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02" i="371" l="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A21" i="368"/>
  <c r="AB21" i="368" s="1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101" i="371" l="1"/>
  <c r="U6" i="371"/>
  <c r="U12" i="371"/>
  <c r="U24" i="371"/>
  <c r="U26" i="371"/>
  <c r="U32" i="371"/>
  <c r="U38" i="371"/>
  <c r="U42" i="371"/>
  <c r="U44" i="371"/>
  <c r="U46" i="371"/>
  <c r="U48" i="371"/>
  <c r="U50" i="371"/>
  <c r="U80" i="371"/>
  <c r="U82" i="371"/>
  <c r="U86" i="371"/>
  <c r="U88" i="371"/>
  <c r="U90" i="371"/>
  <c r="U94" i="371"/>
  <c r="U96" i="371"/>
  <c r="U98" i="371"/>
  <c r="U8" i="371"/>
  <c r="AE24" i="368"/>
  <c r="AJ21" i="368"/>
  <c r="AE26" i="368"/>
  <c r="AF26" i="368" s="1"/>
  <c r="AJ26" i="368"/>
  <c r="AK21" i="368"/>
  <c r="AB26" i="368"/>
  <c r="AF21" i="368"/>
  <c r="AK4" i="368"/>
  <c r="AE7" i="368"/>
  <c r="AJ4" i="368"/>
  <c r="AI9" i="368"/>
  <c r="AG21" i="368" l="1"/>
  <c r="AJ9" i="368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C15" i="414"/>
  <c r="D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<sst xmlns="http://schemas.openxmlformats.org/spreadsheetml/2006/main" count="45718" uniqueCount="7533">
  <si>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</si>
  <si>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</si>
  <si>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</si>
  <si>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</si>
  <si>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</si>
  <si>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</si>
  <si>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</si>
  <si>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</si>
  <si>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</si>
  <si>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</si>
  <si>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</si>
  <si>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</si>
  <si>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</si>
  <si>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</si>
  <si>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</si>
  <si>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</si>
  <si>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</si>
  <si>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</si>
  <si>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</si>
  <si>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</si>
  <si>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</si>
  <si>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</si>
  <si>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</si>
  <si>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</si>
  <si>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</si>
  <si>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</si>
  <si>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</si>
  <si>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</si>
  <si>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</si>
  <si>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</si>
  <si>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</si>
  <si>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</si>
  <si>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</si>
  <si>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</si>
  <si>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</si>
  <si>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</si>
  <si>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</si>
  <si>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</si>
  <si>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</si>
  <si>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</si>
  <si>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</si>
  <si>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</si>
  <si>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</si>
  <si>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</si>
  <si>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</si>
  <si>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</si>
  <si>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</si>
  <si>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</si>
  <si>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</si>
  <si>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</si>
  <si>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</si>
  <si>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</si>
  <si>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</si>
  <si>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</si>
  <si>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</si>
  <si>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</si>
  <si>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</si>
  <si>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</si>
  <si>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</si>
  <si>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</si>
  <si>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</si>
  <si>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</si>
  <si>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</si>
  <si>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</si>
  <si>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</si>
  <si>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</si>
  <si>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</si>
  <si>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</si>
  <si>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</si>
  <si>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</si>
  <si>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</si>
  <si>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</si>
  <si>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</si>
  <si>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</si>
  <si>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</si>
  <si>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</si>
  <si>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</si>
  <si>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</si>
  <si>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</si>
  <si>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</si>
  <si>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</si>
  <si>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</si>
  <si>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</si>
  <si>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</si>
  <si>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</si>
  <si>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</si>
  <si>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</si>
  <si>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</si>
  <si>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</si>
  <si>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</si>
  <si>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</si>
  <si>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</si>
  <si>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</si>
  <si>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</si>
  <si>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</si>
  <si>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</si>
  <si>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</si>
  <si>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</si>
  <si>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</si>
  <si>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</si>
  <si>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</si>
  <si>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</si>
  <si>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</si>
  <si>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</si>
  <si>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</si>
  <si>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</si>
  <si>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</si>
  <si>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</si>
  <si>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</si>
  <si>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</si>
  <si>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</si>
  <si>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</si>
  <si>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</si>
  <si>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</si>
  <si>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</si>
  <si>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</si>
  <si>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</si>
  <si>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</si>
  <si>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</si>
  <si>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</si>
  <si>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</si>
  <si>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</si>
  <si>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</si>
  <si>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</si>
  <si>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</si>
  <si>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</si>
  <si>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</si>
  <si>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</si>
  <si>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</si>
  <si>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</si>
  <si>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</si>
  <si>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</si>
  <si>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</si>
  <si>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</si>
  <si>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</si>
  <si>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</si>
  <si>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</si>
  <si>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</si>
  <si>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</si>
  <si>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</si>
  <si>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</si>
  <si>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</si>
  <si>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</si>
  <si>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</si>
  <si>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</si>
  <si>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</si>
  <si>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</si>
  <si>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</si>
  <si>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</si>
  <si>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</si>
  <si>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</si>
  <si>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</si>
  <si>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</si>
  <si>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</si>
  <si>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</si>
  <si>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</si>
  <si>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</si>
  <si>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</si>
  <si>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</si>
  <si>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</si>
  <si>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</si>
  <si>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</si>
  <si>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</si>
  <si>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</si>
  <si>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</si>
  <si>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</si>
  <si>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</si>
  <si>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</si>
  <si>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</si>
  <si>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</si>
  <si>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</si>
  <si>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</si>
  <si>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</si>
  <si>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</si>
  <si>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</si>
  <si>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</si>
  <si>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</si>
  <si>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</si>
  <si>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</si>
  <si>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</si>
  <si>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</si>
  <si>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</si>
  <si>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</si>
  <si>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</si>
  <si>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</si>
  <si>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</si>
  <si>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</si>
  <si>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</si>
  <si>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</si>
  <si>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</si>
  <si>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</si>
  <si>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</si>
  <si>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</si>
  <si>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</si>
  <si>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</si>
  <si>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</si>
  <si>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</si>
  <si>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</si>
  <si>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</si>
  <si>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</si>
  <si>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</si>
  <si>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</si>
  <si>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</si>
  <si>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</si>
  <si>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</si>
  <si>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</si>
  <si>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</si>
  <si>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</si>
  <si>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</si>
  <si>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</si>
  <si>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</si>
  <si>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</si>
  <si>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</si>
  <si>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</si>
  <si>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</si>
  <si>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</si>
  <si>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</si>
  <si>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</si>
  <si>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</si>
  <si>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</si>
  <si>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</si>
  <si>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</si>
  <si>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</si>
  <si>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</si>
  <si>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</si>
  <si>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</si>
  <si>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</si>
  <si>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</si>
  <si>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</si>
  <si>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</si>
  <si>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</si>
  <si>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</si>
  <si>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</si>
  <si>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</si>
  <si>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</si>
  <si>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</si>
  <si>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</si>
  <si>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</si>
  <si>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</si>
  <si>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</si>
  <si>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</si>
  <si>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</si>
  <si>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</si>
  <si>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</si>
  <si>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</si>
  <si>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</si>
  <si>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</si>
  <si>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</si>
  <si>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</si>
  <si>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</si>
  <si>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</si>
  <si>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</si>
  <si>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</si>
  <si>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</si>
  <si>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</si>
  <si>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</si>
  <si>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</si>
  <si>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</si>
  <si>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</si>
  <si>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</si>
  <si>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</si>
  <si>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</si>
  <si>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</si>
  <si>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</si>
  <si>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</si>
  <si>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</si>
  <si>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</si>
  <si>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</si>
  <si>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</si>
  <si>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</si>
  <si>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</si>
  <si>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</si>
  <si>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</si>
  <si>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</si>
  <si>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</si>
  <si>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</si>
  <si>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</si>
  <si>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</si>
  <si>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</si>
  <si>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</si>
  <si>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</si>
  <si>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</si>
  <si>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</si>
  <si>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</si>
  <si>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</si>
  <si>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</si>
  <si>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</si>
  <si>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</si>
  <si>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</si>
  <si>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</si>
  <si>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</si>
  <si>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</si>
  <si>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</si>
  <si>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</si>
  <si>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</si>
  <si>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</si>
  <si>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</si>
  <si>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anesteziologie, resuscitace a intenzivní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</si>
  <si>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</si>
  <si>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</si>
  <si>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</si>
  <si>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</si>
  <si>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</si>
  <si>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</si>
  <si>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</si>
  <si>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</si>
  <si>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</si>
  <si>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</si>
  <si>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</si>
  <si>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</si>
  <si>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</si>
  <si>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</si>
  <si>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</si>
  <si>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</si>
  <si>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</si>
  <si>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</si>
  <si>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</si>
  <si>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</si>
  <si>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</si>
  <si>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</si>
  <si>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</si>
  <si>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</si>
  <si>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</si>
  <si>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</si>
  <si>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</si>
  <si>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</si>
  <si>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</si>
  <si>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</si>
  <si>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</si>
  <si>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</si>
  <si>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</si>
  <si>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</si>
  <si>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</si>
  <si>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</si>
  <si>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</si>
  <si>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</si>
  <si>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</si>
  <si>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</si>
  <si>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</si>
  <si>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</si>
  <si>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</si>
  <si>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</si>
  <si>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</si>
  <si>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</si>
  <si>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</si>
  <si>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</si>
  <si>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</si>
  <si>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</si>
  <si>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</si>
  <si>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</si>
  <si>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</si>
  <si>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</si>
  <si>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</si>
  <si>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</si>
  <si>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</si>
  <si>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</si>
  <si>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</si>
  <si>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</si>
  <si>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</si>
  <si>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</si>
  <si>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</si>
  <si>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</si>
  <si>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</si>
  <si>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</si>
  <si>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</si>
  <si>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</si>
  <si>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</si>
  <si>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</si>
  <si>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</si>
  <si>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</si>
  <si>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</si>
  <si>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</si>
  <si>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</si>
  <si>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</si>
  <si>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</si>
  <si>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</si>
  <si>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</si>
  <si>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</si>
  <si>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</si>
  <si>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</si>
  <si>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</si>
  <si>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</si>
  <si>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</si>
  <si>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</si>
  <si>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</si>
  <si>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</si>
  <si>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</si>
  <si>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</si>
  <si>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</si>
  <si>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</si>
  <si>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</si>
  <si>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</si>
  <si>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</si>
  <si>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</si>
  <si>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</si>
  <si>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</si>
  <si>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</si>
  <si>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</si>
  <si>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</si>
  <si>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</si>
  <si>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</si>
  <si>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</si>
  <si>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</si>
  <si>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</si>
  <si>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</si>
  <si>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</si>
  <si>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</si>
  <si>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</si>
  <si>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</si>
  <si>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</si>
  <si>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</si>
  <si>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</si>
  <si>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</si>
  <si>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</si>
  <si>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</si>
  <si>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</si>
  <si>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</si>
  <si>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</si>
  <si>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</si>
  <si>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</si>
  <si>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</si>
  <si>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</si>
  <si>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</si>
  <si>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</si>
  <si>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</si>
  <si>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</si>
  <si>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</si>
  <si>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</si>
  <si>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</si>
  <si>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</si>
  <si>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</si>
  <si>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</si>
  <si>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</si>
  <si>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</si>
  <si>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</si>
  <si>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</si>
  <si>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</si>
  <si>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</si>
  <si>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</si>
  <si>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</si>
  <si>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</si>
  <si>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</si>
  <si>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</si>
  <si>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</si>
  <si>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</si>
  <si>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</si>
  <si>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</si>
  <si>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</si>
  <si>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</si>
  <si>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</si>
  <si>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</si>
  <si>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</si>
  <si>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</si>
  <si>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</si>
  <si>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</si>
  <si>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</si>
  <si>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</si>
  <si>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</si>
  <si>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</si>
  <si>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</si>
  <si>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</si>
  <si>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</si>
  <si>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</si>
  <si>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</si>
  <si>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</si>
  <si>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</si>
  <si>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</si>
  <si>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</si>
  <si>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</si>
  <si>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</si>
  <si>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</si>
  <si>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</si>
  <si>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</si>
  <si>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</si>
  <si>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</si>
  <si>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</si>
  <si>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</si>
  <si>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</si>
  <si>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</si>
  <si>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</si>
  <si>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</si>
  <si>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</si>
  <si>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</si>
  <si>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</si>
  <si>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</si>
  <si>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</si>
  <si>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</si>
  <si>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</si>
  <si>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</si>
  <si>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</si>
  <si>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</si>
  <si>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</si>
  <si>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</si>
  <si>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</si>
  <si>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</si>
  <si>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</si>
  <si>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</si>
  <si>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</si>
  <si>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</si>
  <si>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</si>
  <si>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</si>
  <si>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</si>
  <si>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</si>
  <si>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</si>
  <si>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</si>
  <si>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</si>
  <si>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</si>
  <si>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</si>
  <si>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</si>
  <si>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</si>
  <si>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</si>
  <si>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</si>
  <si>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</si>
  <si>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</si>
  <si>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</si>
  <si>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</si>
  <si>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</si>
  <si>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</si>
  <si>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</si>
  <si>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</si>
  <si>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</si>
  <si>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</si>
  <si>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</si>
  <si>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</si>
  <si>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</si>
  <si>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</si>
  <si>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07</t>
  </si>
  <si>
    <t/>
  </si>
  <si>
    <t>Klinika anesteziologie a resuscitace a intenzivní medicíny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</si>
  <si>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</si>
  <si>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</si>
  <si>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</si>
  <si>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</si>
  <si>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</si>
  <si>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</si>
  <si>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</si>
  <si>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</si>
  <si>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</si>
  <si>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</si>
  <si>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</si>
  <si>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</si>
  <si>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</si>
  <si>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</si>
  <si>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SumaKL</t>
  </si>
  <si>
    <t>0701</t>
  </si>
  <si>
    <t>KAR, vedení klinického pracoviště</t>
  </si>
  <si>
    <t>SumaNS</t>
  </si>
  <si>
    <t>mezeraNS</t>
  </si>
  <si>
    <t>0721</t>
  </si>
  <si>
    <t>Klinika anesteziologie a resuscitace, ambulance</t>
  </si>
  <si>
    <t>0731</t>
  </si>
  <si>
    <t>Klinika anesteziologie a resuscitace, JIP</t>
  </si>
  <si>
    <t>0762</t>
  </si>
  <si>
    <t>Klinika anesteziologie a resuscitace, operační sál</t>
  </si>
  <si>
    <t>0764</t>
  </si>
  <si>
    <t>Klinika anesteziologie a resuscitace, pracoviště C</t>
  </si>
  <si>
    <t>0765</t>
  </si>
  <si>
    <t>KAR dospávací hala KAR</t>
  </si>
  <si>
    <t>0766</t>
  </si>
  <si>
    <t>KAR - pracoviště DK COS</t>
  </si>
  <si>
    <t>O</t>
  </si>
  <si>
    <t>394712</t>
  </si>
  <si>
    <t>0</t>
  </si>
  <si>
    <t>IR  AQUA STERILE OPLACH.1x1000 ml ECOTAINER</t>
  </si>
  <si>
    <t>IR OPLACH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</si>
  <si>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</si>
  <si>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</si>
  <si>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</si>
  <si>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</si>
  <si>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</si>
  <si>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</si>
  <si>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</si>
  <si>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</si>
  <si>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</si>
  <si>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</si>
  <si>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</si>
  <si>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</si>
  <si>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</si>
  <si>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</si>
  <si>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</si>
  <si>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</si>
  <si>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</si>
  <si>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</si>
  <si>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</si>
  <si>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</si>
  <si>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</si>
  <si>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101125</t>
  </si>
  <si>
    <t>1125</t>
  </si>
  <si>
    <t>MORPHIN BIOTIKA 1%</t>
  </si>
  <si>
    <t>INJ 10X1ML/10MG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</si>
  <si>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</si>
  <si>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</si>
  <si>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</si>
  <si>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</si>
  <si>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</si>
  <si>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</si>
  <si>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</si>
  <si>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</si>
  <si>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</si>
  <si>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</si>
  <si>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</si>
  <si>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395997</t>
  </si>
  <si>
    <t>DZ SOFTASEPT N BEZBARVÝ 250 ml</t>
  </si>
  <si>
    <t>110086</t>
  </si>
  <si>
    <t>10086</t>
  </si>
  <si>
    <t>NEODOLPASSE</t>
  </si>
  <si>
    <t>INF 10X250ML</t>
  </si>
  <si>
    <t>154539</t>
  </si>
  <si>
    <t>54539</t>
  </si>
  <si>
    <t>DOLMINA INJ.</t>
  </si>
  <si>
    <t>INJ 5X3ML/75MG</t>
  </si>
  <si>
    <t>198872</t>
  </si>
  <si>
    <t>98872</t>
  </si>
  <si>
    <t>FYZIOLOGICKÝ ROZTOK VIAFLO</t>
  </si>
  <si>
    <t>INF SOL 30X250ML</t>
  </si>
  <si>
    <t>900321</t>
  </si>
  <si>
    <t>KL PRIPRAVEK</t>
  </si>
  <si>
    <t>167547</t>
  </si>
  <si>
    <t>67547</t>
  </si>
  <si>
    <t>ALMIRAL</t>
  </si>
  <si>
    <t>INJ 10X3ML/75MG</t>
  </si>
  <si>
    <t>102439</t>
  </si>
  <si>
    <t>2439</t>
  </si>
  <si>
    <t>MARCAINE 0.5%</t>
  </si>
  <si>
    <t>INJ SOL5X20ML/100MG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</si>
  <si>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</si>
  <si>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</si>
  <si>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</si>
  <si>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</si>
  <si>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</si>
  <si>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</si>
  <si>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</si>
  <si>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</si>
  <si>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</si>
  <si>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</si>
  <si>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</si>
  <si>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840893</t>
  </si>
  <si>
    <t>IR SOL.PHENOLI  6%</t>
  </si>
  <si>
    <t>IR 2 ml</t>
  </si>
  <si>
    <t>902026</t>
  </si>
  <si>
    <t>IR ETHANOLUM 96% 40 ML</t>
  </si>
  <si>
    <t>IR 40 ml</t>
  </si>
  <si>
    <t>921558</t>
  </si>
  <si>
    <t>KL LIDOCAIN GEL 5%, 100G</t>
  </si>
  <si>
    <t>amb.lecby bolesti</t>
  </si>
  <si>
    <t>P</t>
  </si>
  <si>
    <t>109709</t>
  </si>
  <si>
    <t>9709</t>
  </si>
  <si>
    <t>SOLU-MEDROL</t>
  </si>
  <si>
    <t>INJ SIC 1X40MG+1ML</t>
  </si>
  <si>
    <t>130160</t>
  </si>
  <si>
    <t>30160</t>
  </si>
  <si>
    <t>MIDAZOLAM TORREX 1MG/ML</t>
  </si>
  <si>
    <t>INJ 10X2ML/2MG</t>
  </si>
  <si>
    <t>130779</t>
  </si>
  <si>
    <t>30779</t>
  </si>
  <si>
    <t>SUFENTANIL TORREX 5 MCG/ML</t>
  </si>
  <si>
    <t>INJ SOL 5X10ML/50RG</t>
  </si>
  <si>
    <t>190044</t>
  </si>
  <si>
    <t>90044</t>
  </si>
  <si>
    <t>DEPO-MEDROL</t>
  </si>
  <si>
    <t>INJ 1X1ML/40MG</t>
  </si>
  <si>
    <t>102592</t>
  </si>
  <si>
    <t>2592</t>
  </si>
  <si>
    <t>MILURIT</t>
  </si>
  <si>
    <t>TBL 50X100MG</t>
  </si>
  <si>
    <t>117187</t>
  </si>
  <si>
    <t>17187</t>
  </si>
  <si>
    <t>NIMESIL</t>
  </si>
  <si>
    <t>PORGRASUS30X100MG-S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</si>
  <si>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</si>
  <si>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</si>
  <si>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</si>
  <si>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</si>
  <si>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</si>
  <si>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</si>
  <si>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</si>
  <si>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153077</t>
  </si>
  <si>
    <t>53077</t>
  </si>
  <si>
    <t>SINGULAIR 10</t>
  </si>
  <si>
    <t>TBL OBD 28X10MG</t>
  </si>
  <si>
    <t>185160</t>
  </si>
  <si>
    <t>85160</t>
  </si>
  <si>
    <t>PRENESSA 4 MG</t>
  </si>
  <si>
    <t>POR TBL NOB 30X4MG</t>
  </si>
  <si>
    <t>194163</t>
  </si>
  <si>
    <t>94163</t>
  </si>
  <si>
    <t>CONCOR</t>
  </si>
  <si>
    <t>TBL FC 30X10MG</t>
  </si>
  <si>
    <t>196599</t>
  </si>
  <si>
    <t>96599</t>
  </si>
  <si>
    <t>SEDACORON 200MG</t>
  </si>
  <si>
    <t>TBL 50X200MG</t>
  </si>
  <si>
    <t>117190</t>
  </si>
  <si>
    <t>17190</t>
  </si>
  <si>
    <t>LACTULOSA BIOMEDICA</t>
  </si>
  <si>
    <t>POR SIR 250ML 50%</t>
  </si>
  <si>
    <t>848396</t>
  </si>
  <si>
    <t>145184</t>
  </si>
  <si>
    <t>ZENARO 5 MG</t>
  </si>
  <si>
    <t>POR TBL FLM 50X5MG III</t>
  </si>
  <si>
    <t>145274</t>
  </si>
  <si>
    <t>45274</t>
  </si>
  <si>
    <t>ENAP 10MG</t>
  </si>
  <si>
    <t>TBL 30X10MG</t>
  </si>
  <si>
    <t>117191</t>
  </si>
  <si>
    <t>17191</t>
  </si>
  <si>
    <t>POR SIR 500ML 50%</t>
  </si>
  <si>
    <t>171950</t>
  </si>
  <si>
    <t>71950</t>
  </si>
  <si>
    <t>ISOPTIN SR 240</t>
  </si>
  <si>
    <t>TBL OBD 30X240MG</t>
  </si>
  <si>
    <t>194948</t>
  </si>
  <si>
    <t>94948</t>
  </si>
  <si>
    <t>SEROPRAM</t>
  </si>
  <si>
    <t>TBL OBD 28X20MG</t>
  </si>
  <si>
    <t>845493</t>
  </si>
  <si>
    <t>105844</t>
  </si>
  <si>
    <t>MIRTAZAPIN ORION 15 MG</t>
  </si>
  <si>
    <t>POR TBL DIS 30X15MG</t>
  </si>
  <si>
    <t>86148</t>
  </si>
  <si>
    <t>AUGMENTIN 625 MG</t>
  </si>
  <si>
    <t>POR TBL FLM 21X625MG+SÁ</t>
  </si>
  <si>
    <t>142849</t>
  </si>
  <si>
    <t>42849</t>
  </si>
  <si>
    <t>HIPRES 10</t>
  </si>
  <si>
    <t>POR TBL NOB 30X10MG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</si>
  <si>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</si>
  <si>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</si>
  <si>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</si>
  <si>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</si>
  <si>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</si>
  <si>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</si>
  <si>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</si>
  <si>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184095</t>
  </si>
  <si>
    <t>MIDAZOLAM ACCORD 5 MG/ML</t>
  </si>
  <si>
    <t>INJ+INF SOL 10X10ML</t>
  </si>
  <si>
    <t>125849</t>
  </si>
  <si>
    <t>25849</t>
  </si>
  <si>
    <t>KEPPRA 1000 MG</t>
  </si>
  <si>
    <t>POR TBLFLM50X1000MG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</si>
  <si>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</si>
  <si>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</si>
  <si>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</si>
  <si>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</si>
  <si>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</si>
  <si>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</si>
  <si>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</si>
  <si>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</si>
  <si>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</si>
  <si>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</si>
  <si>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</si>
  <si>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</si>
  <si>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96414</t>
  </si>
  <si>
    <t>GENTAMICIN LEK 80 MG/2 ML</t>
  </si>
  <si>
    <t>INJ SOL 10X2ML/80MG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</si>
  <si>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</si>
  <si>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</si>
  <si>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</si>
  <si>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</si>
  <si>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</si>
  <si>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</si>
  <si>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</si>
  <si>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</si>
  <si>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</si>
  <si>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</si>
  <si>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</si>
  <si>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</si>
  <si>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</si>
  <si>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</si>
  <si>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</si>
  <si>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</si>
  <si>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</si>
  <si>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</si>
  <si>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</si>
  <si>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</si>
  <si>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</si>
  <si>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</si>
  <si>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</si>
  <si>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</si>
  <si>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</si>
  <si>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</si>
  <si>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</si>
  <si>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</si>
  <si>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</si>
  <si>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</si>
  <si>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</si>
  <si>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</si>
  <si>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</si>
  <si>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</si>
  <si>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</si>
  <si>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</si>
  <si>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</si>
  <si>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</si>
  <si>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</si>
  <si>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</si>
  <si>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</si>
  <si>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</si>
  <si>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</si>
  <si>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</si>
  <si>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</si>
  <si>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</si>
  <si>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</si>
  <si>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</si>
  <si>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</si>
  <si>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</si>
  <si>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</si>
  <si>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</si>
  <si>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</si>
  <si>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</si>
  <si>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</si>
  <si>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</si>
  <si>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</si>
  <si>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</si>
  <si>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</si>
  <si>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</si>
  <si>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</si>
  <si>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</si>
  <si>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</si>
  <si>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</si>
  <si>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</si>
  <si>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</si>
  <si>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</si>
  <si>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</si>
  <si>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</si>
  <si>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</si>
  <si>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</si>
  <si>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</si>
  <si>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</si>
  <si>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</si>
  <si>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</si>
  <si>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</si>
  <si>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</si>
  <si>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</si>
  <si>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</si>
  <si>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</si>
  <si>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</si>
  <si>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</si>
  <si>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</si>
  <si>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</si>
  <si>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</si>
  <si>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</si>
  <si>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</si>
  <si>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</si>
  <si>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</si>
  <si>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</si>
  <si>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</si>
  <si>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</si>
  <si>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114811</t>
  </si>
  <si>
    <t>14811</t>
  </si>
  <si>
    <t>KREON 25 000</t>
  </si>
  <si>
    <t>POR CPS DUR 50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</si>
  <si>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</si>
  <si>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</si>
  <si>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</si>
  <si>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</si>
  <si>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</si>
  <si>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</si>
  <si>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</si>
  <si>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</si>
  <si>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</si>
  <si>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</si>
  <si>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</si>
  <si>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</si>
  <si>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</si>
  <si>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</si>
  <si>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</si>
  <si>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</si>
  <si>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</si>
  <si>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</si>
  <si>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</si>
  <si>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</si>
  <si>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</si>
  <si>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</si>
  <si>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</si>
  <si>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</si>
  <si>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</si>
  <si>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</si>
  <si>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140122</t>
  </si>
  <si>
    <t>40122</t>
  </si>
  <si>
    <t>HYDROCORTISON VALEANT</t>
  </si>
  <si>
    <t>140157</t>
  </si>
  <si>
    <t>40157</t>
  </si>
  <si>
    <t>SUCCINYLCHOLINJOD.VALEANT 100MG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</si>
  <si>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</si>
  <si>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</si>
  <si>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</si>
  <si>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</si>
  <si>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</si>
  <si>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</si>
  <si>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</si>
  <si>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</si>
  <si>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</si>
  <si>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</si>
  <si>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</si>
  <si>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</si>
  <si>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</si>
  <si>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</si>
  <si>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</si>
  <si>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</si>
  <si>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</si>
  <si>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</si>
  <si>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</si>
  <si>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</si>
  <si>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</si>
  <si>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</si>
  <si>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</si>
  <si>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</si>
  <si>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</si>
  <si>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</si>
  <si>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</si>
  <si>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</si>
  <si>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</si>
  <si>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</si>
  <si>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</si>
  <si>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</si>
  <si>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</si>
  <si>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</si>
  <si>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</si>
  <si>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</si>
  <si>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</si>
  <si>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</si>
  <si>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</si>
  <si>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</si>
  <si>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</si>
  <si>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</si>
  <si>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</si>
  <si>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</si>
  <si>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</si>
  <si>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</si>
  <si>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</si>
  <si>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</si>
  <si>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</si>
  <si>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</si>
  <si>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</si>
  <si>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</si>
  <si>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</si>
  <si>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</si>
  <si>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</si>
  <si>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</si>
  <si>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</si>
  <si>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</si>
  <si>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</si>
  <si>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</si>
  <si>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</si>
  <si>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</si>
  <si>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</si>
  <si>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</si>
  <si>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</si>
  <si>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</si>
  <si>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</si>
  <si>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</si>
  <si>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</si>
  <si>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</si>
  <si>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</si>
  <si>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</si>
  <si>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</si>
  <si>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</si>
  <si>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</si>
  <si>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</si>
  <si>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</si>
  <si>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</si>
  <si>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</si>
  <si>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</si>
  <si>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</si>
  <si>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</si>
  <si>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</si>
  <si>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</si>
  <si>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</si>
  <si>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</si>
  <si>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</si>
  <si>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</si>
  <si>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</si>
  <si>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</si>
  <si>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</si>
  <si>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</si>
  <si>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</si>
  <si>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</si>
  <si>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</si>
  <si>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</si>
  <si>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</si>
  <si>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</si>
  <si>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</si>
  <si>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</si>
  <si>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</si>
  <si>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</si>
  <si>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</si>
  <si>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</si>
  <si>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</si>
  <si>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</si>
  <si>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</si>
  <si>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</si>
  <si>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</si>
  <si>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</si>
  <si>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</si>
  <si>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</si>
  <si>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</si>
  <si>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</si>
  <si>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</si>
  <si>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</si>
  <si>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</si>
  <si>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</si>
  <si>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</si>
  <si>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</si>
  <si>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</si>
  <si>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</si>
  <si>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</si>
  <si>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</si>
  <si>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</si>
  <si>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</si>
  <si>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</si>
  <si>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</si>
  <si>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</si>
  <si>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</si>
  <si>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</si>
  <si>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</si>
  <si>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</si>
  <si>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</si>
  <si>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</si>
  <si>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</si>
  <si>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</si>
  <si>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</si>
  <si>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</si>
  <si>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</si>
  <si>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</si>
  <si>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</si>
  <si>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</si>
  <si>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</si>
  <si>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</si>
  <si>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</si>
  <si>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</si>
  <si>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</si>
  <si>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</si>
  <si>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</si>
  <si>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</si>
  <si>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</si>
  <si>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</si>
  <si>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</si>
  <si>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</si>
  <si>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</si>
  <si>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</si>
  <si>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</si>
  <si>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</si>
  <si>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</si>
  <si>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</si>
  <si>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</si>
  <si>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</si>
  <si>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</si>
  <si>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</si>
  <si>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</si>
  <si>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</si>
  <si>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</si>
  <si>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</si>
  <si>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</si>
  <si>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</si>
  <si>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</si>
  <si>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</si>
  <si>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</si>
  <si>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</si>
  <si>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</si>
  <si>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100ml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</si>
  <si>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</si>
  <si>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</si>
  <si>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</si>
  <si>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</si>
  <si>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</si>
  <si>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</si>
  <si>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</si>
  <si>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</si>
  <si>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</si>
  <si>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</si>
  <si>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</si>
  <si>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</si>
  <si>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</si>
  <si>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</si>
  <si>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</si>
  <si>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</si>
  <si>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</si>
  <si>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</si>
  <si>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</si>
  <si>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</si>
  <si>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</si>
  <si>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</si>
  <si>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</si>
  <si>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</si>
  <si>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</si>
  <si>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</si>
  <si>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</si>
  <si>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</si>
  <si>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</si>
  <si>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</si>
  <si>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</si>
  <si>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</si>
  <si>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</si>
  <si>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</si>
  <si>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</si>
  <si>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</si>
  <si>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</si>
  <si>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</si>
  <si>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</si>
  <si>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</si>
  <si>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</si>
  <si>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</si>
  <si>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</si>
  <si>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</si>
  <si>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</si>
  <si>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</si>
  <si>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</si>
  <si>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</si>
  <si>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</si>
  <si>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</si>
  <si>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</si>
  <si>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</si>
  <si>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</si>
  <si>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</si>
  <si>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</si>
  <si>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</si>
  <si>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DPH 15%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</si>
  <si>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</si>
  <si>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</si>
  <si>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</si>
  <si>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</si>
  <si>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</si>
  <si>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</si>
  <si>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</si>
  <si>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</si>
  <si>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</si>
  <si>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</si>
  <si>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</si>
  <si>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</si>
  <si>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</si>
  <si>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</si>
  <si>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</si>
  <si>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</si>
  <si>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</si>
  <si>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</si>
  <si>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</si>
  <si>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</si>
  <si>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</si>
  <si>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</si>
  <si>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</si>
  <si>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</si>
  <si>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</si>
  <si>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</si>
  <si>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</si>
  <si>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</si>
  <si>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</si>
  <si>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</si>
  <si>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</si>
  <si>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</si>
  <si>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</si>
  <si>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</si>
  <si>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</si>
  <si>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</si>
  <si>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</si>
  <si>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</si>
  <si>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</si>
  <si>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</si>
  <si>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</si>
  <si>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</si>
  <si>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</si>
  <si>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</si>
  <si>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</si>
  <si>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</si>
  <si>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</si>
  <si>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</si>
  <si>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</si>
  <si>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</si>
  <si>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</si>
  <si>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118305</t>
  </si>
  <si>
    <t>18305</t>
  </si>
  <si>
    <t>INF SOL10X1000ML PE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</si>
  <si>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</si>
  <si>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</si>
  <si>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</si>
  <si>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</si>
  <si>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</si>
  <si>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</si>
  <si>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</si>
  <si>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</si>
  <si>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</si>
  <si>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</si>
  <si>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</si>
  <si>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</si>
  <si>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</si>
  <si>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</si>
  <si>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</si>
  <si>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</si>
  <si>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</si>
  <si>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</si>
  <si>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</si>
  <si>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163425</t>
  </si>
  <si>
    <t>POR TBL ENT 50X100MG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</si>
  <si>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</si>
  <si>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</si>
  <si>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</si>
  <si>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</si>
  <si>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</si>
  <si>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</si>
  <si>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</si>
  <si>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</si>
  <si>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</si>
  <si>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</si>
  <si>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</si>
  <si>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</si>
  <si>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</si>
  <si>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</si>
  <si>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</si>
  <si>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</si>
  <si>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</si>
  <si>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</si>
  <si>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</si>
  <si>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</si>
  <si>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</si>
  <si>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</si>
  <si>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</si>
  <si>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</si>
  <si>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</si>
  <si>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</si>
  <si>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</si>
  <si>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</si>
  <si>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</si>
  <si>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</si>
  <si>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</si>
  <si>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</si>
  <si>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</si>
  <si>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</si>
  <si>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</si>
  <si>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</si>
  <si>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</si>
  <si>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</si>
  <si>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</si>
  <si>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</si>
  <si>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</si>
  <si>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</si>
  <si>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</si>
  <si>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</si>
  <si>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</si>
  <si>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</si>
  <si>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</si>
  <si>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</si>
  <si>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</si>
  <si>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</si>
  <si>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500269</t>
  </si>
  <si>
    <t>KL UNG.LENIENS, 200G</t>
  </si>
  <si>
    <t>841541</t>
  </si>
  <si>
    <t>MENALIND Mycí emulze 500ml</t>
  </si>
  <si>
    <t>845329</t>
  </si>
  <si>
    <t>Biopron9 tob.60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</si>
  <si>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</si>
  <si>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</si>
  <si>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</si>
  <si>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</si>
  <si>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</si>
  <si>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</si>
  <si>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</si>
  <si>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</si>
  <si>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</si>
  <si>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</si>
  <si>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</si>
  <si>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</si>
  <si>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</si>
  <si>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</si>
  <si>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850233</t>
  </si>
  <si>
    <t>156897</t>
  </si>
  <si>
    <t>VALSACOR 320 MG</t>
  </si>
  <si>
    <t>POR TBL FLM 28X320MG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</si>
  <si>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</si>
  <si>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</si>
  <si>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</si>
  <si>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</si>
  <si>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</si>
  <si>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</si>
  <si>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</si>
  <si>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</si>
  <si>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</si>
  <si>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</si>
  <si>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</si>
  <si>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</si>
  <si>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</si>
  <si>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</si>
  <si>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</si>
  <si>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</si>
  <si>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</si>
  <si>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</si>
  <si>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</si>
  <si>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</si>
  <si>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</si>
  <si>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</si>
  <si>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</si>
  <si>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</si>
  <si>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</si>
  <si>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</si>
  <si>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</si>
  <si>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</si>
  <si>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</si>
  <si>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</si>
  <si>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</si>
  <si>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</si>
  <si>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</si>
  <si>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</si>
  <si>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</si>
  <si>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</si>
  <si>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</si>
  <si>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</si>
  <si>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</si>
  <si>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</si>
  <si>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</si>
  <si>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</si>
  <si>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</si>
  <si>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</si>
  <si>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</si>
  <si>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</si>
  <si>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</si>
  <si>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</si>
  <si>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</si>
  <si>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</si>
  <si>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</si>
  <si>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</si>
  <si>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</si>
  <si>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121221</t>
  </si>
  <si>
    <t>21221</t>
  </si>
  <si>
    <t>NIPRUSS</t>
  </si>
  <si>
    <t>INJ SIC 5X60MG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</si>
  <si>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</si>
  <si>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</si>
  <si>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</si>
  <si>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</si>
  <si>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</si>
  <si>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</si>
  <si>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</si>
  <si>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</si>
  <si>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</si>
  <si>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</si>
  <si>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</si>
  <si>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</si>
  <si>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</si>
  <si>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</si>
  <si>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</si>
  <si>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</si>
  <si>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</si>
  <si>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</si>
  <si>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</si>
  <si>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</si>
  <si>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</si>
  <si>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</si>
  <si>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</si>
  <si>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</si>
  <si>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</si>
  <si>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</si>
  <si>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</si>
  <si>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</si>
  <si>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</si>
  <si>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395136</t>
  </si>
  <si>
    <t>IR  NATRIUM CITRICUM 4% 1000ml</t>
  </si>
  <si>
    <t>IR dialyzační roztokl Phoenix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</si>
  <si>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</si>
  <si>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</si>
  <si>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</si>
  <si>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</si>
  <si>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</si>
  <si>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</si>
  <si>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</si>
  <si>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</si>
  <si>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</si>
  <si>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</si>
  <si>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</si>
  <si>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</si>
  <si>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</si>
  <si>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</si>
  <si>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</si>
  <si>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</si>
  <si>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396554</t>
  </si>
  <si>
    <t>185352</t>
  </si>
  <si>
    <t>Naloxone 400 mcg/ml</t>
  </si>
  <si>
    <t>5 x 1 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</si>
  <si>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</si>
  <si>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</si>
  <si>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</si>
  <si>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</si>
  <si>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</si>
  <si>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</si>
  <si>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</si>
  <si>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</si>
  <si>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</si>
  <si>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</si>
  <si>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147033</t>
  </si>
  <si>
    <t>47033</t>
  </si>
  <si>
    <t>POR GRA SUS 1X100ML</t>
  </si>
  <si>
    <t>846813</t>
  </si>
  <si>
    <t>137120</t>
  </si>
  <si>
    <t>MAGNESIUM 250 MG PHARMAVIT</t>
  </si>
  <si>
    <t>POR TBL EFF 20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</si>
  <si>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</si>
  <si>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</si>
  <si>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</si>
  <si>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</si>
  <si>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</si>
  <si>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</si>
  <si>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</si>
  <si>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</si>
  <si>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</si>
  <si>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</si>
  <si>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</si>
  <si>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</si>
  <si>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</si>
  <si>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</si>
  <si>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</si>
  <si>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</si>
  <si>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</si>
  <si>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</si>
  <si>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</si>
  <si>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</si>
  <si>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</si>
  <si>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</si>
  <si>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</si>
  <si>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</si>
  <si>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144357</t>
  </si>
  <si>
    <t>44357</t>
  </si>
  <si>
    <t>REMESTYP 1.0</t>
  </si>
  <si>
    <t>INJ 5X10ML/1MG</t>
  </si>
  <si>
    <t>169671</t>
  </si>
  <si>
    <t>69671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</si>
  <si>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</si>
  <si>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</si>
  <si>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</si>
  <si>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</si>
  <si>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</si>
  <si>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</si>
  <si>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</si>
  <si>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</si>
  <si>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</si>
  <si>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</si>
  <si>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</si>
  <si>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</si>
  <si>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</si>
  <si>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</si>
  <si>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500701</t>
  </si>
  <si>
    <t>IR  AQUA STERILE OPLACH 1000 ml Pour Bottle Prom.</t>
  </si>
  <si>
    <t>703722</t>
  </si>
  <si>
    <t>MENALIND Olejový spray na ochranu kůže</t>
  </si>
  <si>
    <t>841560</t>
  </si>
  <si>
    <t>KL SOL.HYD.PEROX.30% 20kg</t>
  </si>
  <si>
    <t>842351</t>
  </si>
  <si>
    <t>Stopangin sol. 250ml</t>
  </si>
  <si>
    <t>846873</t>
  </si>
  <si>
    <t>DZ PRONTODERM ROZTOK 500 ml</t>
  </si>
  <si>
    <t>847559</t>
  </si>
  <si>
    <t>Calcium pantothenicum 100g</t>
  </si>
  <si>
    <t>25746</t>
  </si>
  <si>
    <t>INVANZ 1 G</t>
  </si>
  <si>
    <t>INF PLV SOL 1X1GM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</si>
  <si>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</si>
  <si>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</si>
  <si>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</si>
  <si>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</si>
  <si>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</si>
  <si>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</si>
  <si>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</si>
  <si>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</si>
  <si>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</si>
  <si>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</si>
  <si>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</si>
  <si>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</si>
  <si>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</si>
  <si>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</si>
  <si>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</si>
  <si>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</si>
  <si>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</si>
  <si>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</si>
  <si>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</si>
  <si>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</si>
  <si>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141334</t>
  </si>
  <si>
    <t>163350</t>
  </si>
  <si>
    <t>VITAMIN A-POS</t>
  </si>
  <si>
    <t>142630</t>
  </si>
  <si>
    <t>42630</t>
  </si>
  <si>
    <t>PAMBA</t>
  </si>
  <si>
    <t>INJ SOL 5X5ML/50MG</t>
  </si>
  <si>
    <t>146692</t>
  </si>
  <si>
    <t>46692</t>
  </si>
  <si>
    <t>EUTHYROX 75</t>
  </si>
  <si>
    <t>TBL 100X75RG</t>
  </si>
  <si>
    <t>159392</t>
  </si>
  <si>
    <t>59392</t>
  </si>
  <si>
    <t>BROMHEXIN - EGIS</t>
  </si>
  <si>
    <t>SOL 1X60ML/120MG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</si>
  <si>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</si>
  <si>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</si>
  <si>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</si>
  <si>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</si>
  <si>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</si>
  <si>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</si>
  <si>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</si>
  <si>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</si>
  <si>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</si>
  <si>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</si>
  <si>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</si>
  <si>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</si>
  <si>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394217</t>
  </si>
  <si>
    <t>KL POLYSAN, OL.HELIANTHI AA AD 300G</t>
  </si>
  <si>
    <t>500833</t>
  </si>
  <si>
    <t>180175</t>
  </si>
  <si>
    <t>Canesten Gyn 3 dny</t>
  </si>
  <si>
    <t>crm.vag.1x20g+3apl.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</si>
  <si>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</si>
  <si>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</si>
  <si>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</si>
  <si>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</si>
  <si>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</si>
  <si>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</si>
  <si>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</si>
  <si>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</si>
  <si>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</si>
  <si>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</si>
  <si>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</si>
  <si>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</si>
  <si>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</si>
  <si>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</si>
  <si>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</si>
  <si>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</si>
  <si>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</si>
  <si>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</si>
  <si>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</si>
  <si>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</si>
  <si>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</si>
  <si>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</si>
  <si>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</si>
  <si>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</si>
  <si>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</si>
  <si>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</si>
  <si>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</si>
  <si>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114725</t>
  </si>
  <si>
    <t>14725</t>
  </si>
  <si>
    <t>TUSSIN</t>
  </si>
  <si>
    <t>125414</t>
  </si>
  <si>
    <t>25414</t>
  </si>
  <si>
    <t>FOSAVANCE</t>
  </si>
  <si>
    <t>POR TBL NOB 4</t>
  </si>
  <si>
    <t>175285</t>
  </si>
  <si>
    <t>75285</t>
  </si>
  <si>
    <t>ERYFLUID</t>
  </si>
  <si>
    <t>184785</t>
  </si>
  <si>
    <t>84785</t>
  </si>
  <si>
    <t>VIDISIC</t>
  </si>
  <si>
    <t>GEL OPH 3X10GM</t>
  </si>
  <si>
    <t>192730</t>
  </si>
  <si>
    <t>92730</t>
  </si>
  <si>
    <t>INJ 50X5ML</t>
  </si>
  <si>
    <t>199602</t>
  </si>
  <si>
    <t>99602</t>
  </si>
  <si>
    <t>SERMION</t>
  </si>
  <si>
    <t>POR TBL FLM 30X30MG</t>
  </si>
  <si>
    <t>845813</t>
  </si>
  <si>
    <t>DECA DURABOLIN  50</t>
  </si>
  <si>
    <t xml:space="preserve">INJ SOL 1X1ML/50MG </t>
  </si>
  <si>
    <t>129710</t>
  </si>
  <si>
    <t>29710</t>
  </si>
  <si>
    <t>ADVAGRAF 5 MG</t>
  </si>
  <si>
    <t>POR CPS PRO 30X5MG</t>
  </si>
  <si>
    <t>185812</t>
  </si>
  <si>
    <t>85812</t>
  </si>
  <si>
    <t>LIDOCAIN</t>
  </si>
  <si>
    <t>INJ 10X2ML 2%</t>
  </si>
  <si>
    <t>196879</t>
  </si>
  <si>
    <t>96879</t>
  </si>
  <si>
    <t>INF 1X500ML-PE</t>
  </si>
  <si>
    <t>930255</t>
  </si>
  <si>
    <t>KL CHLADIVE MAZANI 450 g FAG.,KUL.</t>
  </si>
  <si>
    <t>DPH 21%</t>
  </si>
  <si>
    <t>169595</t>
  </si>
  <si>
    <t>69595</t>
  </si>
  <si>
    <t>ARDEAELYTOSOL L-ARGININCHL.21%</t>
  </si>
  <si>
    <t>113342</t>
  </si>
  <si>
    <t>13342</t>
  </si>
  <si>
    <t>CANESTEN 6 VAGINÁLNÍ KRÉM</t>
  </si>
  <si>
    <t>CRM VAG 1X35GM+APL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</si>
  <si>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</si>
  <si>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</si>
  <si>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</si>
  <si>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</si>
  <si>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</si>
  <si>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</si>
  <si>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</si>
  <si>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</si>
  <si>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</si>
  <si>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</si>
  <si>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</si>
  <si>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</si>
  <si>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</si>
  <si>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</si>
  <si>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</si>
  <si>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</si>
  <si>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</si>
  <si>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</si>
  <si>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848473</t>
  </si>
  <si>
    <t>128300</t>
  </si>
  <si>
    <t>LUXFEN, 2 MG/ML OČNÍ KAPKY, ROZTOK</t>
  </si>
  <si>
    <t>OPH GTT SOL 1X5ML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</si>
  <si>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</si>
  <si>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</si>
  <si>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</si>
  <si>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</si>
  <si>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</si>
  <si>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</si>
  <si>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</si>
  <si>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</si>
  <si>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</si>
  <si>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</si>
  <si>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</si>
  <si>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</si>
  <si>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</si>
  <si>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</si>
  <si>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</si>
  <si>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</si>
  <si>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</si>
  <si>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</si>
  <si>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921027</t>
  </si>
  <si>
    <t>KL CHLADIVE MAZANI, 200 G</t>
  </si>
  <si>
    <t>144982</t>
  </si>
  <si>
    <t>44982</t>
  </si>
  <si>
    <t>BETOPTIC S</t>
  </si>
  <si>
    <t>167408</t>
  </si>
  <si>
    <t>67408</t>
  </si>
  <si>
    <t>INDOBENE</t>
  </si>
  <si>
    <t>GEL 1X50GM</t>
  </si>
  <si>
    <t>178635</t>
  </si>
  <si>
    <t>PARACETAMOL B. BRAUN 10 MG/ML</t>
  </si>
  <si>
    <t>INF SOL 10X100ML/1GM</t>
  </si>
  <si>
    <t>702489</t>
  </si>
  <si>
    <t>Emspoma M 300ml/chladivá</t>
  </si>
  <si>
    <t>850675</t>
  </si>
  <si>
    <t>Menalind professional tělové mléko 500ml</t>
  </si>
  <si>
    <t>920154</t>
  </si>
  <si>
    <t>DZ PRONTODERM PENA 200ml</t>
  </si>
  <si>
    <t>920358</t>
  </si>
  <si>
    <t>KL SOL.BORGLYCEROLI 3% 200 G</t>
  </si>
  <si>
    <t>111243</t>
  </si>
  <si>
    <t>11243</t>
  </si>
  <si>
    <t>GERATAM 1200</t>
  </si>
  <si>
    <t>TBL OBD 100X1200MG</t>
  </si>
  <si>
    <t>191712</t>
  </si>
  <si>
    <t>91712</t>
  </si>
  <si>
    <t>GARASONE</t>
  </si>
  <si>
    <t>2584</t>
  </si>
  <si>
    <t>199476</t>
  </si>
  <si>
    <t>99476</t>
  </si>
  <si>
    <t>ULCOGANT</t>
  </si>
  <si>
    <t>SUS 250ML(LAHEV)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</si>
  <si>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</si>
  <si>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</si>
  <si>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</si>
  <si>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</si>
  <si>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</si>
  <si>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</si>
  <si>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</si>
  <si>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147466</t>
  </si>
  <si>
    <t>EUTHYROX 137 MIKROGRAMŮ</t>
  </si>
  <si>
    <t>POR TBL NOB 100X137RG II</t>
  </si>
  <si>
    <t>197694</t>
  </si>
  <si>
    <t>97694</t>
  </si>
  <si>
    <t>199579</t>
  </si>
  <si>
    <t>99579</t>
  </si>
  <si>
    <t>BRUFEN 400</t>
  </si>
  <si>
    <t>POR TBL FLM30X400MG</t>
  </si>
  <si>
    <t>843996</t>
  </si>
  <si>
    <t>100191</t>
  </si>
  <si>
    <t>VOLUVEN  6%</t>
  </si>
  <si>
    <t>INF SOL 20X500MLVAK+P</t>
  </si>
  <si>
    <t>921034</t>
  </si>
  <si>
    <t>KL SOL.ACIDI BORICI 3%,500G</t>
  </si>
  <si>
    <t>100448</t>
  </si>
  <si>
    <t>448</t>
  </si>
  <si>
    <t>EREVIT BIOTIKA</t>
  </si>
  <si>
    <t>INJ 5X1ML/30MG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</si>
  <si>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</si>
  <si>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</si>
  <si>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</si>
  <si>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</si>
  <si>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</si>
  <si>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</si>
  <si>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</si>
  <si>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</si>
  <si>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</si>
  <si>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</si>
  <si>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</si>
  <si>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</si>
  <si>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920359</t>
  </si>
  <si>
    <t>KL SOL.BORGLYCEROLI 3% 250 G</t>
  </si>
  <si>
    <t>100812</t>
  </si>
  <si>
    <t>812</t>
  </si>
  <si>
    <t>LIQ 10ML 0.1%</t>
  </si>
  <si>
    <t>842144</t>
  </si>
  <si>
    <t>DZ BRAUNODERM 1 l</t>
  </si>
  <si>
    <t>UN 1993</t>
  </si>
  <si>
    <t>850053</t>
  </si>
  <si>
    <t>162694</t>
  </si>
  <si>
    <t>EPILAN D GEROT</t>
  </si>
  <si>
    <t>POR TBL NOB 100X100MG</t>
  </si>
  <si>
    <t>108651</t>
  </si>
  <si>
    <t>8651</t>
  </si>
  <si>
    <t>BRICANYL</t>
  </si>
  <si>
    <t>INJ 10X1ML 0.5MG</t>
  </si>
  <si>
    <t>118566</t>
  </si>
  <si>
    <t>18566</t>
  </si>
  <si>
    <t>MINIRIN MELT 120 MCG</t>
  </si>
  <si>
    <t>POR LYO 30X120RG</t>
  </si>
  <si>
    <t>140160</t>
  </si>
  <si>
    <t>40160</t>
  </si>
  <si>
    <t>THIOPENTAL VALEANT 1G</t>
  </si>
  <si>
    <t>INJ PLV SOL 1X1GM</t>
  </si>
  <si>
    <t>171616</t>
  </si>
  <si>
    <t>TACHYBEN I.V. 50 MG INJEKČNÍ ROZTOK</t>
  </si>
  <si>
    <t>INJ SOL 5X10ML/50MG</t>
  </si>
  <si>
    <t>850680</t>
  </si>
  <si>
    <t>120407</t>
  </si>
  <si>
    <t>THIOPENTAL VUAB INJ. PLV. SOL. 1,0 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</si>
  <si>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</si>
  <si>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</si>
  <si>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</si>
  <si>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</si>
  <si>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</si>
  <si>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</si>
  <si>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</si>
  <si>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112061</t>
  </si>
  <si>
    <t>12061</t>
  </si>
  <si>
    <t>HALOPERIDOL DECANOAT</t>
  </si>
  <si>
    <t>INJ 5X1ML/50MG</t>
  </si>
  <si>
    <t>113033</t>
  </si>
  <si>
    <t>13033</t>
  </si>
  <si>
    <t>PULMICORT 0.5MG/ML</t>
  </si>
  <si>
    <t>SUS 20X2ML</t>
  </si>
  <si>
    <t>114325</t>
  </si>
  <si>
    <t>14325</t>
  </si>
  <si>
    <t>ELOCOM</t>
  </si>
  <si>
    <t>DRM SOL 1X20ML 0.1%</t>
  </si>
  <si>
    <t>115369</t>
  </si>
  <si>
    <t>15369</t>
  </si>
  <si>
    <t>PULMOZYME</t>
  </si>
  <si>
    <t>INH SOL 6X2.5ML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</si>
  <si>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</si>
  <si>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</si>
  <si>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</si>
  <si>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</si>
  <si>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</si>
  <si>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</si>
  <si>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</si>
  <si>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</si>
  <si>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</si>
  <si>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</si>
  <si>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</si>
  <si>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</si>
  <si>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</si>
  <si>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</si>
  <si>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</si>
  <si>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</si>
  <si>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</si>
  <si>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</si>
  <si>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</si>
  <si>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156676</t>
  </si>
  <si>
    <t>56676</t>
  </si>
  <si>
    <t>FLOXAL</t>
  </si>
  <si>
    <t>UNG OPH 1X3GM</t>
  </si>
  <si>
    <t>166131</t>
  </si>
  <si>
    <t>66131</t>
  </si>
  <si>
    <t>BUSPIRON-EGIS 5MG</t>
  </si>
  <si>
    <t>TBL 60X5MG</t>
  </si>
  <si>
    <t>169191</t>
  </si>
  <si>
    <t>69191</t>
  </si>
  <si>
    <t>EUTHYROX 150</t>
  </si>
  <si>
    <t>TBL 100X150RG</t>
  </si>
  <si>
    <t>169242</t>
  </si>
  <si>
    <t>69242</t>
  </si>
  <si>
    <t>PULMICORT TURBUHALER</t>
  </si>
  <si>
    <t>PLV INH 200X200RG</t>
  </si>
  <si>
    <t>175605</t>
  </si>
  <si>
    <t>75605</t>
  </si>
  <si>
    <t>DICLOFENAC AL 25</t>
  </si>
  <si>
    <t>TBL OBD 100X25MG</t>
  </si>
  <si>
    <t>187073</t>
  </si>
  <si>
    <t>87073</t>
  </si>
  <si>
    <t>POR PLV SOL 20X225MG</t>
  </si>
  <si>
    <t>187825</t>
  </si>
  <si>
    <t>87825</t>
  </si>
  <si>
    <t>ARDEAELYTOSOL NA.HYDR.CARB.8.4%</t>
  </si>
  <si>
    <t>190021</t>
  </si>
  <si>
    <t>90021</t>
  </si>
  <si>
    <t>MARCAINE SPINAL O.5%</t>
  </si>
  <si>
    <t>INJ 5X4ML 5MG/ML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</si>
  <si>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</si>
  <si>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</si>
  <si>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</si>
  <si>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</si>
  <si>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</si>
  <si>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</si>
  <si>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</si>
  <si>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191583</t>
  </si>
  <si>
    <t>163189</t>
  </si>
  <si>
    <t>DANTROLEN I.V.</t>
  </si>
  <si>
    <t>INF SIC 36X20MG+SOL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</si>
  <si>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</si>
  <si>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</si>
  <si>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</si>
  <si>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</si>
  <si>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</si>
  <si>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</si>
  <si>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</si>
  <si>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</si>
  <si>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381465</t>
  </si>
  <si>
    <t>81465</t>
  </si>
  <si>
    <t>DERMACYN WOUND CARE</t>
  </si>
  <si>
    <t>500ML</t>
  </si>
  <si>
    <t>394691</t>
  </si>
  <si>
    <t>Jelení lůj 28g</t>
  </si>
  <si>
    <t>395850</t>
  </si>
  <si>
    <t>OptiLube lubrikační gel</t>
  </si>
  <si>
    <t>tuba 113g</t>
  </si>
  <si>
    <t>396214</t>
  </si>
  <si>
    <t>185328</t>
  </si>
  <si>
    <t>Esmolol Amomed 2500mg/10ml</t>
  </si>
  <si>
    <t>1x10ml</t>
  </si>
  <si>
    <t>500396</t>
  </si>
  <si>
    <t>Diffusil H forte</t>
  </si>
  <si>
    <t>150 ml DPH 20%</t>
  </si>
  <si>
    <t>500495</t>
  </si>
  <si>
    <t>KL UNG.SULFUR 20G,LENIENS AD 200G</t>
  </si>
  <si>
    <t>na svrab</t>
  </si>
  <si>
    <t>711186</t>
  </si>
  <si>
    <t>Jelení lůj Regina 12g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</si>
  <si>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</si>
  <si>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</si>
  <si>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</si>
  <si>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</si>
  <si>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</si>
  <si>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</si>
  <si>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</si>
  <si>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</si>
  <si>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</si>
  <si>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</si>
  <si>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</si>
  <si>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</si>
  <si>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</si>
  <si>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846745</t>
  </si>
  <si>
    <t>Hyal- Drop multi oční kapky</t>
  </si>
  <si>
    <t>846826</t>
  </si>
  <si>
    <t>125002</t>
  </si>
  <si>
    <t>ESMERON INJ.SOL.10X5ML</t>
  </si>
  <si>
    <t>847180</t>
  </si>
  <si>
    <t>500225</t>
  </si>
  <si>
    <t>Bridion 100mg/ml inj.10x2ml/200mg</t>
  </si>
  <si>
    <t>848992</t>
  </si>
  <si>
    <t>119658</t>
  </si>
  <si>
    <t>FEBICHOL</t>
  </si>
  <si>
    <t>POR CPS MOL50X100MG</t>
  </si>
  <si>
    <t>850305</t>
  </si>
  <si>
    <t>Biopron9 tob.120</t>
  </si>
  <si>
    <t>901185</t>
  </si>
  <si>
    <t>IR ETHANOLUM 96% 500 ml</t>
  </si>
  <si>
    <t>IR 500 ml</t>
  </si>
  <si>
    <t>902082</t>
  </si>
  <si>
    <t>IR  NATRIUM CITRICUM 4%2000ml</t>
  </si>
  <si>
    <t>911930</t>
  </si>
  <si>
    <t>KL KAL.PERMANGANAS 5 G</t>
  </si>
  <si>
    <t>921485</t>
  </si>
  <si>
    <t>KL SUPP.BISACODYLI 0,01G  10KS</t>
  </si>
  <si>
    <t>169739</t>
  </si>
  <si>
    <t>69739</t>
  </si>
  <si>
    <t>ARDEANUTRISOL G 5</t>
  </si>
  <si>
    <t>130610</t>
  </si>
  <si>
    <t>URSOFALK SUSPENZE</t>
  </si>
  <si>
    <t>POR SUS 1X250ML</t>
  </si>
  <si>
    <t>107273</t>
  </si>
  <si>
    <t>7273</t>
  </si>
  <si>
    <t>L-CARNITIN FRESENIUS 1GM</t>
  </si>
  <si>
    <t>INJ 5X5ML/1GM</t>
  </si>
  <si>
    <t>848416</t>
  </si>
  <si>
    <t>500287</t>
  </si>
  <si>
    <t>VIMPAT 50 MG</t>
  </si>
  <si>
    <t>POR TBL FLM 14X50MG</t>
  </si>
  <si>
    <t>112895</t>
  </si>
  <si>
    <t>12895</t>
  </si>
  <si>
    <t>AULIN</t>
  </si>
  <si>
    <t>POR GRA SOL30SÁČKŮ</t>
  </si>
  <si>
    <t>184138</t>
  </si>
  <si>
    <t>84138</t>
  </si>
  <si>
    <t>LEGALON 70</t>
  </si>
  <si>
    <t>CPS 30X70MG</t>
  </si>
  <si>
    <t>900562</t>
  </si>
  <si>
    <t>KL UNG.AC.BORICI 3%, 500G</t>
  </si>
  <si>
    <t>126152</t>
  </si>
  <si>
    <t>26152</t>
  </si>
  <si>
    <t>GANFORT 300MCG/ML + 5MG/ML</t>
  </si>
  <si>
    <t>OPH GTT SOL 1X3ML</t>
  </si>
  <si>
    <t>168653</t>
  </si>
  <si>
    <t>DEXDOR</t>
  </si>
  <si>
    <t>INF CNC SOL 4X4ML</t>
  </si>
  <si>
    <t>849383</t>
  </si>
  <si>
    <t>KL GEL</t>
  </si>
  <si>
    <t>14380</t>
  </si>
  <si>
    <t>LEGALON SIL</t>
  </si>
  <si>
    <t>INJ PLV SOL 4X350MG</t>
  </si>
  <si>
    <t>56972</t>
  </si>
  <si>
    <t>TRITACE 1,25 MG</t>
  </si>
  <si>
    <t>POR TBL NOB 20X1.25MG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</si>
  <si>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</si>
  <si>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</si>
  <si>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</si>
  <si>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</si>
  <si>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</si>
  <si>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</si>
  <si>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</si>
  <si>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116913</t>
  </si>
  <si>
    <t>16913</t>
  </si>
  <si>
    <t>MOXOSTAD 0.2 MG</t>
  </si>
  <si>
    <t>POR TBL FLM30X0.2MG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</si>
  <si>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</si>
  <si>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</si>
  <si>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</si>
  <si>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</si>
  <si>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</si>
  <si>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</si>
  <si>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</si>
  <si>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</si>
  <si>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</si>
  <si>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</si>
  <si>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</si>
  <si>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</si>
  <si>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130018</t>
  </si>
  <si>
    <t>30018</t>
  </si>
  <si>
    <t>LETROX 75</t>
  </si>
  <si>
    <t>POR TBL NOB 100X75MCG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</si>
  <si>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</si>
  <si>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</si>
  <si>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</si>
  <si>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</si>
  <si>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</si>
  <si>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</si>
  <si>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</si>
  <si>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</si>
  <si>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</si>
  <si>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</si>
  <si>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</si>
  <si>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</si>
  <si>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</si>
  <si>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</si>
  <si>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</si>
  <si>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</si>
  <si>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</si>
  <si>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</si>
  <si>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</si>
  <si>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</si>
  <si>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</si>
  <si>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</si>
  <si>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</si>
  <si>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</si>
  <si>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</si>
  <si>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</si>
  <si>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</si>
  <si>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</si>
  <si>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</si>
  <si>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</si>
  <si>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182952</t>
  </si>
  <si>
    <t>82952</t>
  </si>
  <si>
    <t>QUAMATEL</t>
  </si>
  <si>
    <t>INJ SIC 5X20MG+SOLV</t>
  </si>
  <si>
    <t>184400</t>
  </si>
  <si>
    <t>84400</t>
  </si>
  <si>
    <t>NEURONTIN 300 MG</t>
  </si>
  <si>
    <t>POR CPS DUR 100X300MG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</si>
  <si>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</si>
  <si>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</si>
  <si>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</si>
  <si>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</si>
  <si>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</si>
  <si>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</si>
  <si>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</si>
  <si>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</si>
  <si>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</si>
  <si>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</si>
  <si>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</si>
  <si>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</si>
  <si>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</si>
  <si>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</si>
  <si>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</si>
  <si>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</si>
  <si>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</si>
  <si>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</si>
  <si>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</si>
  <si>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POR TBL NOB 30</t>
  </si>
  <si>
    <t>848765</t>
  </si>
  <si>
    <t>107938</t>
  </si>
  <si>
    <t>INJ SOL 6X3ML/150MG</t>
  </si>
  <si>
    <t>849570</t>
  </si>
  <si>
    <t>151827</t>
  </si>
  <si>
    <t>XALATAN</t>
  </si>
  <si>
    <t>OPH GTT SOL 1X2.5ML II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</si>
  <si>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</si>
  <si>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</si>
  <si>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</si>
  <si>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</si>
  <si>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</si>
  <si>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</si>
  <si>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</si>
  <si>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</si>
  <si>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</si>
  <si>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</si>
  <si>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</si>
  <si>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</si>
  <si>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</si>
  <si>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</si>
  <si>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</si>
  <si>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</si>
  <si>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</si>
  <si>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</si>
  <si>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</si>
  <si>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</si>
  <si>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</si>
  <si>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</si>
  <si>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</si>
  <si>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</si>
  <si>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</si>
  <si>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</si>
  <si>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</si>
  <si>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</si>
  <si>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</si>
  <si>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</si>
  <si>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</si>
  <si>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</si>
  <si>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</si>
  <si>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</si>
  <si>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</si>
  <si>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</si>
  <si>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</si>
  <si>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</si>
  <si>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</si>
  <si>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</si>
  <si>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</si>
  <si>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</si>
  <si>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162597</t>
  </si>
  <si>
    <t>62597</t>
  </si>
  <si>
    <t>ENAP I.V.</t>
  </si>
  <si>
    <t>INJ 5X1ML/1.25MG</t>
  </si>
  <si>
    <t>199600</t>
  </si>
  <si>
    <t>99600</t>
  </si>
  <si>
    <t>POR TBL FLM 90X10MG</t>
  </si>
  <si>
    <t>109711</t>
  </si>
  <si>
    <t>9711</t>
  </si>
  <si>
    <t>INJ SIC 1X500MG+8ML</t>
  </si>
  <si>
    <t>126789</t>
  </si>
  <si>
    <t>26789</t>
  </si>
  <si>
    <t>NOVORAPID PENFILL 100 U/ML</t>
  </si>
  <si>
    <t>INJ SOL 5X3ML</t>
  </si>
  <si>
    <t>129767</t>
  </si>
  <si>
    <t>IMIPENEM/CILASTATIN KABI 500 MG/500 MG</t>
  </si>
  <si>
    <t>INF PLV SOL 10LAH/20ML</t>
  </si>
  <si>
    <t>147133</t>
  </si>
  <si>
    <t>47133</t>
  </si>
  <si>
    <t>LETROX 150</t>
  </si>
  <si>
    <t>190959</t>
  </si>
  <si>
    <t>90959</t>
  </si>
  <si>
    <t>TBL 30X0.5MG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</si>
  <si>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</si>
  <si>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</si>
  <si>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</si>
  <si>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</si>
  <si>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</si>
  <si>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</si>
  <si>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</si>
  <si>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848352</t>
  </si>
  <si>
    <t>130172</t>
  </si>
  <si>
    <t>APO-VENLAFAXIN PROLONG 75 MG</t>
  </si>
  <si>
    <t>POR CPS PRO 30X75MG</t>
  </si>
  <si>
    <t>130164</t>
  </si>
  <si>
    <t>30164</t>
  </si>
  <si>
    <t>INJ 10X5ML/5MG</t>
  </si>
  <si>
    <t>149996</t>
  </si>
  <si>
    <t>TEVAGRASTIM 48 MU/0,8 ML</t>
  </si>
  <si>
    <t>INJ+INF SOL 5X0.8ML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</si>
  <si>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</si>
  <si>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</si>
  <si>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</si>
  <si>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</si>
  <si>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</si>
  <si>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</si>
  <si>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</si>
  <si>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</si>
  <si>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</si>
  <si>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</si>
  <si>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</si>
  <si>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</si>
  <si>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129448</t>
  </si>
  <si>
    <t>29448</t>
  </si>
  <si>
    <t>NOVOSEVEN 50 KIU (1 MG)</t>
  </si>
  <si>
    <t>INJ PSO LQF 1MG</t>
  </si>
  <si>
    <t>130215</t>
  </si>
  <si>
    <t>30215</t>
  </si>
  <si>
    <t>MIDAZOLAM TORREX 5MG/ML</t>
  </si>
  <si>
    <t>INJ 10X10ML/50MG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</si>
  <si>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</si>
  <si>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</si>
  <si>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</si>
  <si>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</si>
  <si>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</si>
  <si>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</si>
  <si>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</si>
  <si>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</si>
  <si>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</si>
  <si>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</si>
  <si>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</si>
  <si>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844374</t>
  </si>
  <si>
    <t>112562</t>
  </si>
  <si>
    <t>POR TBL NOB 60X15MG</t>
  </si>
  <si>
    <t>848351</t>
  </si>
  <si>
    <t>130178</t>
  </si>
  <si>
    <t>APO-VENLAFAXIN PROLONG 150 MG</t>
  </si>
  <si>
    <t>POR CPS PRO 30X150MG</t>
  </si>
  <si>
    <t>130867</t>
  </si>
  <si>
    <t>30867</t>
  </si>
  <si>
    <t>ZELDOX I.M.</t>
  </si>
  <si>
    <t>INJ PSO LQF 1X30MG</t>
  </si>
  <si>
    <t>33036</t>
  </si>
  <si>
    <t>FRESUBIN HP ENERGY</t>
  </si>
  <si>
    <t>POR SOL 15X500ML</t>
  </si>
  <si>
    <t>33084</t>
  </si>
  <si>
    <t>RECONVAN</t>
  </si>
  <si>
    <t>33428</t>
  </si>
  <si>
    <t>JEVITY</t>
  </si>
  <si>
    <t>POR SOL 1X1000ML</t>
  </si>
  <si>
    <t>33510</t>
  </si>
  <si>
    <t>NEPRO PŘÍCHUŤ JAHODOVÁ</t>
  </si>
  <si>
    <t>POR SOL 1X200ML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</si>
  <si>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</si>
  <si>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</si>
  <si>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</si>
  <si>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</si>
  <si>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</si>
  <si>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</si>
  <si>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</si>
  <si>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</si>
  <si>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</si>
  <si>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</si>
  <si>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</si>
  <si>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</si>
  <si>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</si>
  <si>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</si>
  <si>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</si>
  <si>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</si>
  <si>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</si>
  <si>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</si>
  <si>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</si>
  <si>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</si>
  <si>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120908</t>
  </si>
  <si>
    <t>20908</t>
  </si>
  <si>
    <t>NEPHROTECT</t>
  </si>
  <si>
    <t>INF 10X500ML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</si>
  <si>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</si>
  <si>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</si>
  <si>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</si>
  <si>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</si>
  <si>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</si>
  <si>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</si>
  <si>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</si>
  <si>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</si>
  <si>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</si>
  <si>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</si>
  <si>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</si>
  <si>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</si>
  <si>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</si>
  <si>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</si>
  <si>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</si>
  <si>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</si>
  <si>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INF SOL 10X500ML</t>
  </si>
  <si>
    <t>149415</t>
  </si>
  <si>
    <t>49415</t>
  </si>
  <si>
    <t>AMINOPLASMAL B.BRAUN 10%</t>
  </si>
  <si>
    <t>196890</t>
  </si>
  <si>
    <t>96890</t>
  </si>
  <si>
    <t>AMINOPLASMAL HEPA-10%</t>
  </si>
  <si>
    <t>172563</t>
  </si>
  <si>
    <t>72563</t>
  </si>
  <si>
    <t>AMINOPLASMAL 15%</t>
  </si>
  <si>
    <t>165317</t>
  </si>
  <si>
    <t>65317</t>
  </si>
  <si>
    <t>ELOTRACE I.V.</t>
  </si>
  <si>
    <t>INF 10X100ML</t>
  </si>
  <si>
    <t>115293</t>
  </si>
  <si>
    <t>15293</t>
  </si>
  <si>
    <t>INTRALIPID 20 %</t>
  </si>
  <si>
    <t>INF 10X250ML-VAK</t>
  </si>
  <si>
    <t>394774</t>
  </si>
  <si>
    <t>157118</t>
  </si>
  <si>
    <t>OLIMEL N9</t>
  </si>
  <si>
    <t>INF EML4X2000ML</t>
  </si>
  <si>
    <t>500716</t>
  </si>
  <si>
    <t>157112</t>
  </si>
  <si>
    <t>OLIMEL N9E</t>
  </si>
  <si>
    <t>396920</t>
  </si>
  <si>
    <t>100152</t>
  </si>
  <si>
    <t>396914</t>
  </si>
  <si>
    <t>52301</t>
  </si>
  <si>
    <t>396932</t>
  </si>
  <si>
    <t>31989</t>
  </si>
  <si>
    <t>CLINIMIX N9G20E 4x2000 ml</t>
  </si>
  <si>
    <t>4x2000 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</si>
  <si>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</si>
  <si>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</si>
  <si>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</si>
  <si>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</si>
  <si>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</si>
  <si>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</si>
  <si>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</si>
  <si>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</si>
  <si>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</si>
  <si>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</si>
  <si>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</si>
  <si>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</si>
  <si>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</si>
  <si>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</si>
  <si>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</si>
  <si>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</si>
  <si>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</si>
  <si>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</si>
  <si>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</si>
  <si>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</si>
  <si>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</si>
  <si>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</si>
  <si>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</si>
  <si>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</si>
  <si>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</si>
  <si>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</si>
  <si>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126041</t>
  </si>
  <si>
    <t>26041</t>
  </si>
  <si>
    <t>KIOVIG 100MG/ML</t>
  </si>
  <si>
    <t>IVN INF SOL 1X5GM/50ML</t>
  </si>
  <si>
    <t>193650</t>
  </si>
  <si>
    <t>93650</t>
  </si>
  <si>
    <t>ACTILYSE 50MG</t>
  </si>
  <si>
    <t>INJ SIC 1X50MG+50ML</t>
  </si>
  <si>
    <t>83050</t>
  </si>
  <si>
    <t>198192</t>
  </si>
  <si>
    <t>SEFOTAK 1 G</t>
  </si>
  <si>
    <t>102205</t>
  </si>
  <si>
    <t>2205</t>
  </si>
  <si>
    <t>CEFAZOLINE PANPHARMA</t>
  </si>
  <si>
    <t>INJ SIC 25X1GM</t>
  </si>
  <si>
    <t>197654</t>
  </si>
  <si>
    <t>97654</t>
  </si>
  <si>
    <t>DOXYBENE 100MG</t>
  </si>
  <si>
    <t>CPS 10X100MG</t>
  </si>
  <si>
    <t>114869</t>
  </si>
  <si>
    <t>14869</t>
  </si>
  <si>
    <t>SUMAMED 125 MG</t>
  </si>
  <si>
    <t>TBL OBD 6X125MG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</si>
  <si>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</si>
  <si>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</si>
  <si>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</si>
  <si>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</si>
  <si>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</si>
  <si>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</si>
  <si>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</si>
  <si>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</si>
  <si>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</si>
  <si>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</si>
  <si>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</si>
  <si>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</si>
  <si>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BISEPTOL 480</t>
  </si>
  <si>
    <t>TBL 20X480MG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</si>
  <si>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</si>
  <si>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</si>
  <si>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</si>
  <si>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</si>
  <si>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</si>
  <si>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</si>
  <si>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</si>
  <si>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</si>
  <si>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</si>
  <si>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</si>
  <si>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</si>
  <si>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</si>
  <si>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</si>
  <si>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</si>
  <si>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</si>
  <si>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</si>
  <si>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</si>
  <si>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</si>
  <si>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</si>
  <si>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</si>
  <si>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</si>
  <si>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</si>
  <si>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</si>
  <si>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</si>
  <si>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</si>
  <si>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</si>
  <si>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</si>
  <si>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</si>
  <si>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</si>
  <si>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</si>
  <si>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</si>
  <si>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</si>
  <si>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</si>
  <si>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</si>
  <si>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</si>
  <si>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</si>
  <si>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</si>
  <si>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</si>
  <si>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</si>
  <si>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</si>
  <si>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</si>
  <si>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</si>
  <si>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</si>
  <si>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</si>
  <si>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</si>
  <si>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</si>
  <si>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</si>
  <si>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</si>
  <si>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</si>
  <si>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</si>
  <si>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</si>
  <si>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</si>
  <si>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</si>
  <si>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</si>
  <si>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</si>
  <si>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</si>
  <si>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</si>
  <si>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</si>
  <si>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</si>
  <si>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</si>
  <si>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</si>
  <si>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</si>
  <si>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</si>
  <si>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</si>
  <si>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147977</t>
  </si>
  <si>
    <t>MEROPENEM HOSPIRA 1 G</t>
  </si>
  <si>
    <t>INJ+INF PLV SOL 10X1GM</t>
  </si>
  <si>
    <t>187200</t>
  </si>
  <si>
    <t>87200</t>
  </si>
  <si>
    <t>MAXIPIME 2GM</t>
  </si>
  <si>
    <t>INJ SIC 1X2GM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</si>
  <si>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</si>
  <si>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</si>
  <si>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</si>
  <si>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</si>
  <si>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</si>
  <si>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</si>
  <si>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</si>
  <si>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</si>
  <si>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</si>
  <si>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</si>
  <si>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</si>
  <si>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</si>
  <si>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</si>
  <si>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</si>
  <si>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</si>
  <si>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</si>
  <si>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</si>
  <si>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</si>
  <si>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</si>
  <si>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</si>
  <si>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</si>
  <si>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</si>
  <si>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</si>
  <si>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</si>
  <si>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</si>
  <si>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</si>
  <si>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</si>
  <si>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</si>
  <si>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</si>
  <si>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</si>
  <si>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</si>
  <si>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</si>
  <si>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</si>
  <si>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</si>
  <si>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</si>
  <si>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</si>
  <si>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</si>
  <si>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</si>
  <si>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</si>
  <si>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</si>
  <si>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</si>
  <si>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</si>
  <si>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</si>
  <si>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</si>
  <si>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</si>
  <si>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</si>
  <si>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</si>
  <si>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</si>
  <si>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</si>
  <si>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</si>
  <si>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</si>
  <si>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</si>
  <si>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</si>
  <si>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</si>
  <si>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</si>
  <si>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</si>
  <si>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</si>
  <si>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</si>
  <si>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</si>
  <si>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</si>
  <si>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</si>
  <si>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</si>
  <si>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</si>
  <si>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</si>
  <si>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</si>
  <si>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</si>
  <si>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</si>
  <si>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</si>
  <si>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</si>
  <si>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</si>
  <si>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</si>
  <si>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</si>
  <si>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</si>
  <si>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</si>
  <si>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</si>
  <si>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</si>
  <si>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</si>
  <si>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</si>
  <si>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</si>
  <si>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</si>
  <si>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</si>
  <si>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</si>
  <si>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</si>
  <si>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</si>
  <si>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</si>
  <si>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</si>
  <si>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</si>
  <si>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</si>
  <si>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</si>
  <si>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</si>
  <si>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</si>
  <si>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</si>
  <si>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</si>
  <si>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</si>
  <si>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</si>
  <si>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</si>
  <si>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</si>
  <si>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</si>
  <si>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</si>
  <si>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</si>
  <si>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</si>
  <si>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</si>
  <si>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</si>
  <si>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</si>
  <si>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</si>
  <si>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</si>
  <si>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</si>
  <si>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</si>
  <si>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</si>
  <si>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</si>
  <si>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</si>
  <si>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</si>
  <si>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</si>
  <si>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</si>
  <si>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</si>
  <si>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</si>
  <si>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</si>
  <si>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</si>
  <si>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</si>
  <si>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</si>
  <si>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</si>
  <si>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</si>
  <si>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</si>
  <si>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</si>
  <si>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47749</t>
  </si>
  <si>
    <t>Octaplas 200ml Phoenix</t>
  </si>
  <si>
    <t>130187</t>
  </si>
  <si>
    <t>30187</t>
  </si>
  <si>
    <t>INJ 10X1ML/5MG</t>
  </si>
  <si>
    <t>196600</t>
  </si>
  <si>
    <t>96600</t>
  </si>
  <si>
    <t>SEDACORON</t>
  </si>
  <si>
    <t>INJ 5X3ML/150MG</t>
  </si>
  <si>
    <t>113024</t>
  </si>
  <si>
    <t>13024</t>
  </si>
  <si>
    <t>SEVORANE</t>
  </si>
  <si>
    <t>INH SOL 1X250ML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</si>
  <si>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</si>
  <si>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</si>
  <si>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</si>
  <si>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</si>
  <si>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</si>
  <si>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</si>
  <si>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</si>
  <si>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102486</t>
  </si>
  <si>
    <t>2486</t>
  </si>
  <si>
    <t>KALIUM CHLORATUM LECIVA 7.5%</t>
  </si>
  <si>
    <t>INJ 5X10ML 7.5%</t>
  </si>
  <si>
    <t>122134</t>
  </si>
  <si>
    <t>22134</t>
  </si>
  <si>
    <t>INFSOL12X50ML/500MG</t>
  </si>
  <si>
    <t>186990</t>
  </si>
  <si>
    <t>86990</t>
  </si>
  <si>
    <t>ARDEAOSMOSOL MA 15 (Mannitol)</t>
  </si>
  <si>
    <t>905098</t>
  </si>
  <si>
    <t>23989</t>
  </si>
  <si>
    <t>DZ OCTENISEPT 1 l</t>
  </si>
  <si>
    <t>DPH 15 %</t>
  </si>
  <si>
    <t>395851</t>
  </si>
  <si>
    <t>OptiLube Active lubrikační gel</t>
  </si>
  <si>
    <t>stříkačka 11ml</t>
  </si>
  <si>
    <t>198864</t>
  </si>
  <si>
    <t>98864</t>
  </si>
  <si>
    <t>INF SOL 50X100ML</t>
  </si>
  <si>
    <t>198876</t>
  </si>
  <si>
    <t>98876</t>
  </si>
  <si>
    <t>930043</t>
  </si>
  <si>
    <t>DZ TRIXO LIND 100 ml</t>
  </si>
  <si>
    <t>447</t>
  </si>
  <si>
    <t>EPHEDRIN BIOTIKA</t>
  </si>
  <si>
    <t>INJ SOL 10X1ML/50MG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</si>
  <si>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</si>
  <si>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</si>
  <si>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</si>
  <si>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</si>
  <si>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</si>
  <si>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</si>
  <si>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13807</t>
  </si>
  <si>
    <t>SUPRANE</t>
  </si>
  <si>
    <t>INH LIQ VAP 6X240ML</t>
  </si>
  <si>
    <t>140158</t>
  </si>
  <si>
    <t>40158</t>
  </si>
  <si>
    <t>SUCCINYLCHOLINJO.VALEANT 250MG</t>
  </si>
  <si>
    <t>INJ PLV SOL 1X250MG</t>
  </si>
  <si>
    <t>162189</t>
  </si>
  <si>
    <t>62189</t>
  </si>
  <si>
    <t>NASIVIN</t>
  </si>
  <si>
    <t>GTT NAS 1X5ML 0.01%</t>
  </si>
  <si>
    <t>177201</t>
  </si>
  <si>
    <t>SUXAMETHONIUM JODID VUAB 250 MG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</si>
  <si>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</si>
  <si>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</si>
  <si>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</si>
  <si>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</si>
  <si>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</si>
  <si>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</si>
  <si>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</si>
  <si>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</si>
  <si>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</si>
  <si>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</si>
  <si>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</si>
  <si>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</si>
  <si>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</si>
  <si>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</si>
  <si>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</si>
  <si>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</si>
  <si>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</si>
  <si>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</si>
  <si>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</si>
  <si>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</si>
  <si>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</si>
  <si>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</si>
  <si>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</si>
  <si>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</si>
  <si>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</si>
  <si>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</si>
  <si>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</si>
  <si>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</si>
  <si>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</si>
  <si>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</si>
  <si>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</si>
  <si>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</si>
  <si>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</si>
  <si>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</si>
  <si>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</si>
  <si>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</si>
  <si>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</si>
  <si>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</si>
  <si>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</si>
  <si>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147252</t>
  </si>
  <si>
    <t>47252</t>
  </si>
  <si>
    <t>GLUKÓZA 5 BRAUN, REF.450074</t>
  </si>
  <si>
    <t>INF SOL 1X100ML-PE</t>
  </si>
  <si>
    <t>159358</t>
  </si>
  <si>
    <t>59358</t>
  </si>
  <si>
    <t>INF 10X1000ML(LDPE)</t>
  </si>
  <si>
    <t>169724</t>
  </si>
  <si>
    <t>69724</t>
  </si>
  <si>
    <t>846853</t>
  </si>
  <si>
    <t>124418</t>
  </si>
  <si>
    <t>ROCURONIUM B. BRAUN 10 MG/ML</t>
  </si>
  <si>
    <t xml:space="preserve">INJ+INF SOL 10X5ML </t>
  </si>
  <si>
    <t>988032</t>
  </si>
  <si>
    <t>191083</t>
  </si>
  <si>
    <t>NORCURON 4 MG</t>
  </si>
  <si>
    <t>INJ PLV SOL 10X4MG</t>
  </si>
  <si>
    <t>199814</t>
  </si>
  <si>
    <t>99814</t>
  </si>
  <si>
    <t>VODA NA INJEKCI VIAFLO</t>
  </si>
  <si>
    <t>PAR LQF 20X500ML</t>
  </si>
  <si>
    <t>132087</t>
  </si>
  <si>
    <t>32087</t>
  </si>
  <si>
    <t>TRALGIT 100 INJ</t>
  </si>
  <si>
    <t>INJ SOL 5X2ML/100MG</t>
  </si>
  <si>
    <t>110820</t>
  </si>
  <si>
    <t>10820</t>
  </si>
  <si>
    <t>ZOFRAN</t>
  </si>
  <si>
    <t>INJ SOL 5X4ML/8MG</t>
  </si>
  <si>
    <t>115291</t>
  </si>
  <si>
    <t>15291</t>
  </si>
  <si>
    <t>INF 10X100ML-VAK</t>
  </si>
  <si>
    <t>842125</t>
  </si>
  <si>
    <t>DZ SOFTASEPT N BAREVNÝ 250 ml</t>
  </si>
  <si>
    <t>845369</t>
  </si>
  <si>
    <t>107987</t>
  </si>
  <si>
    <t>ANALGIN</t>
  </si>
  <si>
    <t>INJ SOL 5X5ML</t>
  </si>
  <si>
    <t>102668</t>
  </si>
  <si>
    <t>2668</t>
  </si>
  <si>
    <t>OPHTHALMO-HYDROCORTISON LECIVA</t>
  </si>
  <si>
    <t>UNG OPH 1X5GM 0.5%</t>
  </si>
  <si>
    <t>198880</t>
  </si>
  <si>
    <t>98880</t>
  </si>
  <si>
    <t>132090</t>
  </si>
  <si>
    <t>32090</t>
  </si>
  <si>
    <t>TRALGIT 50 INJ</t>
  </si>
  <si>
    <t>INJ SOL 5X1ML/50MG</t>
  </si>
  <si>
    <t>844243</t>
  </si>
  <si>
    <t>112561</t>
  </si>
  <si>
    <t>POR TBL NOB 30X15MG</t>
  </si>
  <si>
    <t>0764 - Klinika anesteziologie a resuscitace, pracoviště C</t>
  </si>
  <si>
    <t>0731 - Klinika anesteziologie a resuscitace, JIP</t>
  </si>
  <si>
    <t>0766 - KAR - pracoviště DK COS</t>
  </si>
  <si>
    <t>0762 - Klinika anesteziologie a resuscitace, operační sál</t>
  </si>
  <si>
    <t>0721 - Klinika anesteziologie a resuscitace, ambulance</t>
  </si>
  <si>
    <t>0765 - KAR dospávací hala KAR</t>
  </si>
  <si>
    <t>Přehled plnění PL - Spotřeba léčivých přípravků dle objemu Kč mimo PL</t>
  </si>
  <si>
    <t>N01AB08 - Sevofluran</t>
  </si>
  <si>
    <t>V06XX - Potraviny pro zvláštní lékařské účely (PZLÚ)</t>
  </si>
  <si>
    <t>J01DH02 - Meropenem</t>
  </si>
  <si>
    <t>N01AX10 - Propofol</t>
  </si>
  <si>
    <t>J01DD01 - Cefotaxim</t>
  </si>
  <si>
    <t>N05CD08 - Midazolam</t>
  </si>
  <si>
    <t>N06AB04 - Citalopram</t>
  </si>
  <si>
    <t>N03AX14 - Levetiracetam</t>
  </si>
  <si>
    <t>A06AD11 - Laktulóza</t>
  </si>
  <si>
    <t>M01AX17 - Nimesulid</t>
  </si>
  <si>
    <t>J01DB04 - Cefazolin</t>
  </si>
  <si>
    <t>R03DC03 - Montelukast</t>
  </si>
  <si>
    <t>R06AE09 - Levocetirizin</t>
  </si>
  <si>
    <t>H03AA01 - Levothyroxin, sodná sůl</t>
  </si>
  <si>
    <t>C01BD01 - Amiodaron</t>
  </si>
  <si>
    <t>N06AX11 - Mirtazapin</t>
  </si>
  <si>
    <t>J01CR02 - Amoxicilin a enzymový inhibitor</t>
  </si>
  <si>
    <t>J01FA10 - Azithromycin</t>
  </si>
  <si>
    <t>C07AB02 - Metoprolol</t>
  </si>
  <si>
    <t>C07AB07 - Bisoprolol</t>
  </si>
  <si>
    <t>N06AB06 - Sertralin</t>
  </si>
  <si>
    <t>C09AA02 - Enalapril</t>
  </si>
  <si>
    <t>C08DA01 - Verapamil</t>
  </si>
  <si>
    <t>M04AA01 - Alopurinol</t>
  </si>
  <si>
    <t>C09AA04 - Perindopril</t>
  </si>
  <si>
    <t>C08CA01 - Amlodipin</t>
  </si>
  <si>
    <t>J01AA02 - Doxycyklin</t>
  </si>
  <si>
    <t>N01AH03 - Sufentanyl</t>
  </si>
  <si>
    <t>J02AC01 - Flukonazol</t>
  </si>
  <si>
    <t>J01MA01 - Ofloxacin</t>
  </si>
  <si>
    <t>C10AB05 - Fenofibrát</t>
  </si>
  <si>
    <t>C10AA05 - Atorvastatin</t>
  </si>
  <si>
    <t>H01CB02 - Oktreotid</t>
  </si>
  <si>
    <t>A10AB05 - Inzulin aspart</t>
  </si>
  <si>
    <t>H02AB04 - Methylprednisolon</t>
  </si>
  <si>
    <t>J01XA01 - Vankomycin</t>
  </si>
  <si>
    <t>A16AA02 - Ademethionin</t>
  </si>
  <si>
    <t>J02AX06 - Anidulafungin</t>
  </si>
  <si>
    <t>M01AC06 - Meloxikam</t>
  </si>
  <si>
    <t>M03AC04 - Atrakurium</t>
  </si>
  <si>
    <t>C09BA04 - Perindopril a diuretika</t>
  </si>
  <si>
    <t>J01AA12 - Tigecyklin</t>
  </si>
  <si>
    <t>C10AA01 - Simvastatin</t>
  </si>
  <si>
    <t>J01CR01 - Ampicilin a enzymový inhibitor</t>
  </si>
  <si>
    <t>J01FF01 - Klindamycin</t>
  </si>
  <si>
    <t>C09AA05 - Ramipril</t>
  </si>
  <si>
    <t>J01MA02 - Ciprofloxacin</t>
  </si>
  <si>
    <t>J01CR05 - Piperacilin a enzymový inhibitor</t>
  </si>
  <si>
    <t>J01XA02 - Teikoplanin</t>
  </si>
  <si>
    <t>B01AB06 - Nadroparin</t>
  </si>
  <si>
    <t>J02AC03 - Vorikonazol</t>
  </si>
  <si>
    <t>N06AB10 - Escitalopram</t>
  </si>
  <si>
    <t>L03AA02 - Filgrastim</t>
  </si>
  <si>
    <t>N06AX16 - Venlafaxin</t>
  </si>
  <si>
    <t>B02BD08 - Eptakog alfa (aktivovaný)</t>
  </si>
  <si>
    <t>B01AC04 - Klopidogrel</t>
  </si>
  <si>
    <t>M03AC11 - Cisatrakurium</t>
  </si>
  <si>
    <t>B01AX05 - Fondaparinux</t>
  </si>
  <si>
    <t>A02BC03 - Lansoprazol</t>
  </si>
  <si>
    <t>C02AC05 - Moxonidin</t>
  </si>
  <si>
    <t>A03FA - Prokinetika</t>
  </si>
  <si>
    <t>N02AX02 - Tramadol</t>
  </si>
  <si>
    <t>N03AG01 - Kyselina valproová</t>
  </si>
  <si>
    <t>N03AX12 - Gabapentin</t>
  </si>
  <si>
    <t>N05AE04 - Ziprasidon</t>
  </si>
  <si>
    <t>C09CA01 - Losartan</t>
  </si>
  <si>
    <t>C07AG02 - Karvedilol</t>
  </si>
  <si>
    <t>N05BA12 - Alprazolam</t>
  </si>
  <si>
    <t>J01FA09 - Klarithromycin</t>
  </si>
  <si>
    <t>A04AA01 - Ondansetron</t>
  </si>
  <si>
    <t>C07AB05 - Betaxolol</t>
  </si>
  <si>
    <t>J01DH51 - Imipenem a enzymový inhibitor</t>
  </si>
  <si>
    <t>J01DC02 - Cefuroxim</t>
  </si>
  <si>
    <t>R03AC02 - Salbutamol</t>
  </si>
  <si>
    <t>A02BC01 - Omeprazol</t>
  </si>
  <si>
    <t>R06AE07 - Cetirizin</t>
  </si>
  <si>
    <t>A02BA03 - Famotidin</t>
  </si>
  <si>
    <t>S01EE01 - Latanoprost</t>
  </si>
  <si>
    <t>J01DD04 - Ceftriaxon</t>
  </si>
  <si>
    <t>A02BC02 - Pantoprazol</t>
  </si>
  <si>
    <t>J01DD02 - Ceftazidim</t>
  </si>
  <si>
    <t>H02AB04</t>
  </si>
  <si>
    <t>DEPO-MEDROL 40 MG/ML</t>
  </si>
  <si>
    <t>INJ SUS 1X1ML/40MG</t>
  </si>
  <si>
    <t>SOLU-MEDROL 40 MG/ML</t>
  </si>
  <si>
    <t>INJ PSO LQF 40MG+1ML</t>
  </si>
  <si>
    <t>N01AH03</t>
  </si>
  <si>
    <t>N05CD08</t>
  </si>
  <si>
    <t>MIDAZOLAM TORREX 1 MG/ML</t>
  </si>
  <si>
    <t>INJ SOL 10X2ML/2MG</t>
  </si>
  <si>
    <t>A02BA03</t>
  </si>
  <si>
    <t>A02BC01</t>
  </si>
  <si>
    <t>HELICID 40 INF</t>
  </si>
  <si>
    <t>INF PLV SOL 1X40MG</t>
  </si>
  <si>
    <t>A02BC02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</si>
  <si>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</si>
  <si>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</si>
  <si>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</si>
  <si>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</si>
  <si>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</si>
  <si>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</si>
  <si>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</si>
  <si>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POR SIR 1X250ML 50%</t>
  </si>
  <si>
    <t>POR SIR 1X500ML 50%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</si>
  <si>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</si>
  <si>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</si>
  <si>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</si>
  <si>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</si>
  <si>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</si>
  <si>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</si>
  <si>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</si>
  <si>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B01AX05</t>
  </si>
  <si>
    <t>ARIXTRA 2,5 MG/0,5 ML</t>
  </si>
  <si>
    <t>B02BD08</t>
  </si>
  <si>
    <t>C01BD01</t>
  </si>
  <si>
    <t>POR TBL NOB 30X200MG</t>
  </si>
  <si>
    <t>POR TBL NOB 60X200MG</t>
  </si>
  <si>
    <t>POR TBL NOB 50X200MG</t>
  </si>
  <si>
    <t>C02AC05</t>
  </si>
  <si>
    <t>MOXOSTAD 0,2 MG</t>
  </si>
  <si>
    <t>POR TBL FLM 30X0.2MG</t>
  </si>
  <si>
    <t>C07AB02</t>
  </si>
  <si>
    <t>BETALOC SR 200 MG</t>
  </si>
  <si>
    <t>C07AB05</t>
  </si>
  <si>
    <t>C07AB07</t>
  </si>
  <si>
    <t>CONCOR 10</t>
  </si>
  <si>
    <t>C07AG02</t>
  </si>
  <si>
    <t>C08CA01</t>
  </si>
  <si>
    <t>C08DA01</t>
  </si>
  <si>
    <t>ISOPTIN SR 240 MG</t>
  </si>
  <si>
    <t>POR TBL PRO 30X240MG</t>
  </si>
  <si>
    <t>C09AA02</t>
  </si>
  <si>
    <t>ENAP 10 MG</t>
  </si>
  <si>
    <t>INJ SOL 5X1ML/1.25MG</t>
  </si>
  <si>
    <t>C09AA04</t>
  </si>
  <si>
    <t>C09AA05</t>
  </si>
  <si>
    <t>C09BA04</t>
  </si>
  <si>
    <t>C09CA01</t>
  </si>
  <si>
    <t>C10AA01</t>
  </si>
  <si>
    <t>C10AA05</t>
  </si>
  <si>
    <t>POR TBL FLM 100X20MG</t>
  </si>
  <si>
    <t>C10AB05</t>
  </si>
  <si>
    <t>POR CPS DUR 30X267MG</t>
  </si>
  <si>
    <t>H01CB02</t>
  </si>
  <si>
    <t>SANDOSTATIN 0,1 MG/ML</t>
  </si>
  <si>
    <t>INJ SOL+INF CNC SOL5X1ML/0.1MG</t>
  </si>
  <si>
    <t>SOLU-MEDROL 62,5 MG/ML</t>
  </si>
  <si>
    <t>INJ PSO LQF 500MG+8ML</t>
  </si>
  <si>
    <t>INJ PSO LQF 1GM+16ML</t>
  </si>
  <si>
    <t>H03AA01</t>
  </si>
  <si>
    <t>POR TBL NOB 100X75MCG I</t>
  </si>
  <si>
    <t>POR TBL NOB 100X150RG</t>
  </si>
  <si>
    <t>EUTHYROX 50 MIKROGRAMŮ</t>
  </si>
  <si>
    <t>POR TBL NOB 100X50RG</t>
  </si>
  <si>
    <t>EUTHYROX 150 MIKROGRAMŮ</t>
  </si>
  <si>
    <t>J01AA02</t>
  </si>
  <si>
    <t>DOXYBENE 100 MG</t>
  </si>
  <si>
    <t>POR CPS MOL 10X100MG</t>
  </si>
  <si>
    <t>J01AA12</t>
  </si>
  <si>
    <t>J01CR01</t>
  </si>
  <si>
    <t>J01CR02</t>
  </si>
  <si>
    <t>AMOKSIKLAV 1,2 G</t>
  </si>
  <si>
    <t>INJ PLV SOL 5X1.2GM</t>
  </si>
  <si>
    <t>AMOKSIKLAV 625 MG</t>
  </si>
  <si>
    <t>POR TBL FLM 21X625MG</t>
  </si>
  <si>
    <t>POR TBL FLM 21X625MG+SÁČ</t>
  </si>
  <si>
    <t>J01CR05</t>
  </si>
  <si>
    <t>TAZOCIN 4,5 G</t>
  </si>
  <si>
    <t>INJ PLV SOL 12X4.5GM</t>
  </si>
  <si>
    <t>J01DB04</t>
  </si>
  <si>
    <t>INJ PLV SOL 25X1GM</t>
  </si>
  <si>
    <t>J01DC02</t>
  </si>
  <si>
    <t>ZINACEF 1,5 G</t>
  </si>
  <si>
    <t>J01DD01</t>
  </si>
  <si>
    <t>J01DD02</t>
  </si>
  <si>
    <t>J01DD04</t>
  </si>
  <si>
    <t>J01DH02</t>
  </si>
  <si>
    <t>MERONEM 1 G</t>
  </si>
  <si>
    <t>J01DH51</t>
  </si>
  <si>
    <t>J01FA09</t>
  </si>
  <si>
    <t>INF PLV SOL 1X500MG</t>
  </si>
  <si>
    <t>J01FA10</t>
  </si>
  <si>
    <t>POR TBL FLM 6X125MG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</si>
  <si>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</si>
  <si>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</si>
  <si>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</si>
  <si>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</si>
  <si>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</si>
  <si>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</si>
  <si>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</si>
  <si>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</si>
  <si>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</si>
  <si>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</si>
  <si>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</si>
  <si>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J01XA02</t>
  </si>
  <si>
    <t>TARGOCID 400 MG</t>
  </si>
  <si>
    <t>INJ PSO LQF 1X400MG</t>
  </si>
  <si>
    <t>J02AC01</t>
  </si>
  <si>
    <t>MYCOMAX INF</t>
  </si>
  <si>
    <t>INF SOL 100ML/200MG</t>
  </si>
  <si>
    <t>J02AC03</t>
  </si>
  <si>
    <t>J02AX06</t>
  </si>
  <si>
    <t>L03AA02</t>
  </si>
  <si>
    <t>M01AC06</t>
  </si>
  <si>
    <t>POR TBL NOB 20X15MG</t>
  </si>
  <si>
    <t>M01AX17</t>
  </si>
  <si>
    <t>POR GRA SUS 30X100MG</t>
  </si>
  <si>
    <t>M03AC04</t>
  </si>
  <si>
    <t>M03AC11</t>
  </si>
  <si>
    <t>M04AA01</t>
  </si>
  <si>
    <t>MILURIT 100</t>
  </si>
  <si>
    <t>POR TBL NOB 50X100MG</t>
  </si>
  <si>
    <t>N01AX10</t>
  </si>
  <si>
    <t>N03AG01</t>
  </si>
  <si>
    <t>N03AX12</t>
  </si>
  <si>
    <t>N03AX14</t>
  </si>
  <si>
    <t>POR TBL FLM 50X1000MG</t>
  </si>
  <si>
    <t>N05AE04</t>
  </si>
  <si>
    <t>N05BA12</t>
  </si>
  <si>
    <t>XANAX 0,5 MG</t>
  </si>
  <si>
    <t>POR TBL NOB 30X0.5MG</t>
  </si>
  <si>
    <t>XANAX 1 MG</t>
  </si>
  <si>
    <t>POR TBL NOB 30X1MG</t>
  </si>
  <si>
    <t>INJ SOL 10X5ML/5MG</t>
  </si>
  <si>
    <t>MIDAZOLAM TORREX 5 MG/ML</t>
  </si>
  <si>
    <t>INJ SOL 10X10ML/50MG</t>
  </si>
  <si>
    <t>N06AB04</t>
  </si>
  <si>
    <t>POR TBL FLM 30X20 MG</t>
  </si>
  <si>
    <t>SEROPRAM 20 MG</t>
  </si>
  <si>
    <t>N06AB06</t>
  </si>
  <si>
    <t>N06AB10</t>
  </si>
  <si>
    <t>N06AX11</t>
  </si>
  <si>
    <t>N06AX16</t>
  </si>
  <si>
    <t>R03AC02</t>
  </si>
  <si>
    <t>R03DC03</t>
  </si>
  <si>
    <t>POR TBL FLM 28X10MG</t>
  </si>
  <si>
    <t>R06AE07</t>
  </si>
  <si>
    <t>R06AE09</t>
  </si>
  <si>
    <t>S01EE01</t>
  </si>
  <si>
    <t>V06XX</t>
  </si>
  <si>
    <t>NUTRISON PROTEIN PLUS MULTI FIBRE</t>
  </si>
  <si>
    <t>NUTRISON ADVANCED DIASON LOW ENERGY</t>
  </si>
  <si>
    <t>INJ SOL 5X3ML/150MG</t>
  </si>
  <si>
    <t>N01AB08</t>
  </si>
  <si>
    <t>PROPOFOL-LIPURO 0,5% (5MG/ML)</t>
  </si>
  <si>
    <t>INH SUS PSS 200X100RG</t>
  </si>
  <si>
    <t>A04AA01</t>
  </si>
  <si>
    <t>N02AX02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</si>
  <si>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</si>
  <si>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</si>
  <si>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</si>
  <si>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</si>
  <si>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</si>
  <si>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</si>
  <si>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</si>
  <si>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Adamus Milan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</si>
  <si>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</si>
  <si>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</si>
  <si>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</si>
  <si>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</si>
  <si>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</si>
  <si>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</si>
  <si>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</si>
  <si>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</si>
  <si>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Gallová Zuzana</t>
  </si>
  <si>
    <t>Görcs Roland</t>
  </si>
  <si>
    <t>Havlíková Jana</t>
  </si>
  <si>
    <t>Herkeĺ Tomáš</t>
  </si>
  <si>
    <t>Hložková Jarmila</t>
  </si>
  <si>
    <t>Hrnčířová Michaela</t>
  </si>
  <si>
    <t>Jiný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</si>
  <si>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</si>
  <si>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</si>
  <si>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</si>
  <si>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</si>
  <si>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</si>
  <si>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</si>
  <si>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</si>
  <si>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</si>
  <si>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</si>
  <si>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</si>
  <si>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</si>
  <si>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</si>
  <si>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</si>
  <si>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</si>
  <si>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</si>
  <si>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Špaňhel Jiří</t>
  </si>
  <si>
    <t>Vlček Jiří</t>
  </si>
  <si>
    <t>Vychodilová Ivana</t>
  </si>
  <si>
    <t>Raimr Jakub</t>
  </si>
  <si>
    <t>Amlodipin</t>
  </si>
  <si>
    <t>125052</t>
  </si>
  <si>
    <t>APO-AMLO 10</t>
  </si>
  <si>
    <t>POR TBL NOB 100X10MG</t>
  </si>
  <si>
    <t>Fenofibrát</t>
  </si>
  <si>
    <t>11014</t>
  </si>
  <si>
    <t>POR CPS DUR 90X267MG</t>
  </si>
  <si>
    <t>Formoterol a jiná léčiva onem. spojen. s obstrukcí dých. ces</t>
  </si>
  <si>
    <t>10547</t>
  </si>
  <si>
    <t>SYMBICORT TURBUHALER 100 MIKROGRAMU/6 MIKROGRAMU/INHALACE</t>
  </si>
  <si>
    <t>INH PLV 1X120DAV</t>
  </si>
  <si>
    <t>SYMBICORT TURBUHALER 100 MIKROGRAMŮ/6 MIKROGRAMŮ/INHALACE</t>
  </si>
  <si>
    <t>INH PLV 1X120DÁV</t>
  </si>
  <si>
    <t>Jiná antibiotika pro lokální aplikaci</t>
  </si>
  <si>
    <t>55759</t>
  </si>
  <si>
    <t>PAMYCON NA PŘÍPRAVU KAPEK</t>
  </si>
  <si>
    <t>DRM PLV SOL 1X1LAH</t>
  </si>
  <si>
    <t>Sumatriptan</t>
  </si>
  <si>
    <t>107758</t>
  </si>
  <si>
    <t>ROSEMIG 20 MG</t>
  </si>
  <si>
    <t>NAS SPR SOL 2X0.1ML</t>
  </si>
  <si>
    <t>Perindopril a amlodipin</t>
  </si>
  <si>
    <t>124091</t>
  </si>
  <si>
    <t>PRESTANCE 5 MG/5 MG</t>
  </si>
  <si>
    <t>POR TBL NOB 90</t>
  </si>
  <si>
    <t>Amoxicilin a enzymový inhibitor</t>
  </si>
  <si>
    <t>5951</t>
  </si>
  <si>
    <t>AMOKSIKLAV 1 G</t>
  </si>
  <si>
    <t>POR TBL FLM 14X1GM</t>
  </si>
  <si>
    <t>Benzydamin</t>
  </si>
  <si>
    <t>100234</t>
  </si>
  <si>
    <t>ROSALGIN</t>
  </si>
  <si>
    <t>VAG GRA SOL 10X0.5GM</t>
  </si>
  <si>
    <t>Gestoden a ethinylestradiol</t>
  </si>
  <si>
    <t>164251</t>
  </si>
  <si>
    <t>HARMONET OBALENÉ TABLETY</t>
  </si>
  <si>
    <t>POR TBL OBD 3X21</t>
  </si>
  <si>
    <t>53344</t>
  </si>
  <si>
    <t>HARMONET</t>
  </si>
  <si>
    <t>Jiná antihistaminika pro systémovou aplikaci</t>
  </si>
  <si>
    <t>2479</t>
  </si>
  <si>
    <t>POR TBL NOB 20X2MG</t>
  </si>
  <si>
    <t>Pregabalin</t>
  </si>
  <si>
    <t>28217</t>
  </si>
  <si>
    <t>LYRICA 75 MG</t>
  </si>
  <si>
    <t>POR CPS DUR 56X75MG</t>
  </si>
  <si>
    <t>Sulfamethoxazol a trimethoprim</t>
  </si>
  <si>
    <t>POR TBL NOB 20X480MG</t>
  </si>
  <si>
    <t>Klotrimazol</t>
  </si>
  <si>
    <t>58653</t>
  </si>
  <si>
    <t>CLOTRIMAZOL AL 100</t>
  </si>
  <si>
    <t>VAG TBL 6X100MG+APL</t>
  </si>
  <si>
    <t>46707</t>
  </si>
  <si>
    <t>LOGEST</t>
  </si>
  <si>
    <t>Kaptopril</t>
  </si>
  <si>
    <t>31385</t>
  </si>
  <si>
    <t>TENSIOMIN 12,5 MG</t>
  </si>
  <si>
    <t>POR TBL NOB 30X12.5MG</t>
  </si>
  <si>
    <t>Takrolimus</t>
  </si>
  <si>
    <t>27310</t>
  </si>
  <si>
    <t>PROTOPIC 0.03% MAST</t>
  </si>
  <si>
    <t>DRM UNG 1X30GM</t>
  </si>
  <si>
    <t>Aciklovir</t>
  </si>
  <si>
    <t>13704</t>
  </si>
  <si>
    <t>ZOVIRAX 400 MG</t>
  </si>
  <si>
    <t>POR TBL NOB 70X400MG</t>
  </si>
  <si>
    <t>Azithromycin</t>
  </si>
  <si>
    <t>45010</t>
  </si>
  <si>
    <t>AZITROMYCIN SANDOZ 500 MG</t>
  </si>
  <si>
    <t>POR TBL FLM 3X500MG</t>
  </si>
  <si>
    <t>Betamethason a antiinfektiva</t>
  </si>
  <si>
    <t>OPH+AUR GTT SOL 1X5ML</t>
  </si>
  <si>
    <t>Bisoprolol</t>
  </si>
  <si>
    <t>94164</t>
  </si>
  <si>
    <t>CONCOR 5</t>
  </si>
  <si>
    <t>POR TBL FLM 30X5MG</t>
  </si>
  <si>
    <t>Bromazepam</t>
  </si>
  <si>
    <t>88217</t>
  </si>
  <si>
    <t>LEXAURIN 1,5</t>
  </si>
  <si>
    <t>POR TBL NOB 30X1.5MG</t>
  </si>
  <si>
    <t>Drospirenon a ethinylestradiol</t>
  </si>
  <si>
    <t>129841</t>
  </si>
  <si>
    <t>YAZ 0,02 MG/3 MG POTAHOVANÉ TABLETY</t>
  </si>
  <si>
    <t>POR TBL FLM 28</t>
  </si>
  <si>
    <t>Chinapril a diuretika</t>
  </si>
  <si>
    <t>76708</t>
  </si>
  <si>
    <t>ACCUZIDE 10</t>
  </si>
  <si>
    <t>POR TBL FLM 30</t>
  </si>
  <si>
    <t>76710</t>
  </si>
  <si>
    <t>ACCUZIDE</t>
  </si>
  <si>
    <t>POR TBL FLM 100</t>
  </si>
  <si>
    <t>Itrakonazol</t>
  </si>
  <si>
    <t>50352</t>
  </si>
  <si>
    <t>PROKANAZOL</t>
  </si>
  <si>
    <t>POR CPS DUR 28X100MG</t>
  </si>
  <si>
    <t>50353</t>
  </si>
  <si>
    <t>POR CPS DUR 30X100MG</t>
  </si>
  <si>
    <t>Jiná oftalmologika</t>
  </si>
  <si>
    <t>56119</t>
  </si>
  <si>
    <t>JODID DRASELNÝ+SODNÝ 2% UNIM.PH</t>
  </si>
  <si>
    <t>OPH GTT SOL 1X10ML</t>
  </si>
  <si>
    <t>Kodein</t>
  </si>
  <si>
    <t>CODEIN SLOVAKOFARMA 30 MG</t>
  </si>
  <si>
    <t>POR TBL NOB 10X30MG</t>
  </si>
  <si>
    <t>Nifuroxazid</t>
  </si>
  <si>
    <t>155871</t>
  </si>
  <si>
    <t>ERCEFURYL 200 MG CPS.</t>
  </si>
  <si>
    <t>POR CPS DUR 14X200MG</t>
  </si>
  <si>
    <t>Nimesulid</t>
  </si>
  <si>
    <t>12892</t>
  </si>
  <si>
    <t>POR TBL NOB 30X100MG</t>
  </si>
  <si>
    <t>Omeprazol</t>
  </si>
  <si>
    <t>25366</t>
  </si>
  <si>
    <t>POR CPS ETD 90X20MG</t>
  </si>
  <si>
    <t>Pitofenon a analgetika</t>
  </si>
  <si>
    <t>Pseudoefedrin, kombinace</t>
  </si>
  <si>
    <t>29051</t>
  </si>
  <si>
    <t>AERINAZE 2,5 MG/120 MG</t>
  </si>
  <si>
    <t>POR TBL RET 14</t>
  </si>
  <si>
    <t>Tramadol, kombinace</t>
  </si>
  <si>
    <t>192721</t>
  </si>
  <si>
    <t>TRAMYLPA 37,5 MG/325 MG</t>
  </si>
  <si>
    <t>Zolpidem</t>
  </si>
  <si>
    <t>135896</t>
  </si>
  <si>
    <t>ZOLPIDEM ORION 10 MG</t>
  </si>
  <si>
    <t>146893</t>
  </si>
  <si>
    <t>ZOLPIDEM MYLAN</t>
  </si>
  <si>
    <t>16286</t>
  </si>
  <si>
    <t>STILNOX</t>
  </si>
  <si>
    <t>84795</t>
  </si>
  <si>
    <t>POR TBL FLM 100X10MG</t>
  </si>
  <si>
    <t>Alprazolam</t>
  </si>
  <si>
    <t>59759</t>
  </si>
  <si>
    <t>FRONTIN 1 MG</t>
  </si>
  <si>
    <t>POR TBL NOB 100X1MG</t>
  </si>
  <si>
    <t>Amitriptylin</t>
  </si>
  <si>
    <t>87167</t>
  </si>
  <si>
    <t>AMITRIPTYLIN-SLOVAKOFARMA</t>
  </si>
  <si>
    <t>POR TBL FLM 50X28.3MG</t>
  </si>
  <si>
    <t>Buprenorfin</t>
  </si>
  <si>
    <t>42755</t>
  </si>
  <si>
    <t>TRANSTEC 35 MCG/H</t>
  </si>
  <si>
    <t>DRM EMP TDR 5X20MG</t>
  </si>
  <si>
    <t>42758</t>
  </si>
  <si>
    <t>TRANSTEC 52,5 MCG/H</t>
  </si>
  <si>
    <t>DRM EMP TDR 5X30MG</t>
  </si>
  <si>
    <t>Citalopram</t>
  </si>
  <si>
    <t>Dihydrokodein</t>
  </si>
  <si>
    <t>41822</t>
  </si>
  <si>
    <t>DHC CONTINUS 120 MG</t>
  </si>
  <si>
    <t>POR TBL RET 60X120MG B</t>
  </si>
  <si>
    <t>41826</t>
  </si>
  <si>
    <t>DHC CONTINUS 90 MG</t>
  </si>
  <si>
    <t>POR TBL RET 60X90MG B</t>
  </si>
  <si>
    <t>Dosulepin</t>
  </si>
  <si>
    <t>4207</t>
  </si>
  <si>
    <t>PROTHIADEN 25</t>
  </si>
  <si>
    <t>POR TBL OBD 30X25MG</t>
  </si>
  <si>
    <t>77047</t>
  </si>
  <si>
    <t>PROTHIADEN 75</t>
  </si>
  <si>
    <t>Fenoterol a jiná léčiva onem. spojen. s obstrukcí dých. cest</t>
  </si>
  <si>
    <t>2679</t>
  </si>
  <si>
    <t>BERODUAL N</t>
  </si>
  <si>
    <t>INH SOL PSS 200DÁV</t>
  </si>
  <si>
    <t>Fentanyl</t>
  </si>
  <si>
    <t>11955</t>
  </si>
  <si>
    <t>DUROGESIC 12 MCG/H</t>
  </si>
  <si>
    <t>DRM EMP TDR 5X2.1MG</t>
  </si>
  <si>
    <t>122575</t>
  </si>
  <si>
    <t>FENTALIS 100 MCG/H TRANSDERMÁLNÍ NÁPLAST</t>
  </si>
  <si>
    <t>DRM EMP TDR 5X23.12MG HOSP</t>
  </si>
  <si>
    <t>122581</t>
  </si>
  <si>
    <t>FENTALIS 75 MCG/H TRANSDERMÁLNÍ NÁPLAST</t>
  </si>
  <si>
    <t>DRM EMP TDR 5X17.34MG HOSP</t>
  </si>
  <si>
    <t>122589</t>
  </si>
  <si>
    <t>FENTALIS 12,5 MCG/H TRANSDERMÁLNÍ NÁPLAST</t>
  </si>
  <si>
    <t>DRM EMP TDR 5X2.89MG HOSP</t>
  </si>
  <si>
    <t>122596</t>
  </si>
  <si>
    <t>FENTALIS 25 MCG/H TRANSDERMÁLNÍ NÁPLAST</t>
  </si>
  <si>
    <t>DRM EMP TDR 5X5.78MG HOSP</t>
  </si>
  <si>
    <t>122603</t>
  </si>
  <si>
    <t>FENTALIS 50 MCG/H TRANSDERMÁLNÍ NÁPLAST</t>
  </si>
  <si>
    <t>DRM EMP TDR 5X11.56MG HOSP</t>
  </si>
  <si>
    <t>124569</t>
  </si>
  <si>
    <t>DOLFORIN 50 MCG/H</t>
  </si>
  <si>
    <t>DRM EMP TDR 5X9.6MG</t>
  </si>
  <si>
    <t>124575</t>
  </si>
  <si>
    <t>DOLFORIN 100 MCG/H</t>
  </si>
  <si>
    <t>DRM EMP TDR 5X19.2MG</t>
  </si>
  <si>
    <t>155383</t>
  </si>
  <si>
    <t>LUNALDIN 100 MIKROGRAMŮ SUBLINGVÁLNÍ TABLETY</t>
  </si>
  <si>
    <t>ORM TBL SLG 30X100RG</t>
  </si>
  <si>
    <t>155385</t>
  </si>
  <si>
    <t>LUNALDIN 200 MIKROGRAMŮ SUBLINGVÁLNÍ TABLETY</t>
  </si>
  <si>
    <t>ORM TBL SLG 30X200RG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</si>
  <si>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</si>
  <si>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</si>
  <si>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</si>
  <si>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</si>
  <si>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</si>
  <si>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</si>
  <si>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</si>
  <si>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</si>
  <si>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</si>
  <si>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</si>
  <si>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</si>
  <si>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</si>
  <si>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</si>
  <si>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</si>
  <si>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</si>
  <si>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</si>
  <si>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</si>
  <si>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</si>
  <si>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Gabapentin</t>
  </si>
  <si>
    <t>107858</t>
  </si>
  <si>
    <t>APO-GAB 300</t>
  </si>
  <si>
    <t>POR CPS DUR 50X300MG</t>
  </si>
  <si>
    <t>19985</t>
  </si>
  <si>
    <t>GABAPENTIN-TEVA 300 MG</t>
  </si>
  <si>
    <t>40777</t>
  </si>
  <si>
    <t>NEURONTIN 600 MG</t>
  </si>
  <si>
    <t>POR TBL FLM 50X600MG</t>
  </si>
  <si>
    <t>84396</t>
  </si>
  <si>
    <t>NEURONTIN 100 MG</t>
  </si>
  <si>
    <t>POR CPS DUR 20X100MG</t>
  </si>
  <si>
    <t>84399</t>
  </si>
  <si>
    <t>Hydromorfon</t>
  </si>
  <si>
    <t>10843</t>
  </si>
  <si>
    <t>PALLADONE-SR 8 MG</t>
  </si>
  <si>
    <t>POR CPS PRO 30X8MG</t>
  </si>
  <si>
    <t>21597</t>
  </si>
  <si>
    <t>PALLADONE-SR 4 MG</t>
  </si>
  <si>
    <t>POR CPS PRO 30X4MG</t>
  </si>
  <si>
    <t>Karbamazepin</t>
  </si>
  <si>
    <t>163754</t>
  </si>
  <si>
    <t>NEUROTOP RETARD 300</t>
  </si>
  <si>
    <t>POR TBL PRO 50X300MG</t>
  </si>
  <si>
    <t>96305</t>
  </si>
  <si>
    <t>Klonazepam</t>
  </si>
  <si>
    <t>RIVOTRIL 0,5 MG</t>
  </si>
  <si>
    <t>POR TBL NOB 50X0.5MG</t>
  </si>
  <si>
    <t>14958</t>
  </si>
  <si>
    <t>RIVOTRIL 2 MG</t>
  </si>
  <si>
    <t>POR TBL NOB 30X2MG</t>
  </si>
  <si>
    <t>85256</t>
  </si>
  <si>
    <t>RIVOTRIL 2,5 MG/ML</t>
  </si>
  <si>
    <t>POR GTT SOL 1X10ML</t>
  </si>
  <si>
    <t>Lidokain</t>
  </si>
  <si>
    <t>191382</t>
  </si>
  <si>
    <t>VERSATIS 5% LÉČIVÁ NÁPLAST</t>
  </si>
  <si>
    <t>DRM EMP MED 20</t>
  </si>
  <si>
    <t>Metoklopramid</t>
  </si>
  <si>
    <t>96974</t>
  </si>
  <si>
    <t>POR TBL NOB 50X10MG</t>
  </si>
  <si>
    <t>Morfin</t>
  </si>
  <si>
    <t>164736</t>
  </si>
  <si>
    <t>VENDAL RETARD 60 MG</t>
  </si>
  <si>
    <t>POR TBL PRO 30X60MG</t>
  </si>
  <si>
    <t>164738</t>
  </si>
  <si>
    <t>VENDAL RETARD 100 MG</t>
  </si>
  <si>
    <t>POR TBL PRO 30X100MG</t>
  </si>
  <si>
    <t>41727</t>
  </si>
  <si>
    <t>SEVREDOL 10 MG</t>
  </si>
  <si>
    <t>41737</t>
  </si>
  <si>
    <t>SEVREDOL 20 MG</t>
  </si>
  <si>
    <t>80406</t>
  </si>
  <si>
    <t>VENDAL RETARD 30 MG</t>
  </si>
  <si>
    <t>POR TBL PRO 30X30MG</t>
  </si>
  <si>
    <t>80407</t>
  </si>
  <si>
    <t>80408</t>
  </si>
  <si>
    <t>80409</t>
  </si>
  <si>
    <t>VENDAL RETARD 200 MG</t>
  </si>
  <si>
    <t>Naratriptan</t>
  </si>
  <si>
    <t>53137</t>
  </si>
  <si>
    <t>NARAMIG 2,5 MG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</si>
  <si>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</si>
  <si>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</si>
  <si>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</si>
  <si>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</si>
  <si>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</si>
  <si>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</si>
  <si>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</si>
  <si>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</si>
  <si>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</si>
  <si>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</si>
  <si>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</si>
  <si>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</si>
  <si>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</si>
  <si>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112308</t>
  </si>
  <si>
    <t>OXYCODON SANDOZ RETARD 40 MG</t>
  </si>
  <si>
    <t>POR TBL PRO 60X40MG</t>
  </si>
  <si>
    <t>112318</t>
  </si>
  <si>
    <t>OXYCODON SANDOZ RETARD 80 MG</t>
  </si>
  <si>
    <t>156285</t>
  </si>
  <si>
    <t>DOLOCODON 10 MG</t>
  </si>
  <si>
    <t>POR TBL PRO 30X10MG</t>
  </si>
  <si>
    <t>156305</t>
  </si>
  <si>
    <t>DOLOCODON 20 MG</t>
  </si>
  <si>
    <t>156325</t>
  </si>
  <si>
    <t>DOLOCODON 40 MG</t>
  </si>
  <si>
    <t>Oxykodon, kombinace</t>
  </si>
  <si>
    <t>138552</t>
  </si>
  <si>
    <t>TARGIN 40/20 MG TABLETY S PRODLOUŽENÝM UVOLŇOVÁNÍM</t>
  </si>
  <si>
    <t>POR TBL PRO 60X40/20MG</t>
  </si>
  <si>
    <t>Paracetamol, kombinace kromě psycholeptik</t>
  </si>
  <si>
    <t>30229</t>
  </si>
  <si>
    <t>PARALEN PLUS</t>
  </si>
  <si>
    <t>POR TBL FLM 24</t>
  </si>
  <si>
    <t>Prednison</t>
  </si>
  <si>
    <t>269</t>
  </si>
  <si>
    <t>PREDNISON 5 LÉČIVA</t>
  </si>
  <si>
    <t>POR TBL NOB 20X5MG</t>
  </si>
  <si>
    <t>28223</t>
  </si>
  <si>
    <t>LYRICA 150 MG</t>
  </si>
  <si>
    <t>POR CPS DUR 56X150MG</t>
  </si>
  <si>
    <t>Ranitidin</t>
  </si>
  <si>
    <t>91280</t>
  </si>
  <si>
    <t>RANITAL 150 MG POTAHOVANÉ TABLETY</t>
  </si>
  <si>
    <t>POR TBL FLM 30X150MG</t>
  </si>
  <si>
    <t>Sodná sůl metamizolu</t>
  </si>
  <si>
    <t>NOVALGIN TABLETY</t>
  </si>
  <si>
    <t>POR TBL FLM 20X500MG</t>
  </si>
  <si>
    <t>Tapentadol</t>
  </si>
  <si>
    <t>153692</t>
  </si>
  <si>
    <t>PALEXIA RETARD 50 MG TABLETY S PRODLOUŽENÝM UVOLŇOVÁNÍM</t>
  </si>
  <si>
    <t>POR TBL PRO 60X50MG</t>
  </si>
  <si>
    <t>153710</t>
  </si>
  <si>
    <t>PALEXIA RETARD 100 MG TABLETY S PRODLOUŽENÝM UVOLŇOVÁNÍM</t>
  </si>
  <si>
    <t>153714</t>
  </si>
  <si>
    <t>POR TBL PRO 60X100MG</t>
  </si>
  <si>
    <t>184734</t>
  </si>
  <si>
    <t>PALEXIA 50 MG POTAHOVANÉ TABLETY</t>
  </si>
  <si>
    <t>POR TBL FLM 60X50MG</t>
  </si>
  <si>
    <t>Theofylin</t>
  </si>
  <si>
    <t>44305</t>
  </si>
  <si>
    <t>EUPHYLLIN CR N 200</t>
  </si>
  <si>
    <t>POR CPS PRO 50X200MG</t>
  </si>
  <si>
    <t>Tramadol</t>
  </si>
  <si>
    <t>101782</t>
  </si>
  <si>
    <t>NOAX UNO 100 MG</t>
  </si>
  <si>
    <t>101783</t>
  </si>
  <si>
    <t>101794</t>
  </si>
  <si>
    <t>NOAX UNO 200 MG</t>
  </si>
  <si>
    <t>156718</t>
  </si>
  <si>
    <t>TRALGIT OROTAB 50 MG</t>
  </si>
  <si>
    <t>POR TBL DIS 30X50MG</t>
  </si>
  <si>
    <t>42776</t>
  </si>
  <si>
    <t>TRALGIT SR 150</t>
  </si>
  <si>
    <t>POR TBL PRO 30X150MG</t>
  </si>
  <si>
    <t>42780</t>
  </si>
  <si>
    <t>TRALGIT SR 200</t>
  </si>
  <si>
    <t>54237</t>
  </si>
  <si>
    <t>TRAMUNDIN RETARD 100 MG</t>
  </si>
  <si>
    <t>POR TBL PRO 50X100MG</t>
  </si>
  <si>
    <t>59672</t>
  </si>
  <si>
    <t>TRALGIT SR 100</t>
  </si>
  <si>
    <t>17926</t>
  </si>
  <si>
    <t>ZALDIAR</t>
  </si>
  <si>
    <t>Trazodon</t>
  </si>
  <si>
    <t>54093</t>
  </si>
  <si>
    <t>TRITTICO AC 150</t>
  </si>
  <si>
    <t>POR TBL RET 20X150MG</t>
  </si>
  <si>
    <t>Venlafaxin</t>
  </si>
  <si>
    <t>Escitalopram</t>
  </si>
  <si>
    <t>130474</t>
  </si>
  <si>
    <t>LENUXIN 10 MG POTAHOVANÉ TABLETY</t>
  </si>
  <si>
    <t>DRM UNG 1X10GM</t>
  </si>
  <si>
    <t>Atorvastatin</t>
  </si>
  <si>
    <t>42761</t>
  </si>
  <si>
    <t>TRANSTEC 70 MCG/H</t>
  </si>
  <si>
    <t>DRM EMP TDR 5X40MG</t>
  </si>
  <si>
    <t>17425</t>
  </si>
  <si>
    <t>CITALEC 10 ZENTIVA</t>
  </si>
  <si>
    <t>POR TBL FLM 30X10 MG</t>
  </si>
  <si>
    <t>41794</t>
  </si>
  <si>
    <t>POR TBL RET 20X90MG B</t>
  </si>
  <si>
    <t>Diklofenak</t>
  </si>
  <si>
    <t>58880</t>
  </si>
  <si>
    <t>DOLMINA 100 SR</t>
  </si>
  <si>
    <t>POR TBL PRO 20X100MG</t>
  </si>
  <si>
    <t>97632</t>
  </si>
  <si>
    <t>DICLOREUM 100</t>
  </si>
  <si>
    <t>RCT SUP 10X100MG</t>
  </si>
  <si>
    <t>Duloxetin</t>
  </si>
  <si>
    <t>28388</t>
  </si>
  <si>
    <t>CYMBALTA 30 MG</t>
  </si>
  <si>
    <t>POR CPS ETD 28X30MG</t>
  </si>
  <si>
    <t>155387</t>
  </si>
  <si>
    <t>LUNALDIN 300 MIKROGRAMU SUBLINGVALNI TABLETY</t>
  </si>
  <si>
    <t>ORM TBL SLG 30X300RG</t>
  </si>
  <si>
    <t>LUNALDIN 300 MIKROGRAMŮ SUBLINGVÁLNÍ TABLETY</t>
  </si>
  <si>
    <t>185067</t>
  </si>
  <si>
    <t>INSTANYL 100 MIKROGRAMŮ</t>
  </si>
  <si>
    <t>NAS SPR SOL 10X0.1ML/100RG MDC</t>
  </si>
  <si>
    <t>126163</t>
  </si>
  <si>
    <t>GABAGAMMA 300 MG</t>
  </si>
  <si>
    <t>Hořčík (různé sole v kombinaci)</t>
  </si>
  <si>
    <t>POR GRA SOL 30</t>
  </si>
  <si>
    <t>Hydrogenované námelové alkaloidy</t>
  </si>
  <si>
    <t>91032</t>
  </si>
  <si>
    <t>SECATOXIN FORTE</t>
  </si>
  <si>
    <t>Inosin pranobex</t>
  </si>
  <si>
    <t>162748</t>
  </si>
  <si>
    <t>ISOPRINOSINE</t>
  </si>
  <si>
    <t>POR TBL NOB 100X500MG</t>
  </si>
  <si>
    <t>163877</t>
  </si>
  <si>
    <t>NEUROTOP 200 MG</t>
  </si>
  <si>
    <t>Lornoxikam</t>
  </si>
  <si>
    <t>119899</t>
  </si>
  <si>
    <t>XEFO RAPID 8 MG</t>
  </si>
  <si>
    <t>POR TBL FLM 30X8MG</t>
  </si>
  <si>
    <t>Losartan</t>
  </si>
  <si>
    <t>114067</t>
  </si>
  <si>
    <t>POR TBL FLM 90X50MG</t>
  </si>
  <si>
    <t>DEGAN 10 MG TABLETY</t>
  </si>
  <si>
    <t>POR TBL NOB 40X10MG</t>
  </si>
  <si>
    <t>Mirtazapin</t>
  </si>
  <si>
    <t>105845</t>
  </si>
  <si>
    <t>POR TBL DIS 90X15MG</t>
  </si>
  <si>
    <t>17663</t>
  </si>
  <si>
    <t>MIRZATEN 15 MG</t>
  </si>
  <si>
    <t>POR TBL FLM 28X15MG</t>
  </si>
  <si>
    <t>164734</t>
  </si>
  <si>
    <t>164740</t>
  </si>
  <si>
    <t>Naftidrofuryl</t>
  </si>
  <si>
    <t>66015</t>
  </si>
  <si>
    <t>ENELBIN 100 RETARD</t>
  </si>
  <si>
    <t>11076</t>
  </si>
  <si>
    <t>POR TBL PRO 60X20MG</t>
  </si>
  <si>
    <t>11110</t>
  </si>
  <si>
    <t>145877</t>
  </si>
  <si>
    <t>OXYCODON LANNACHER 10 MG TABLETY S PRODLOUŽENÝM UVOLŇOVÁNÍM</t>
  </si>
  <si>
    <t>POR TBL PRO 14X10MG</t>
  </si>
  <si>
    <t>156284</t>
  </si>
  <si>
    <t>POR TBL PRO 28X10MG</t>
  </si>
  <si>
    <t>156288</t>
  </si>
  <si>
    <t>POR TBL PRO 90X10MG</t>
  </si>
  <si>
    <t>156313</t>
  </si>
  <si>
    <t>POR TBL PRO 20X20MG</t>
  </si>
  <si>
    <t>2963</t>
  </si>
  <si>
    <t>PREDNISON 20 LÉČIVA</t>
  </si>
  <si>
    <t>POR TBL NOB 20X20MG</t>
  </si>
  <si>
    <t>184534</t>
  </si>
  <si>
    <t>POR TBL PRO 30X50MG</t>
  </si>
  <si>
    <t>184538</t>
  </si>
  <si>
    <t>184560</t>
  </si>
  <si>
    <t>184773</t>
  </si>
  <si>
    <t>PALEXIA 100 MG POTAHOVANÉ TABLETY</t>
  </si>
  <si>
    <t>POR TBL FLM 60X100MG</t>
  </si>
  <si>
    <t>Tiaprid</t>
  </si>
  <si>
    <t>104494</t>
  </si>
  <si>
    <t>MABRON RETARD 150</t>
  </si>
  <si>
    <t>POR TBL PRO 60X150MG</t>
  </si>
  <si>
    <t>32083</t>
  </si>
  <si>
    <t>TRALGIT GTT.</t>
  </si>
  <si>
    <t>56844</t>
  </si>
  <si>
    <t>TRAMAL RETARD TABLETY 150 MG</t>
  </si>
  <si>
    <t>57793</t>
  </si>
  <si>
    <t>TRAMAL KAPKY 100 MG/1 ML</t>
  </si>
  <si>
    <t>POR GTT SOL 1X96ML</t>
  </si>
  <si>
    <t>59671</t>
  </si>
  <si>
    <t>POR TBL PRO 10X100MG</t>
  </si>
  <si>
    <t>59673</t>
  </si>
  <si>
    <t>84262</t>
  </si>
  <si>
    <t>192720</t>
  </si>
  <si>
    <t>POR TBL FLM 20</t>
  </si>
  <si>
    <t>192722</t>
  </si>
  <si>
    <t>POR TBL FLM 40</t>
  </si>
  <si>
    <t>192724</t>
  </si>
  <si>
    <t>POR TBL FLM 60</t>
  </si>
  <si>
    <t>54094</t>
  </si>
  <si>
    <t>TRITTICO AC 75</t>
  </si>
  <si>
    <t>POR TBL RET 30X75MG</t>
  </si>
  <si>
    <t>91788</t>
  </si>
  <si>
    <t>NEUROL 0,25</t>
  </si>
  <si>
    <t>POR TBL NOB 30X0.25MG</t>
  </si>
  <si>
    <t>42760</t>
  </si>
  <si>
    <t>DRM EMP TDR 3X40MG</t>
  </si>
  <si>
    <t>Cetirizin</t>
  </si>
  <si>
    <t>5476</t>
  </si>
  <si>
    <t>POR TBL FLM 7X10MG</t>
  </si>
  <si>
    <t>Ciklopirox</t>
  </si>
  <si>
    <t>BATRAFEN KRÉM</t>
  </si>
  <si>
    <t>DRM CRM 1X20GM/200MG</t>
  </si>
  <si>
    <t>76152</t>
  </si>
  <si>
    <t>BATRAFEN ROZTOK</t>
  </si>
  <si>
    <t>DRM SOL 1X20ML</t>
  </si>
  <si>
    <t>Ciprofloxacin</t>
  </si>
  <si>
    <t>53202</t>
  </si>
  <si>
    <t>CIPHIN 500</t>
  </si>
  <si>
    <t>POR TBL FLM 10X500MG</t>
  </si>
  <si>
    <t>41824</t>
  </si>
  <si>
    <t>DHC CONTINUS 60 MG</t>
  </si>
  <si>
    <t>POR TBL RET 60X60MG B</t>
  </si>
  <si>
    <t>DOLMINA INJ</t>
  </si>
  <si>
    <t>INJ SOL 5X3ML/75MG</t>
  </si>
  <si>
    <t>75631</t>
  </si>
  <si>
    <t>DICLOFENAC AL RETARD</t>
  </si>
  <si>
    <t>POR TBL RET 20X100MG</t>
  </si>
  <si>
    <t>Diosmin, kombinace</t>
  </si>
  <si>
    <t>14075</t>
  </si>
  <si>
    <t>DETRALEX</t>
  </si>
  <si>
    <t>POR TBL FLM 60X500MG</t>
  </si>
  <si>
    <t>28389</t>
  </si>
  <si>
    <t>CYMBALTA 60 MG</t>
  </si>
  <si>
    <t>POR CPS ETD 28X60MG</t>
  </si>
  <si>
    <t>Ekonazol</t>
  </si>
  <si>
    <t>146802</t>
  </si>
  <si>
    <t>GYNO-PEVARYL 50</t>
  </si>
  <si>
    <t>VAG SUP 15X50MG</t>
  </si>
  <si>
    <t>24793</t>
  </si>
  <si>
    <t>DRM EMP TDR 1X11MG</t>
  </si>
  <si>
    <t>Flukonazol</t>
  </si>
  <si>
    <t>47439</t>
  </si>
  <si>
    <t>MYCOMAX 150</t>
  </si>
  <si>
    <t>POR CPS DUR 3X150MG</t>
  </si>
  <si>
    <t>84401</t>
  </si>
  <si>
    <t>NEURONTIN 400 MG</t>
  </si>
  <si>
    <t>POR CPS DUR 50X400MG</t>
  </si>
  <si>
    <t>Hydrochlorothiazid</t>
  </si>
  <si>
    <t>168</t>
  </si>
  <si>
    <t>HYDROCHLOROTHIAZID LÉČIVA</t>
  </si>
  <si>
    <t>POR TBL NOB 20X25MG</t>
  </si>
  <si>
    <t>21579</t>
  </si>
  <si>
    <t>PALLADONE-SR 16 MG</t>
  </si>
  <si>
    <t>POR CPS PRO 30X16MG</t>
  </si>
  <si>
    <t>Chlorid draselný</t>
  </si>
  <si>
    <t>17189</t>
  </si>
  <si>
    <t>KALIUM CHLORATUM BIOMEDICA</t>
  </si>
  <si>
    <t>POR TBL FLM 100X500MG</t>
  </si>
  <si>
    <t>Cholekalciferol</t>
  </si>
  <si>
    <t>98080</t>
  </si>
  <si>
    <t>NEUROTOP</t>
  </si>
  <si>
    <t>Ketoprofen</t>
  </si>
  <si>
    <t>76654</t>
  </si>
  <si>
    <t>KETONAL RETARD</t>
  </si>
  <si>
    <t>Kodein, kombinace kromě psycholeptik</t>
  </si>
  <si>
    <t>109799</t>
  </si>
  <si>
    <t>ULTRACOD</t>
  </si>
  <si>
    <t>Levobunolol</t>
  </si>
  <si>
    <t>4276</t>
  </si>
  <si>
    <t>VISTAGAN LIQUIFILM 0,5%</t>
  </si>
  <si>
    <t>Levothyroxin, sodná sůl</t>
  </si>
  <si>
    <t>EUTHYROX 75 MIKROGRAMŮ</t>
  </si>
  <si>
    <t>POR TBL NOB 100X75RG</t>
  </si>
  <si>
    <t>97186</t>
  </si>
  <si>
    <t>EUTHYROX 100 MIKROGRAMŮ</t>
  </si>
  <si>
    <t>POR TBL NOB 100X100RG</t>
  </si>
  <si>
    <t>80405</t>
  </si>
  <si>
    <t>VENDAL RETARD 10 MG</t>
  </si>
  <si>
    <t>Nadroparin</t>
  </si>
  <si>
    <t>32061</t>
  </si>
  <si>
    <t>FRAXIPARINE</t>
  </si>
  <si>
    <t>INJ SOL 10X0.6ML</t>
  </si>
  <si>
    <t>122114</t>
  </si>
  <si>
    <t>APO-OME 20</t>
  </si>
  <si>
    <t>POR CPS ETD 100X20MG</t>
  </si>
  <si>
    <t>132531</t>
  </si>
  <si>
    <t>HELICID 20</t>
  </si>
  <si>
    <t>11084</t>
  </si>
  <si>
    <t>OXYCONTIN 10 MG</t>
  </si>
  <si>
    <t>156315</t>
  </si>
  <si>
    <t>156335</t>
  </si>
  <si>
    <t>138530</t>
  </si>
  <si>
    <t>TARGIN 10/5 MG TABLETY S PRODLOUZENYM UVOLNOVANIM</t>
  </si>
  <si>
    <t>POR TBL PRO 60X10/5MG</t>
  </si>
  <si>
    <t>Pantoprazol</t>
  </si>
  <si>
    <t>119688</t>
  </si>
  <si>
    <t>POR TBL ENT 100X40MG I</t>
  </si>
  <si>
    <t>Pentoxifylin</t>
  </si>
  <si>
    <t>47085</t>
  </si>
  <si>
    <t>PENTOMER RETARD 400 MG</t>
  </si>
  <si>
    <t>POR TBL PRO 100X400MG</t>
  </si>
  <si>
    <t>Piracetam</t>
  </si>
  <si>
    <t>66648</t>
  </si>
  <si>
    <t>PIRACETAM AL 800</t>
  </si>
  <si>
    <t>POR TBL FLM 100X800MG</t>
  </si>
  <si>
    <t>Prokinetika</t>
  </si>
  <si>
    <t>166760</t>
  </si>
  <si>
    <t>KINITO 50 MG, POTAHOVANE TABLETY</t>
  </si>
  <si>
    <t>POR TBL FLM 100X50MG</t>
  </si>
  <si>
    <t>Spironolakton</t>
  </si>
  <si>
    <t>46755</t>
  </si>
  <si>
    <t>VEROSPIRON 50 MG</t>
  </si>
  <si>
    <t>POR CPS DUR 30X50MG</t>
  </si>
  <si>
    <t>115449</t>
  </si>
  <si>
    <t>SUMATRIPTAN ACTAVIS 50 MG</t>
  </si>
  <si>
    <t>POR TBL FLM 6X50MG</t>
  </si>
  <si>
    <t>Telmisartan a diuretika</t>
  </si>
  <si>
    <t>26576</t>
  </si>
  <si>
    <t>MICARDISPLUS 80/12,5 MG</t>
  </si>
  <si>
    <t>POR TBL NOB 56</t>
  </si>
  <si>
    <t>26578</t>
  </si>
  <si>
    <t>POR TBL NOB 28</t>
  </si>
  <si>
    <t>Tetrazepam</t>
  </si>
  <si>
    <t>57780</t>
  </si>
  <si>
    <t>MYOLASTAN</t>
  </si>
  <si>
    <t>POR TBL FLM 20X50MG</t>
  </si>
  <si>
    <t>Tolperison</t>
  </si>
  <si>
    <t>MYDOCALM 150 MG</t>
  </si>
  <si>
    <t>192718</t>
  </si>
  <si>
    <t>POR TBL FLM 2</t>
  </si>
  <si>
    <t>192727</t>
  </si>
  <si>
    <t>POR TBL FLM 90</t>
  </si>
  <si>
    <t>Vápník, kombinace s vitaminem D a/nebo jinými léčivy</t>
  </si>
  <si>
    <t>164888</t>
  </si>
  <si>
    <t>CALTRATE 600 MG/400 IU D3 POTAHOVANÁ TABLETA</t>
  </si>
  <si>
    <t>24974</t>
  </si>
  <si>
    <t>OLWEXYA 75 MG</t>
  </si>
  <si>
    <t>Vinpocetin</t>
  </si>
  <si>
    <t>4063</t>
  </si>
  <si>
    <t>CAVINTON</t>
  </si>
  <si>
    <t>POR TBL NOB 50X5MG</t>
  </si>
  <si>
    <t>146894</t>
  </si>
  <si>
    <t>56609</t>
  </si>
  <si>
    <t>HYPNOGEN</t>
  </si>
  <si>
    <t>84797</t>
  </si>
  <si>
    <t>94744</t>
  </si>
  <si>
    <t>ZOLPINOX</t>
  </si>
  <si>
    <t>Hydrokortison-butyrát</t>
  </si>
  <si>
    <t>9305</t>
  </si>
  <si>
    <t>LOCOID 0,1%</t>
  </si>
  <si>
    <t>Jodovaný povidon</t>
  </si>
  <si>
    <t>62321</t>
  </si>
  <si>
    <t>VAG SUP 14</t>
  </si>
  <si>
    <t>Kortikosteroidy</t>
  </si>
  <si>
    <t>Měkký parafin a tukové produkty</t>
  </si>
  <si>
    <t>100272</t>
  </si>
  <si>
    <t>LIPOBASE</t>
  </si>
  <si>
    <t>Kyanokobalamin</t>
  </si>
  <si>
    <t>641</t>
  </si>
  <si>
    <t>VITAMIN B12 LÉČIVA 300 MCG</t>
  </si>
  <si>
    <t>INJ SOL 5X1ML/300RG</t>
  </si>
  <si>
    <t>84128</t>
  </si>
  <si>
    <t>HERPESIN 400</t>
  </si>
  <si>
    <t>POR TBL NOB 25X400MG</t>
  </si>
  <si>
    <t>198016</t>
  </si>
  <si>
    <t>BUPRENORPHINE ACTAVIS 52,5 MIKROGRAMŮ/H TRANSDERMÁLNÍ NÁPLAST</t>
  </si>
  <si>
    <t>DRM EMP TDR 5X52.5RG/H</t>
  </si>
  <si>
    <t>17433</t>
  </si>
  <si>
    <t>POR TBL FLM 60X20 MG</t>
  </si>
  <si>
    <t>184708</t>
  </si>
  <si>
    <t>YADINE</t>
  </si>
  <si>
    <t>POR TBL FLM 3X21</t>
  </si>
  <si>
    <t>Drotaverin</t>
  </si>
  <si>
    <t>107808</t>
  </si>
  <si>
    <t>NO-SPA FORTE</t>
  </si>
  <si>
    <t>POR TBL NOB 10X80MG</t>
  </si>
  <si>
    <t>155382</t>
  </si>
  <si>
    <t>ORM TBL SLG 10X100RG</t>
  </si>
  <si>
    <t>155999</t>
  </si>
  <si>
    <t>ADOLOR 50 MCG/H</t>
  </si>
  <si>
    <t>DRM EMP TDR 5X8.25MG</t>
  </si>
  <si>
    <t>163007</t>
  </si>
  <si>
    <t>ADOLOR 25 MCG/H</t>
  </si>
  <si>
    <t>DRM EMP TDR 5X4.125MG</t>
  </si>
  <si>
    <t>24790</t>
  </si>
  <si>
    <t>MATRIFEN 75 MCG/H</t>
  </si>
  <si>
    <t>DRM EMP TDR 5X8,25MG</t>
  </si>
  <si>
    <t>107859</t>
  </si>
  <si>
    <t>62047</t>
  </si>
  <si>
    <t>LOCOID LIPOCREAM 0,1%</t>
  </si>
  <si>
    <t>21583</t>
  </si>
  <si>
    <t>POR CPS PRO 60X16MG</t>
  </si>
  <si>
    <t>Latanoprost</t>
  </si>
  <si>
    <t>58892</t>
  </si>
  <si>
    <t>OPH GTT SOL 3X2.5ML I</t>
  </si>
  <si>
    <t>Levocetirizin</t>
  </si>
  <si>
    <t>124346</t>
  </si>
  <si>
    <t>CEZERA 5 MG</t>
  </si>
  <si>
    <t>POR TBL FLM 90X5MG</t>
  </si>
  <si>
    <t>119897</t>
  </si>
  <si>
    <t>POR TBL FLM 10X8MG</t>
  </si>
  <si>
    <t>Mefenoxalon</t>
  </si>
  <si>
    <t>85656</t>
  </si>
  <si>
    <t>DORSIFLEX 200 MG</t>
  </si>
  <si>
    <t>2181</t>
  </si>
  <si>
    <t>POR GRA SUS 6SÁČ I</t>
  </si>
  <si>
    <t>Nitrofurantoin</t>
  </si>
  <si>
    <t>154748</t>
  </si>
  <si>
    <t>NITROFURANTOIN - RATIOPHARM 100 MG</t>
  </si>
  <si>
    <t>POR CPS PRO 50X100MG</t>
  </si>
  <si>
    <t>156295</t>
  </si>
  <si>
    <t>156307</t>
  </si>
  <si>
    <t>156317</t>
  </si>
  <si>
    <t>156327</t>
  </si>
  <si>
    <t>156337</t>
  </si>
  <si>
    <t>64865</t>
  </si>
  <si>
    <t>PIRACETAM AL 1200</t>
  </si>
  <si>
    <t>POR TBL FLM 60X1200MG</t>
  </si>
  <si>
    <t>119115</t>
  </si>
  <si>
    <t>22094</t>
  </si>
  <si>
    <t>ROSEMIG SPRINTAB 50 MG</t>
  </si>
  <si>
    <t>POR TBL SUS 6X50MG</t>
  </si>
  <si>
    <t>153688</t>
  </si>
  <si>
    <t>153736</t>
  </si>
  <si>
    <t>PALEXIA RETARD 150 MG TABLETY S PRODLOUŽENÝM UVOLŇOVÁNÍM</t>
  </si>
  <si>
    <t>184604</t>
  </si>
  <si>
    <t>PALEXIA RETARD 200 MG TABLETY S PRODLOUŽENÝM UVOLŇOVÁNÍM</t>
  </si>
  <si>
    <t>POR TBL PRO 60X200MG</t>
  </si>
  <si>
    <t>Tizanidin</t>
  </si>
  <si>
    <t>16051</t>
  </si>
  <si>
    <t>SIRDALUD 2 MG</t>
  </si>
  <si>
    <t>24737</t>
  </si>
  <si>
    <t>TRAMADOL SANDOZ RETARD 200 MG</t>
  </si>
  <si>
    <t>166984</t>
  </si>
  <si>
    <t>ZALDIAR EFFERVESCENS 37,5 MG/325 MG ŠUMIVÉ TABLETY</t>
  </si>
  <si>
    <t>POR TBL EFF 10</t>
  </si>
  <si>
    <t>130193</t>
  </si>
  <si>
    <t>POR CPS PRO 100X150MG</t>
  </si>
  <si>
    <t>97522</t>
  </si>
  <si>
    <t>POR TBL FLM 30X500MG</t>
  </si>
  <si>
    <t>Hydrokortison</t>
  </si>
  <si>
    <t>858</t>
  </si>
  <si>
    <t>HYDROCORTISON LÉČIVA</t>
  </si>
  <si>
    <t>DRM UNG 1X10GM 1%</t>
  </si>
  <si>
    <t>Losartan a diuretika</t>
  </si>
  <si>
    <t>15317</t>
  </si>
  <si>
    <t>LOZAP H</t>
  </si>
  <si>
    <t>Cefuroxim</t>
  </si>
  <si>
    <t>47725</t>
  </si>
  <si>
    <t>ZINNAT 250 MG</t>
  </si>
  <si>
    <t>POR TBL FLM 10X250MG</t>
  </si>
  <si>
    <t>103185</t>
  </si>
  <si>
    <t>POR TBL NOB 100X0.5MG</t>
  </si>
  <si>
    <t>Bisakodyl</t>
  </si>
  <si>
    <t>96620</t>
  </si>
  <si>
    <t>BISACODYL-K</t>
  </si>
  <si>
    <t>POR TBL OBD 105X5MG</t>
  </si>
  <si>
    <t>Celekoxib</t>
  </si>
  <si>
    <t>85030</t>
  </si>
  <si>
    <t>CELEBREX 200 MG</t>
  </si>
  <si>
    <t>POR CPS DUR 30X200MG I</t>
  </si>
  <si>
    <t>24796</t>
  </si>
  <si>
    <t>DRM EMP TDR 10X11MG</t>
  </si>
  <si>
    <t>107855</t>
  </si>
  <si>
    <t>APO-GAB 400</t>
  </si>
  <si>
    <t>POR CPS DUR 100X400MG</t>
  </si>
  <si>
    <t>109797</t>
  </si>
  <si>
    <t>POR TBL NOB 10</t>
  </si>
  <si>
    <t>109801</t>
  </si>
  <si>
    <t>124343</t>
  </si>
  <si>
    <t>119901</t>
  </si>
  <si>
    <t>POR TBL FLM 100X8MG</t>
  </si>
  <si>
    <t>Mometason</t>
  </si>
  <si>
    <t>164733</t>
  </si>
  <si>
    <t>41730</t>
  </si>
  <si>
    <t>POR TBL FLM 60X10MG</t>
  </si>
  <si>
    <t>12893</t>
  </si>
  <si>
    <t>POR TBL NOB 60X100MG</t>
  </si>
  <si>
    <t>11094</t>
  </si>
  <si>
    <t>POR TBL PRO 60X10MG</t>
  </si>
  <si>
    <t>156287</t>
  </si>
  <si>
    <t>32086</t>
  </si>
  <si>
    <t>TRALGIT</t>
  </si>
  <si>
    <t>POR CPS DUR 20X50MG</t>
  </si>
  <si>
    <t>54236</t>
  </si>
  <si>
    <t>138841</t>
  </si>
  <si>
    <t>DORETA 37,5 MG/325 MG</t>
  </si>
  <si>
    <t>192723</t>
  </si>
  <si>
    <t>POR TBL FLM 50</t>
  </si>
  <si>
    <t>130175</t>
  </si>
  <si>
    <t>POR CPS PRO 100X75MG</t>
  </si>
  <si>
    <t>147456</t>
  </si>
  <si>
    <t>EUTHYROX 112 MIKROGRAMŮ</t>
  </si>
  <si>
    <t>POR TBL NOB 100X112RG I</t>
  </si>
  <si>
    <t>147458</t>
  </si>
  <si>
    <t>EUTHYROX 112 MIKROGRAMU</t>
  </si>
  <si>
    <t>POR TBL NOB 100X112RG II</t>
  </si>
  <si>
    <t>41821</t>
  </si>
  <si>
    <t>POR TBL RET 60X120MG</t>
  </si>
  <si>
    <t>66037</t>
  </si>
  <si>
    <t>MYCOMAX 100</t>
  </si>
  <si>
    <t>POR CPS DUR 7X100MG</t>
  </si>
  <si>
    <t>Metoprolol</t>
  </si>
  <si>
    <t>58037</t>
  </si>
  <si>
    <t>Mianserin</t>
  </si>
  <si>
    <t>45771</t>
  </si>
  <si>
    <t>MIABENE 30 MG</t>
  </si>
  <si>
    <t>POR TBL FLM 20X30MG</t>
  </si>
  <si>
    <t>Ofloxacin</t>
  </si>
  <si>
    <t>55636</t>
  </si>
  <si>
    <t>OFLOXIN 200</t>
  </si>
  <si>
    <t>POR TBL FLM 10X200MG</t>
  </si>
  <si>
    <t>Amoxicilin</t>
  </si>
  <si>
    <t>32559</t>
  </si>
  <si>
    <t>OSPAMOX 1000 MG</t>
  </si>
  <si>
    <t>POR TBL FLM 14X1000MG</t>
  </si>
  <si>
    <t>93013</t>
  </si>
  <si>
    <t>SORTIS 10 MG</t>
  </si>
  <si>
    <t>Dexamethason</t>
  </si>
  <si>
    <t>21698</t>
  </si>
  <si>
    <t>DEXAMETHASONE WZF POLFA</t>
  </si>
  <si>
    <t>OPH GTT SUS 1X5ML 0.1%</t>
  </si>
  <si>
    <t>Dexamethason a antiinfektiva</t>
  </si>
  <si>
    <t>OPH GTT SUS 1X5ML</t>
  </si>
  <si>
    <t>YAZ 0,02 MG/3 MG POTAHOVANE TABLETY</t>
  </si>
  <si>
    <t>129842</t>
  </si>
  <si>
    <t>POR TBL FLM 3X28</t>
  </si>
  <si>
    <t>Fenoxymethylpenicilin</t>
  </si>
  <si>
    <t>66360</t>
  </si>
  <si>
    <t>OSPEN 1500</t>
  </si>
  <si>
    <t>POR TBL FLM 12X1500KU</t>
  </si>
  <si>
    <t>Indometacin</t>
  </si>
  <si>
    <t>Klarithromycin</t>
  </si>
  <si>
    <t>53853</t>
  </si>
  <si>
    <t>KLACID 500</t>
  </si>
  <si>
    <t>POR TBL FLM 14X500MG</t>
  </si>
  <si>
    <t>Lansoprazol</t>
  </si>
  <si>
    <t>106344</t>
  </si>
  <si>
    <t>LANZUL 15 MG</t>
  </si>
  <si>
    <t>POR CPS ETD 28X15MG</t>
  </si>
  <si>
    <t>62806</t>
  </si>
  <si>
    <t>XYZAL 0,5 MG/ML PERORÁLNÍ ROZTOK</t>
  </si>
  <si>
    <t>69192</t>
  </si>
  <si>
    <t>POR TBL NOB 50X150RG</t>
  </si>
  <si>
    <t>Methylprednisolon</t>
  </si>
  <si>
    <t>40368</t>
  </si>
  <si>
    <t>MEDROL 4 MG</t>
  </si>
  <si>
    <t>45592</t>
  </si>
  <si>
    <t>VASOCARDIN 100</t>
  </si>
  <si>
    <t>57860</t>
  </si>
  <si>
    <t>Tobramycin</t>
  </si>
  <si>
    <t>86264</t>
  </si>
  <si>
    <t>TOBREX</t>
  </si>
  <si>
    <t>OPH GTT SOL 1X5ML/15MG</t>
  </si>
  <si>
    <t>5950</t>
  </si>
  <si>
    <t>POR TBL FLM 10X1GM</t>
  </si>
  <si>
    <t>187483</t>
  </si>
  <si>
    <t>192354</t>
  </si>
  <si>
    <t>ZINNAT 500 MG</t>
  </si>
  <si>
    <t>47727</t>
  </si>
  <si>
    <t>Desloratadin</t>
  </si>
  <si>
    <t>27899</t>
  </si>
  <si>
    <t>AERIUS 5 MG</t>
  </si>
  <si>
    <t>Enalapril</t>
  </si>
  <si>
    <t>45273</t>
  </si>
  <si>
    <t>ENAP 5 MG</t>
  </si>
  <si>
    <t>POR TBL NOB 30X5MG</t>
  </si>
  <si>
    <t>Kyselina acetylsalicylová</t>
  </si>
  <si>
    <t>71960</t>
  </si>
  <si>
    <t>ANOPYRIN 100 MG</t>
  </si>
  <si>
    <t>POR TBL NOB 5X10X100MG</t>
  </si>
  <si>
    <t>Kyselina tiaprofenová</t>
  </si>
  <si>
    <t>SURGAM LÉČIVA</t>
  </si>
  <si>
    <t>POR TBL NOB 20X300MG</t>
  </si>
  <si>
    <t>Meloxikam</t>
  </si>
  <si>
    <t>83970</t>
  </si>
  <si>
    <t>MOVALIS 15 MG</t>
  </si>
  <si>
    <t>163135</t>
  </si>
  <si>
    <t>POR GRA SUS 30SÁČ I</t>
  </si>
  <si>
    <t>198803</t>
  </si>
  <si>
    <t>POR GRA SUS 15SÁČ II</t>
  </si>
  <si>
    <t>124081</t>
  </si>
  <si>
    <t>POR TBL NOB 5</t>
  </si>
  <si>
    <t>Perindopril a diuretika</t>
  </si>
  <si>
    <t>162005</t>
  </si>
  <si>
    <t>PRESTARIUM NEO COMBI 10 MG/2,5 MG</t>
  </si>
  <si>
    <t>POR TBL FLM 14</t>
  </si>
  <si>
    <t>4079</t>
  </si>
  <si>
    <t>AMITRIPTYLIN LÉČIVA</t>
  </si>
  <si>
    <t>INJ SOL 10X2ML/20MG</t>
  </si>
  <si>
    <t>155859</t>
  </si>
  <si>
    <t>SUMAMED 500 MG</t>
  </si>
  <si>
    <t>Baklofen</t>
  </si>
  <si>
    <t>40274</t>
  </si>
  <si>
    <t>BACLOFEN-POLPHARMA 10 MG</t>
  </si>
  <si>
    <t>10602</t>
  </si>
  <si>
    <t>TANTUM VERDE SPRAY</t>
  </si>
  <si>
    <t>ORM SPR 30ML 0.15%</t>
  </si>
  <si>
    <t>41798</t>
  </si>
  <si>
    <t>POR TBL RET 30X60MG</t>
  </si>
  <si>
    <t>Eletriptan</t>
  </si>
  <si>
    <t>59768</t>
  </si>
  <si>
    <t>RELPAX 80 MG</t>
  </si>
  <si>
    <t>POR TBL FLM 2X80MG-ACL</t>
  </si>
  <si>
    <t>LUNALDIN 100 MIKROGRAMU SUBLINGVALNI TABLETY</t>
  </si>
  <si>
    <t>Frovatriptan</t>
  </si>
  <si>
    <t>18113</t>
  </si>
  <si>
    <t>FROMEN</t>
  </si>
  <si>
    <t>POR TBL FLM 2X2.5 MG</t>
  </si>
  <si>
    <t>24659</t>
  </si>
  <si>
    <t>JURNISTA 8 MG</t>
  </si>
  <si>
    <t>POR TBL PRO 28X8MG</t>
  </si>
  <si>
    <t>24683</t>
  </si>
  <si>
    <t>JURNISTA 32 MG</t>
  </si>
  <si>
    <t>POR TBL PRO 28X32MG</t>
  </si>
  <si>
    <t>Jiná</t>
  </si>
  <si>
    <t>999999</t>
  </si>
  <si>
    <t>Kalcium-pantothenát</t>
  </si>
  <si>
    <t>155181</t>
  </si>
  <si>
    <t>CALCIUM PANTOTHENICUM ZENTIVA</t>
  </si>
  <si>
    <t>DRM UNG 1X100GM</t>
  </si>
  <si>
    <t>Kapsaicin</t>
  </si>
  <si>
    <t>149227</t>
  </si>
  <si>
    <t>QUTENZA 179 MG</t>
  </si>
  <si>
    <t>DRM EMP MED 1X179MG</t>
  </si>
  <si>
    <t>Laktulóza</t>
  </si>
  <si>
    <t>62563</t>
  </si>
  <si>
    <t>DUPHALAC</t>
  </si>
  <si>
    <t>POR SOL 1X200ML-SKL</t>
  </si>
  <si>
    <t>158838</t>
  </si>
  <si>
    <t>VERSATIS 5% LECIVA NAPLAST</t>
  </si>
  <si>
    <t>50080</t>
  </si>
  <si>
    <t>VASOCARDIN 50</t>
  </si>
  <si>
    <t>POR TBL NOB 50X50MG</t>
  </si>
  <si>
    <t>Midazolam</t>
  </si>
  <si>
    <t>15010</t>
  </si>
  <si>
    <t>DORMICUM 15 MG</t>
  </si>
  <si>
    <t>POR TBL FLM 10X15MG</t>
  </si>
  <si>
    <t>42770</t>
  </si>
  <si>
    <t>PARALEN EXTRA PROTI BOLESTI</t>
  </si>
  <si>
    <t>POR TBL FLM 12</t>
  </si>
  <si>
    <t>Různé jiné kombinace železa</t>
  </si>
  <si>
    <t>POR TBL FLM 50X100MG</t>
  </si>
  <si>
    <t>Sodná sůl dokusátu, včetně kombinací</t>
  </si>
  <si>
    <t>RCT SOL 2X67.5ML</t>
  </si>
  <si>
    <t>102500</t>
  </si>
  <si>
    <t>CINIE 100</t>
  </si>
  <si>
    <t>POR TBL NOB 6X100MG</t>
  </si>
  <si>
    <t>153636</t>
  </si>
  <si>
    <t>POR TBL FLM 60X1X50MG</t>
  </si>
  <si>
    <t>PALEXIA RETARD 150 MG TABLETY S PRODLOUZENYM UVOLNOVANIM</t>
  </si>
  <si>
    <t>153758</t>
  </si>
  <si>
    <t>184582</t>
  </si>
  <si>
    <t>16052</t>
  </si>
  <si>
    <t>SIRDALUD 4 MG</t>
  </si>
  <si>
    <t>156717</t>
  </si>
  <si>
    <t>POR TBL DIS 10X50MG</t>
  </si>
  <si>
    <t>166989</t>
  </si>
  <si>
    <t>17925</t>
  </si>
  <si>
    <t>163147</t>
  </si>
  <si>
    <t>POR TBL FLM 15X10MG</t>
  </si>
  <si>
    <t>153973</t>
  </si>
  <si>
    <t>AZITROMYCIN MYLAN 500 MG</t>
  </si>
  <si>
    <t>Pertuse, purifikovaný antigen, kombinace s toxoidy</t>
  </si>
  <si>
    <t>120102</t>
  </si>
  <si>
    <t>BOOSTRIX INJ. STRIKACKA</t>
  </si>
  <si>
    <t>INJ SUS 1X1DAV</t>
  </si>
  <si>
    <t>Nystatin, kombinace</t>
  </si>
  <si>
    <t>92490</t>
  </si>
  <si>
    <t>MACMIROR COMPLEX 500</t>
  </si>
  <si>
    <t>VAG GLB 8</t>
  </si>
  <si>
    <t>LEXAURIN 3</t>
  </si>
  <si>
    <t>POR TBL NOB 30X3MG</t>
  </si>
  <si>
    <t>46980</t>
  </si>
  <si>
    <t>POR TBL PRO 100X200MG</t>
  </si>
  <si>
    <t>162012</t>
  </si>
  <si>
    <t>94293</t>
  </si>
  <si>
    <t>Ibuprofen</t>
  </si>
  <si>
    <t>IBALGIN 600</t>
  </si>
  <si>
    <t>POR TBL FLM 30X600MG</t>
  </si>
  <si>
    <t>Indapamid</t>
  </si>
  <si>
    <t>INDAP 2,5 MG</t>
  </si>
  <si>
    <t>POR TBL NOB 30X2.5MG</t>
  </si>
  <si>
    <t>POR CPS DUR 30X2.5MG</t>
  </si>
  <si>
    <t>Jiná střevní antiinfektiva</t>
  </si>
  <si>
    <t>POR TBL FLM 20X250MG</t>
  </si>
  <si>
    <t>Klopidogrel</t>
  </si>
  <si>
    <t>Telmisartan a amlodipin</t>
  </si>
  <si>
    <t>167852</t>
  </si>
  <si>
    <t>TWYNSTA 80 MG/5 MG</t>
  </si>
  <si>
    <t>167854</t>
  </si>
  <si>
    <t>83101</t>
  </si>
  <si>
    <t>XANAX SR 2 MG</t>
  </si>
  <si>
    <t>POR TBL PRO 30X2MG</t>
  </si>
  <si>
    <t>26330</t>
  </si>
  <si>
    <t>POR TBL FLM 50X5MG</t>
  </si>
  <si>
    <t>Alopurinol</t>
  </si>
  <si>
    <t>119773</t>
  </si>
  <si>
    <t>Bemiparin</t>
  </si>
  <si>
    <t>30521</t>
  </si>
  <si>
    <t>ZIBOR 2500 IU</t>
  </si>
  <si>
    <t>INJ SOL ISP 10X0.2ML</t>
  </si>
  <si>
    <t>30523</t>
  </si>
  <si>
    <t>INJ SOL ISP 100X0.2ML</t>
  </si>
  <si>
    <t>Epinefrin (adrenalin)</t>
  </si>
  <si>
    <t>ADRENALIN LÉČIVA</t>
  </si>
  <si>
    <t>INJ SOL 5X1ML/1MG</t>
  </si>
  <si>
    <t>Erdostein</t>
  </si>
  <si>
    <t>POR CPS DUR 20X300MG</t>
  </si>
  <si>
    <t>Etamsylát</t>
  </si>
  <si>
    <t>40538</t>
  </si>
  <si>
    <t>DICYNONE 500</t>
  </si>
  <si>
    <t>POR CPS DUR 30X500MG</t>
  </si>
  <si>
    <t>40539</t>
  </si>
  <si>
    <t>POR CPS DUR 60X500MG</t>
  </si>
  <si>
    <t>Furosemid</t>
  </si>
  <si>
    <t>56804</t>
  </si>
  <si>
    <t>FURORESE 40</t>
  </si>
  <si>
    <t>POR TBL NOB 50X40MG</t>
  </si>
  <si>
    <t>56805</t>
  </si>
  <si>
    <t>POR TBL NOB 100X40MG</t>
  </si>
  <si>
    <t>APO-IBUPROFEN RAPID 400 MG SOFT CAPSULES</t>
  </si>
  <si>
    <t>POR CPS MOL 30X400MG</t>
  </si>
  <si>
    <t>32018</t>
  </si>
  <si>
    <t>IBUPROFEN AL 400</t>
  </si>
  <si>
    <t>Karvedilol</t>
  </si>
  <si>
    <t>102599</t>
  </si>
  <si>
    <t>POR TBL NOB 90X6,25MG</t>
  </si>
  <si>
    <t>102600</t>
  </si>
  <si>
    <t>POR TBL NOB 100X6,25MG</t>
  </si>
  <si>
    <t>113254</t>
  </si>
  <si>
    <t>CARVEDILOL ORION 6,25 MG</t>
  </si>
  <si>
    <t>POR TBL FLM 30X6,25MG</t>
  </si>
  <si>
    <t>90</t>
  </si>
  <si>
    <t>Mesalazin</t>
  </si>
  <si>
    <t>132519</t>
  </si>
  <si>
    <t>PENTASA SLOW RELEASE TABLETS 500 MG</t>
  </si>
  <si>
    <t>POR TBL RET 100X500MG</t>
  </si>
  <si>
    <t>192090</t>
  </si>
  <si>
    <t>32058</t>
  </si>
  <si>
    <t>INJ SOL 10X0.3ML</t>
  </si>
  <si>
    <t>32059</t>
  </si>
  <si>
    <t>INJ SOL 10X0.4ML</t>
  </si>
  <si>
    <t>Norepinefrin (noradrenalin)</t>
  </si>
  <si>
    <t>NORADRENALIN LÉČIVA</t>
  </si>
  <si>
    <t>Paracetamol</t>
  </si>
  <si>
    <t>3837</t>
  </si>
  <si>
    <t>POR TBL NOB 10X500MG</t>
  </si>
  <si>
    <t>180992</t>
  </si>
  <si>
    <t>PARALEN GRIP HORKÝ NÁPOJ</t>
  </si>
  <si>
    <t>POR GRA SUS 12</t>
  </si>
  <si>
    <t>176954</t>
  </si>
  <si>
    <t>POR GTT SOL 1X50ML</t>
  </si>
  <si>
    <t>Rifaximin</t>
  </si>
  <si>
    <t>POR TBL FLM 12X200MG</t>
  </si>
  <si>
    <t>Silymarin</t>
  </si>
  <si>
    <t>1147</t>
  </si>
  <si>
    <t>SILYMARIN AL 50</t>
  </si>
  <si>
    <t>POR TBL OBD 100X50MG</t>
  </si>
  <si>
    <t>163149</t>
  </si>
  <si>
    <t>66263</t>
  </si>
  <si>
    <t>ZYRTEC</t>
  </si>
  <si>
    <t>16287</t>
  </si>
  <si>
    <t>FASTUM GEL</t>
  </si>
  <si>
    <t>DRM GEL 1X100GM</t>
  </si>
  <si>
    <t>Klíšťová encefalitida, inaktivovaný celý virus</t>
  </si>
  <si>
    <t>55111</t>
  </si>
  <si>
    <t>FSME-IMMUN 0,5 ML BAXTER</t>
  </si>
  <si>
    <t>INJ SUS ISP 1X0.5ML/DÁV</t>
  </si>
  <si>
    <t>Léčiva k terapii onemocnění jater</t>
  </si>
  <si>
    <t>125753</t>
  </si>
  <si>
    <t>ESSENTIALE FORTE N</t>
  </si>
  <si>
    <t>POR CPS DUR 100</t>
  </si>
  <si>
    <t>85142</t>
  </si>
  <si>
    <t>XYZAL</t>
  </si>
  <si>
    <t>83059</t>
  </si>
  <si>
    <t>CLARINASE REPETABS</t>
  </si>
  <si>
    <t>163146</t>
  </si>
  <si>
    <t>47726</t>
  </si>
  <si>
    <t>POR TBL FLM 14X250MG</t>
  </si>
  <si>
    <t>47728</t>
  </si>
  <si>
    <t>28815</t>
  </si>
  <si>
    <t>POR TBL DIS 50X5MG</t>
  </si>
  <si>
    <t>Jodová terapie</t>
  </si>
  <si>
    <t>61158</t>
  </si>
  <si>
    <t>JODID 100</t>
  </si>
  <si>
    <t>Metronidazol</t>
  </si>
  <si>
    <t>POR TBL NOB 20X250MG</t>
  </si>
  <si>
    <t>Primidon</t>
  </si>
  <si>
    <t>18489</t>
  </si>
  <si>
    <t>LISKANTIN</t>
  </si>
  <si>
    <t>POR TBL NOB 100X250MG</t>
  </si>
  <si>
    <t>Progestiny a estrogeny, fixní kombinace</t>
  </si>
  <si>
    <t>58138</t>
  </si>
  <si>
    <t>JEANINE</t>
  </si>
  <si>
    <t>40250</t>
  </si>
  <si>
    <t>POR TBL OBD 15X5MG</t>
  </si>
  <si>
    <t>42756</t>
  </si>
  <si>
    <t>DRM EMP TDR 10X20MG</t>
  </si>
  <si>
    <t>132523</t>
  </si>
  <si>
    <t>122572</t>
  </si>
  <si>
    <t>DRM EMP TDR 5X23.12MG</t>
  </si>
  <si>
    <t>149297</t>
  </si>
  <si>
    <t>INSTANYL 50 MIKROGRAMŮ/DÁVKU</t>
  </si>
  <si>
    <t>NAS SPR SOL 1X5.0ML/40DÁVEK</t>
  </si>
  <si>
    <t>24780</t>
  </si>
  <si>
    <t>MATRIFEN 25 MCG/H</t>
  </si>
  <si>
    <t>DRM EMP TDR 5X2,75MG</t>
  </si>
  <si>
    <t>153145</t>
  </si>
  <si>
    <t>ADOLOR 100 MCG/H</t>
  </si>
  <si>
    <t>DRM EMP TDR 5X16.5MG</t>
  </si>
  <si>
    <t>122600</t>
  </si>
  <si>
    <t>DRM EMP TDR 5X11.56MG</t>
  </si>
  <si>
    <t>Jiná imunostimulancia</t>
  </si>
  <si>
    <t>98189</t>
  </si>
  <si>
    <t>RIBOMUNYL</t>
  </si>
  <si>
    <t>POR GRA SOL 20KS(SÁČKY)</t>
  </si>
  <si>
    <t>Loratadin</t>
  </si>
  <si>
    <t>83397</t>
  </si>
  <si>
    <t>FLONIDAN 10 MG DISTAB</t>
  </si>
  <si>
    <t>POR TBL DIS 30X10MG</t>
  </si>
  <si>
    <t>17103</t>
  </si>
  <si>
    <t>LOSEPRAZOL 20 MG</t>
  </si>
  <si>
    <t>112298</t>
  </si>
  <si>
    <t>OXYCODON SANDOZ RETARD 20 MG</t>
  </si>
  <si>
    <t>112314</t>
  </si>
  <si>
    <t>TARGIN 10/5 MG TABLETY S PRODLOUŽENÝM UVOLŇOVÁNÍM</t>
  </si>
  <si>
    <t>138541</t>
  </si>
  <si>
    <t>TARGIN 20/10 MG TABLETY S PRODLOUŽENÝM UVOLŇOVÁNÍM</t>
  </si>
  <si>
    <t>POR TBL PRO 60X20/10MG</t>
  </si>
  <si>
    <t>Pyridoxin (vitamin B6)</t>
  </si>
  <si>
    <t>280</t>
  </si>
  <si>
    <t>PYRIDOXIN LÉČIVA</t>
  </si>
  <si>
    <t>153670</t>
  </si>
  <si>
    <t>153780</t>
  </si>
  <si>
    <t>PALEXIA RETARD 250 MG TABLETY S PRODLOUŽENÝM UVOLŇOVÁNÍM</t>
  </si>
  <si>
    <t>POR TBL PRO 60X250MG</t>
  </si>
  <si>
    <t>153732</t>
  </si>
  <si>
    <t>44307</t>
  </si>
  <si>
    <t>EUPHYLLIN CR N 300</t>
  </si>
  <si>
    <t>POR CPS PRO 50X300MG</t>
  </si>
  <si>
    <t>101804</t>
  </si>
  <si>
    <t>NOAX UNO 300 MG</t>
  </si>
  <si>
    <t>POR TBL PRO 30X300MG</t>
  </si>
  <si>
    <t>146877</t>
  </si>
  <si>
    <t>APO-ZOLPIDEM 10 MG</t>
  </si>
  <si>
    <t>94775</t>
  </si>
  <si>
    <t>Amidy</t>
  </si>
  <si>
    <t>URT GEL 1X20GM/200MG</t>
  </si>
  <si>
    <t>BUPRENORPHINE ACTAVIS 52,5 MIKROGRAMU/H TRANSDERMALNI NAPLAST</t>
  </si>
  <si>
    <t>FENTALIS 100 MCG/H TRANSDERMALNI NAPLAST</t>
  </si>
  <si>
    <t>FENTALIS 75 MCG/H TRANSDERMALNI NAPLAST</t>
  </si>
  <si>
    <t>LUNALDIN 200 MIKROGRAMU SUBLINGVALNI TABLETY</t>
  </si>
  <si>
    <t>84398</t>
  </si>
  <si>
    <t>POR CPS DUR 100X100MG</t>
  </si>
  <si>
    <t>Jinanový list (Ginkgo biloba)</t>
  </si>
  <si>
    <t>13491</t>
  </si>
  <si>
    <t>TEBOKAN 40 MG</t>
  </si>
  <si>
    <t>POR TBL FLM 100X40MG</t>
  </si>
  <si>
    <t>187983</t>
  </si>
  <si>
    <t>156306</t>
  </si>
  <si>
    <t>POR TBL PRO 56X20MG</t>
  </si>
  <si>
    <t>PALEXIA RETARD 200 MG TABLETY S PRODLOUZENYM UVOLNOVANIM</t>
  </si>
  <si>
    <t>Thiethylperazin</t>
  </si>
  <si>
    <t>RCT SUP 6X6.5MG</t>
  </si>
  <si>
    <t>104503</t>
  </si>
  <si>
    <t>MABRON RETARD 200</t>
  </si>
  <si>
    <t>32063</t>
  </si>
  <si>
    <t>INJ SOL 10X0.8ML</t>
  </si>
  <si>
    <t>Aceklofenak</t>
  </si>
  <si>
    <t>160838</t>
  </si>
  <si>
    <t>BIOFENAC 100 MG POTAHOVANÉ TABLETY</t>
  </si>
  <si>
    <t>POR TBL FLM 20X100MG</t>
  </si>
  <si>
    <t>90957</t>
  </si>
  <si>
    <t>XANAX 0,25 MG</t>
  </si>
  <si>
    <t>42759</t>
  </si>
  <si>
    <t>DRM EMP TDR 10X30MG</t>
  </si>
  <si>
    <t>42762</t>
  </si>
  <si>
    <t>DRM EMP TDR 10X40MG</t>
  </si>
  <si>
    <t>60113</t>
  </si>
  <si>
    <t>INF CNC SOL 10X1ML</t>
  </si>
  <si>
    <t>75632</t>
  </si>
  <si>
    <t>POR TBL RET 50X100MG</t>
  </si>
  <si>
    <t>25431</t>
  </si>
  <si>
    <t>POR CPS ETD 7X30MG</t>
  </si>
  <si>
    <t>143926</t>
  </si>
  <si>
    <t>DESPRA 20 MG POTAHOVANE TABLETY</t>
  </si>
  <si>
    <t>POR TBL FLM 30X20MG I</t>
  </si>
  <si>
    <t>Ibuprofen, kombinace</t>
  </si>
  <si>
    <t>11024</t>
  </si>
  <si>
    <t>MODAFEN</t>
  </si>
  <si>
    <t>12891</t>
  </si>
  <si>
    <t>POR TBL NOB 15X100MG</t>
  </si>
  <si>
    <t>115318</t>
  </si>
  <si>
    <t>5935</t>
  </si>
  <si>
    <t>10032</t>
  </si>
  <si>
    <t>POR TBL FLM 60X800MG</t>
  </si>
  <si>
    <t>PREDNISON 20 LECIVA</t>
  </si>
  <si>
    <t>42775</t>
  </si>
  <si>
    <t>POR TBL PRO 10X150MG</t>
  </si>
  <si>
    <t>189079</t>
  </si>
  <si>
    <t>CALCICHEW D3 LEMON 400 IU</t>
  </si>
  <si>
    <t>POR TBL MND 60</t>
  </si>
  <si>
    <t>94776</t>
  </si>
  <si>
    <t>POR TBL FLM 50X10MG</t>
  </si>
  <si>
    <t>146885</t>
  </si>
  <si>
    <t>POR TBL FLM 4X10MG</t>
  </si>
  <si>
    <t>132603</t>
  </si>
  <si>
    <t>Komplex železa s isomaltosou</t>
  </si>
  <si>
    <t>16595</t>
  </si>
  <si>
    <t>MALTOFER</t>
  </si>
  <si>
    <t>POR GTT SOL 30 ML</t>
  </si>
  <si>
    <t>VITAMIN B12 LECIVA 300 MCG</t>
  </si>
  <si>
    <t>87168</t>
  </si>
  <si>
    <t>POR TBL FLM 100X28.3MG</t>
  </si>
  <si>
    <t>85524</t>
  </si>
  <si>
    <t>AMOKSIKLAV 375 MG</t>
  </si>
  <si>
    <t>POR TBL FLM 21X375MG</t>
  </si>
  <si>
    <t>47724</t>
  </si>
  <si>
    <t>ZINNAT 125 MG</t>
  </si>
  <si>
    <t>POR TBL FLM 14X125MG</t>
  </si>
  <si>
    <t>84895</t>
  </si>
  <si>
    <t>POR TBL FLM 10X125MG</t>
  </si>
  <si>
    <t>85026</t>
  </si>
  <si>
    <t>CELEBREX 100 MG</t>
  </si>
  <si>
    <t>POR CPS DUR 30X100MG I</t>
  </si>
  <si>
    <t>132524</t>
  </si>
  <si>
    <t>POR TBL FLM 60X20MG</t>
  </si>
  <si>
    <t>28835</t>
  </si>
  <si>
    <t>AERIUS 2,5 MG</t>
  </si>
  <si>
    <t>POR TBL DIS 100X2.5MG</t>
  </si>
  <si>
    <t>41823</t>
  </si>
  <si>
    <t>POR TBL RET 60X60MG</t>
  </si>
  <si>
    <t>41825</t>
  </si>
  <si>
    <t>POR TBL RET 60X90MG</t>
  </si>
  <si>
    <t>41796</t>
  </si>
  <si>
    <t>POR TBL RET 30X120MG B</t>
  </si>
  <si>
    <t>169278</t>
  </si>
  <si>
    <t>Doxycyklin</t>
  </si>
  <si>
    <t>47718</t>
  </si>
  <si>
    <t>DOXYCYCLIN AL 100</t>
  </si>
  <si>
    <t>POR TBL NOB 10X100MG</t>
  </si>
  <si>
    <t>175973</t>
  </si>
  <si>
    <t>SYLVIANE 0,03 MG/3 MG POTAHOVANÉ TABLETY</t>
  </si>
  <si>
    <t>POR TBL FLM 63</t>
  </si>
  <si>
    <t>163023</t>
  </si>
  <si>
    <t>153121</t>
  </si>
  <si>
    <t>Gentamicin</t>
  </si>
  <si>
    <t>51664</t>
  </si>
  <si>
    <t>GENTAMICIN WZF POLFA 0.3%</t>
  </si>
  <si>
    <t>10835</t>
  </si>
  <si>
    <t>PALLADONE-SR 2 MG</t>
  </si>
  <si>
    <t>POR CPS PRO 60X2MG</t>
  </si>
  <si>
    <t>10848</t>
  </si>
  <si>
    <t>POR CPS PRO 60X8MG</t>
  </si>
  <si>
    <t>21592</t>
  </si>
  <si>
    <t>POR CPS PRO 60X4MG</t>
  </si>
  <si>
    <t>21572</t>
  </si>
  <si>
    <t>PALLADONE-SR 24 MG</t>
  </si>
  <si>
    <t>POR CPS PRO 60X24MG</t>
  </si>
  <si>
    <t>153137</t>
  </si>
  <si>
    <t>16444</t>
  </si>
  <si>
    <t>TEGRETOL CR 200</t>
  </si>
  <si>
    <t>POR TBL PRO 50X200MG</t>
  </si>
  <si>
    <t>Levomepromazin</t>
  </si>
  <si>
    <t>2429</t>
  </si>
  <si>
    <t>POR TBL FLM 50X25MG</t>
  </si>
  <si>
    <t>3645</t>
  </si>
  <si>
    <t>DIMEXOL</t>
  </si>
  <si>
    <t>17685</t>
  </si>
  <si>
    <t>MIRZATEN 30 MG</t>
  </si>
  <si>
    <t>Olopatadin</t>
  </si>
  <si>
    <t>27558</t>
  </si>
  <si>
    <t>OPATANOL</t>
  </si>
  <si>
    <t>OPH GTT SOL 3X5ML</t>
  </si>
  <si>
    <t>Ondansetron</t>
  </si>
  <si>
    <t>97563</t>
  </si>
  <si>
    <t>ZOFRAN ZYDIS 8 MG</t>
  </si>
  <si>
    <t>ORM TBL BUC 10X8MG</t>
  </si>
  <si>
    <t>46873</t>
  </si>
  <si>
    <t>46881</t>
  </si>
  <si>
    <t>POR TBL PRO 56X80MG</t>
  </si>
  <si>
    <t>5939</t>
  </si>
  <si>
    <t>POR TBL PRO 28X40MG</t>
  </si>
  <si>
    <t>88708</t>
  </si>
  <si>
    <t>ALGIFEN</t>
  </si>
  <si>
    <t>POR TBL NOB 20</t>
  </si>
  <si>
    <t>22098</t>
  </si>
  <si>
    <t>ROSEMIG SPRINTAB 100 MG</t>
  </si>
  <si>
    <t>POR TBL SUS 2X100MG</t>
  </si>
  <si>
    <t>184621</t>
  </si>
  <si>
    <t>153791</t>
  </si>
  <si>
    <t>POR TBL PRO 90X1X250MG</t>
  </si>
  <si>
    <t>184589</t>
  </si>
  <si>
    <t>POR TBL PRO 30X1X150MG</t>
  </si>
  <si>
    <t>184605</t>
  </si>
  <si>
    <t>POR TBL PRO 90X200MG</t>
  </si>
  <si>
    <t>184588</t>
  </si>
  <si>
    <t>POR TBL PRO 28X1X150MG</t>
  </si>
  <si>
    <t>101793</t>
  </si>
  <si>
    <t>172017</t>
  </si>
  <si>
    <t>POR TBL DIS 60X50MG</t>
  </si>
  <si>
    <t>84376</t>
  </si>
  <si>
    <t>PROTRADON</t>
  </si>
  <si>
    <t>101805</t>
  </si>
  <si>
    <t>166986</t>
  </si>
  <si>
    <t>POR TBL EFF 30</t>
  </si>
  <si>
    <t>166990</t>
  </si>
  <si>
    <t>201609</t>
  </si>
  <si>
    <t>46444</t>
  </si>
  <si>
    <t>POR TBL RET 60X150MG</t>
  </si>
  <si>
    <t>163145</t>
  </si>
  <si>
    <t>17428</t>
  </si>
  <si>
    <t>POR TBL FLM 90X10 MG</t>
  </si>
  <si>
    <t>47642</t>
  </si>
  <si>
    <t>PRAM 20 MG</t>
  </si>
  <si>
    <t>24657</t>
  </si>
  <si>
    <t>POR TBL PRO 14X8MG</t>
  </si>
  <si>
    <t>156265</t>
  </si>
  <si>
    <t>DOLOCODON 5 MG</t>
  </si>
  <si>
    <t>POR TBL PRO 30X5MG</t>
  </si>
  <si>
    <t>156283</t>
  </si>
  <si>
    <t>POR TBL PRO 20X10MG</t>
  </si>
  <si>
    <t>156308</t>
  </si>
  <si>
    <t>POR TBL PRO 90X20MG</t>
  </si>
  <si>
    <t>57781</t>
  </si>
  <si>
    <t>POR TBL FLM 10X50MG</t>
  </si>
  <si>
    <t>12687</t>
  </si>
  <si>
    <t>TRAMAL RETARD TABLETY 100 MG</t>
  </si>
  <si>
    <t>31962</t>
  </si>
  <si>
    <t>17929</t>
  </si>
  <si>
    <t>198022</t>
  </si>
  <si>
    <t>BUPRENORPHINE ACTAVIS 70 MIKROGRAMŮ/H TRANSDERMÁLNÍ NÁPLAST</t>
  </si>
  <si>
    <t>DRM EMP TDR 5X70RG/H</t>
  </si>
  <si>
    <t>66029</t>
  </si>
  <si>
    <t>4013</t>
  </si>
  <si>
    <t>DOXYBENE 200 MG TABLETY</t>
  </si>
  <si>
    <t>POR TBL NOB 10X200MG</t>
  </si>
  <si>
    <t>NO-SPA</t>
  </si>
  <si>
    <t>POR TBL NOB 24X40MG</t>
  </si>
  <si>
    <t>149298</t>
  </si>
  <si>
    <t>INSTANYL 100 MIKROGRAMU/DAVKU</t>
  </si>
  <si>
    <t>NAS SPR SOL 1X5.0ML/40DAVEK</t>
  </si>
  <si>
    <t>INSTANYL 100 MIKROGRAMŮ/DÁVKU</t>
  </si>
  <si>
    <t>122593</t>
  </si>
  <si>
    <t>DRM EMP TDR 5X5.78MG</t>
  </si>
  <si>
    <t>154760</t>
  </si>
  <si>
    <t>181666</t>
  </si>
  <si>
    <t>APO-GAB 600 MG POTAHOVANÉ TABLETY</t>
  </si>
  <si>
    <t>DRM SPR SOL 1X38GM</t>
  </si>
  <si>
    <t>53639</t>
  </si>
  <si>
    <t>FLONIDAN 10 MG TABLETY</t>
  </si>
  <si>
    <t>127778</t>
  </si>
  <si>
    <t>MIRZATEN ORO TAB 30 MG</t>
  </si>
  <si>
    <t>POR TBL DIS 30X30MG</t>
  </si>
  <si>
    <t>POR GRA SUS 30SAC I</t>
  </si>
  <si>
    <t>156297</t>
  </si>
  <si>
    <t>46877</t>
  </si>
  <si>
    <t>POR TBL PRO 56X40MG</t>
  </si>
  <si>
    <t>TARGIN 40/20 MG TABLETY S PRODLOUZENYM UVOLNOVANIM</t>
  </si>
  <si>
    <t>13802</t>
  </si>
  <si>
    <t>PANADOL EXTRA</t>
  </si>
  <si>
    <t>48888</t>
  </si>
  <si>
    <t>ATARALGIN</t>
  </si>
  <si>
    <t>42771</t>
  </si>
  <si>
    <t>RCT SOL 10X67.5ML</t>
  </si>
  <si>
    <t>POR TBL OBD 6X50MG</t>
  </si>
  <si>
    <t>119121</t>
  </si>
  <si>
    <t>PALEXIA RETARD 50 MG TABLETY S PRODLOUZENYM UVOLNOVANIM</t>
  </si>
  <si>
    <t>PALEXIA RETARD 100 MG TABLETY S PRODLOUZENYM UVOLNOVANIM</t>
  </si>
  <si>
    <t>153680</t>
  </si>
  <si>
    <t>POR TBL FLM 60X1X100MG</t>
  </si>
  <si>
    <t>153768</t>
  </si>
  <si>
    <t>POR TBL PRO 60X1X200MG</t>
  </si>
  <si>
    <t>184556</t>
  </si>
  <si>
    <t>184611</t>
  </si>
  <si>
    <t>POR TBL PRO 30X1X200MG</t>
  </si>
  <si>
    <t>156719</t>
  </si>
  <si>
    <t>172016</t>
  </si>
  <si>
    <t>ZALDIAR EFFERVESCENS 37,5 MG/325 MG SUMIVE TABLETY</t>
  </si>
  <si>
    <t>166988</t>
  </si>
  <si>
    <t>145963</t>
  </si>
  <si>
    <t>PARTRAMEC 37,5 MG/325 MG</t>
  </si>
  <si>
    <t>16285</t>
  </si>
  <si>
    <t>Třezalková nať</t>
  </si>
  <si>
    <t>107796</t>
  </si>
  <si>
    <t>JARSIN 300</t>
  </si>
  <si>
    <t>POR TBL OBD 60X300MG</t>
  </si>
  <si>
    <t>Příjmová ambulance</t>
  </si>
  <si>
    <t>Ambulance bolestivých stavů při KAR</t>
  </si>
  <si>
    <t>Přehled plnění PL - Preskripce léčivých přípravků dle objemu Kč mimo PL</t>
  </si>
  <si>
    <t>N02AB03 - Fentanyl</t>
  </si>
  <si>
    <t>N02AE01 - Buprenorfin</t>
  </si>
  <si>
    <t>B01AB12 - Bemiparin</t>
  </si>
  <si>
    <t>N02CC01 - Sumatriptan</t>
  </si>
  <si>
    <t>C09BB04 - Perindopril a amlodipin</t>
  </si>
  <si>
    <t>N03AX16 - Pregabalin</t>
  </si>
  <si>
    <t>C09DA01 - Losartan a diuretika</t>
  </si>
  <si>
    <t>C09BA06 - Chinapril a diuretika</t>
  </si>
  <si>
    <t>N06BX18 - Vinpocetin</t>
  </si>
  <si>
    <t>R06AX13 - Loratadin</t>
  </si>
  <si>
    <t>A02BA02 - Ranitidin</t>
  </si>
  <si>
    <t>N02CC01</t>
  </si>
  <si>
    <t>C09BB04</t>
  </si>
  <si>
    <t>N03AX16</t>
  </si>
  <si>
    <t>C09BA06</t>
  </si>
  <si>
    <t>A02BA02</t>
  </si>
  <si>
    <t>N02AB03</t>
  </si>
  <si>
    <t>N02AE01</t>
  </si>
  <si>
    <t>R06AX13</t>
  </si>
  <si>
    <t>DESPRA 20 MG POTAHOVANÉ TABLETY</t>
  </si>
  <si>
    <t>N06BX18</t>
  </si>
  <si>
    <t>C09DA01</t>
  </si>
  <si>
    <t>B01AB12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</si>
  <si>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</si>
  <si>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</si>
  <si>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</si>
  <si>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</si>
  <si>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</si>
  <si>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</si>
  <si>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</si>
  <si>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</si>
  <si>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</si>
  <si>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</si>
  <si>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</si>
  <si>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</si>
  <si>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</si>
  <si>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</si>
  <si>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</si>
  <si>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</si>
  <si>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</si>
  <si>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</si>
  <si>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</si>
  <si>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</si>
  <si>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ZA562</t>
  </si>
  <si>
    <t>Náplast cosmopor i. v. 6 x 8 cm 9008054</t>
  </si>
  <si>
    <t>ZA571</t>
  </si>
  <si>
    <t>Mediset pro anestezii 4706312</t>
  </si>
  <si>
    <t>ZA593</t>
  </si>
  <si>
    <t>Tampon sterilní stáčený 20 x 20 cm   / 5 ks 28003</t>
  </si>
  <si>
    <t>ZD102</t>
  </si>
  <si>
    <t>Náplast cosmos strip 6 cm x 2 cm  (náhrada za náplast curity) 5302951</t>
  </si>
  <si>
    <t>ZI558</t>
  </si>
  <si>
    <t>Náplast curapor   7 x   5 cm 22 120 ( náhrada za cosmopor )</t>
  </si>
  <si>
    <t>ZA728</t>
  </si>
  <si>
    <t>Lopatka lékařská nesterilní 16-0001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</si>
  <si>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</si>
  <si>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</si>
  <si>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</si>
  <si>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</si>
  <si>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</si>
  <si>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</si>
  <si>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</si>
  <si>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</si>
  <si>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</si>
  <si>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</si>
  <si>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</si>
  <si>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</si>
  <si>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</si>
  <si>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</si>
  <si>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</si>
  <si>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</si>
  <si>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ZK799</t>
  </si>
  <si>
    <t>Zátka combi červená 4495101</t>
  </si>
  <si>
    <t>ZB271</t>
  </si>
  <si>
    <t>Perifix 0,2MY 4515501</t>
  </si>
  <si>
    <t>ZA786</t>
  </si>
  <si>
    <t>Jehla 30° stimuplex-A 0,7 x 50 mm á 25 ks 4894502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</si>
  <si>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</si>
  <si>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</si>
  <si>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</si>
  <si>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</si>
  <si>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</si>
  <si>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</si>
  <si>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ZB259</t>
  </si>
  <si>
    <t>Jehla radiofrekvenční 22G 100 mm active tip 5 mm, bal. á 25 ks, SMK-C10</t>
  </si>
  <si>
    <t>ZA868</t>
  </si>
  <si>
    <t>Jehla sterican G23 0,6 x 80 mm modrá bal. á 100 ks</t>
  </si>
  <si>
    <t>ZD370</t>
  </si>
  <si>
    <t>Rukavice nitril promedica bez p.M á 100 ks 98897</t>
  </si>
  <si>
    <t>ZE668</t>
  </si>
  <si>
    <t>Rukavice latex bez p.zdrsněné L 9421625</t>
  </si>
  <si>
    <t>ZL131</t>
  </si>
  <si>
    <t>Rukavice nitril promedica bez p.L á 100 ks 98898</t>
  </si>
  <si>
    <t>ZL949</t>
  </si>
  <si>
    <t>Rukavice nitril promedica bez p. L bílé 6N á 100 ks 9399W4</t>
  </si>
  <si>
    <t>ZL948</t>
  </si>
  <si>
    <t>Rukavice nitril promedica bez p. M bílé 6N á 100 ks 9399W3</t>
  </si>
  <si>
    <t>804874</t>
  </si>
  <si>
    <t>-MYCOPLASMA IST II-Lahvicka 42507</t>
  </si>
  <si>
    <t>ZA008</t>
  </si>
  <si>
    <t>Obinadlo pruban č.10 427310</t>
  </si>
  <si>
    <t>Obinadlo pruban č.10 4273101</t>
  </si>
  <si>
    <t>ZA316</t>
  </si>
  <si>
    <t>Krytí mepitel 7,5 x 10 cm bal. á 10 ks 290710</t>
  </si>
  <si>
    <t>ZA333</t>
  </si>
  <si>
    <t>Krytí aquacel AG hydrofibre 10 x 10 cm á 10 ks 403708</t>
  </si>
  <si>
    <t>ZA338</t>
  </si>
  <si>
    <t>Obinadlo hydrofilní   6 cm x   5 m 13005</t>
  </si>
  <si>
    <t>ZA416</t>
  </si>
  <si>
    <t>Krytí mastný tyl grassolind neutral 10 x 10 cm bal. á 10 ks 4993147</t>
  </si>
  <si>
    <t>Krytí mastný tyl grassolind neutral 10 x 10 cm bal. á 10 ks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</si>
  <si>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</si>
  <si>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</si>
  <si>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</si>
  <si>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</si>
  <si>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</si>
  <si>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</si>
  <si>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</si>
  <si>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</si>
  <si>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</si>
  <si>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</si>
  <si>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</si>
  <si>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</si>
  <si>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</si>
  <si>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</si>
  <si>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</si>
  <si>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</si>
  <si>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</si>
  <si>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Krytí actisorb plus 10,5 x 10,5 cm bal. á 10 ks</t>
  </si>
  <si>
    <t>ZA503</t>
  </si>
  <si>
    <t>Krytí suprasorb F 10 x 25 cm sterilní bal. á 10 ks 20464</t>
  </si>
  <si>
    <t>ZA527</t>
  </si>
  <si>
    <t>Mediset pro malé chir.výkony  4709673</t>
  </si>
  <si>
    <t>ZA532</t>
  </si>
  <si>
    <t>Krytí suprasorb F 15 cm x 10 m 20469</t>
  </si>
  <si>
    <t>ZA537</t>
  </si>
  <si>
    <t>Krytí mepilex heel 13 x 20 cm bal. á 5 ks 288100-01</t>
  </si>
  <si>
    <t>ZA542</t>
  </si>
  <si>
    <t>Náplast wet pruf voduvzd. 1,25 cm x 9,14 m bal. á 24 ks K00-3063C</t>
  </si>
  <si>
    <t>Náplast wet pruf voduvzd. 1,25 cm x 9,14 m bal. á 24 ks K00-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</si>
  <si>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</si>
  <si>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</si>
  <si>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</si>
  <si>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</si>
  <si>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</si>
  <si>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</si>
  <si>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Kompresa AB 20 x 40 cm / 1 ks sterilní NT savá 1230114051</t>
  </si>
  <si>
    <t>ZA563</t>
  </si>
  <si>
    <t>Kompresa AB 20 x 20 cm / 1 ks sterilní bal. á 120 ks 1230114041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</si>
  <si>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</si>
  <si>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</si>
  <si>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</si>
  <si>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</si>
  <si>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</t>
  </si>
  <si>
    <t>Mediset pro močovou katetriz. á 20 ks 4552710</t>
  </si>
  <si>
    <t>ZA578</t>
  </si>
  <si>
    <t>Krytí hypergel 5 g bal. á 10 ks 360500-00</t>
  </si>
  <si>
    <t>ZA583</t>
  </si>
  <si>
    <t>Čtverečky desinfekční Webcol 3,5 x 3,5 cm 70% á 4000 ks 6818-1</t>
  </si>
  <si>
    <t>Čtverečky desinfekční Webcol 3,5 x 3,5 cm 70% á 4000 ks</t>
  </si>
  <si>
    <t>ZA595</t>
  </si>
  <si>
    <t>Náplast tegaderm 6 x 7 cm s výřezem 1623W</t>
  </si>
  <si>
    <t>Náplast tegaderm 6,0 x 7,00 cm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</si>
  <si>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</si>
  <si>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</si>
  <si>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</si>
  <si>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</si>
  <si>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</si>
  <si>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</si>
  <si>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</si>
  <si>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   x 9,14 1527-1</t>
  </si>
  <si>
    <t>Náplast transpore 2,5 x 9,14 cm 1527-1</t>
  </si>
  <si>
    <t>ZC550</t>
  </si>
  <si>
    <t>Krytí mepilex silikonový Ag 10 x 10 cm bal. á 5 ks 287110-00</t>
  </si>
  <si>
    <t>ZC701</t>
  </si>
  <si>
    <t>Náplast tegaderm 9 x 10 cm 9546HP</t>
  </si>
  <si>
    <t>ZC843</t>
  </si>
  <si>
    <t>Gelitacel 5 x 7 cm GC-507, á 15 ks,  742532</t>
  </si>
  <si>
    <t>ZC845</t>
  </si>
  <si>
    <t>Kompresa NT 10 x 20 cm / 5 ks sterilní 26621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</si>
  <si>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</si>
  <si>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</si>
  <si>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</si>
  <si>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</si>
  <si>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</si>
  <si>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900535</t>
  </si>
  <si>
    <t>Náplast omniplast 10,0 cm x 10,0 m 9004472 (900535)</t>
  </si>
  <si>
    <t>ZD633</t>
  </si>
  <si>
    <t>Krytí mepilex border sacrum 18 x 18 cm bal. á 5 ks 282000-01</t>
  </si>
  <si>
    <t>Krytí mepilex border sacrum 18 x 18 cm bal. á 5 ks 282000-</t>
  </si>
  <si>
    <t>ZD634</t>
  </si>
  <si>
    <t>Krytí mepilex border sacrum 23 x 23 cm bal. á 5 ks 282400-01</t>
  </si>
  <si>
    <t>Krytí mepilex border sacrum 23 x 23 cm bal. á 5 ks 282400-</t>
  </si>
  <si>
    <t>ZD668</t>
  </si>
  <si>
    <t>Kompresa gáza 10 x 10 cm / 5 ks sterilní bal. á 650 ks 1325019275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</si>
  <si>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</si>
  <si>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</si>
  <si>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</si>
  <si>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</si>
  <si>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</t>
  </si>
  <si>
    <t>ZF768</t>
  </si>
  <si>
    <t>Krytí askina gel 15g bal. á 10 ks 001419N</t>
  </si>
  <si>
    <t>ZG613</t>
  </si>
  <si>
    <t>Krytí mepitel one 8 x 10 cm  bal. á 5 ks 289200-00</t>
  </si>
  <si>
    <t>ZH012</t>
  </si>
  <si>
    <t>Náplast micropore 2,50 cm x 9,15 m 7600-1</t>
  </si>
  <si>
    <t>Náplast micropore 2,50 cm x 9,15 m 840W</t>
  </si>
  <si>
    <t>ZI599</t>
  </si>
  <si>
    <t>Náplast curapor 10 x   8 cm 22121 ( náhrada za cosmopor )</t>
  </si>
  <si>
    <t>ZI602</t>
  </si>
  <si>
    <t>Náplast curapor 10 x 34 cm 22126 ( náhrada za cosmopor )</t>
  </si>
  <si>
    <t>ZJ730</t>
  </si>
  <si>
    <t>Krytí granuflex extra thin 10 x 10 cm á 5 ks 187954</t>
  </si>
  <si>
    <t>ZK352</t>
  </si>
  <si>
    <t>Roztok hyiodine na chronické rány bal. á 50 ml HYIODINE</t>
  </si>
  <si>
    <t>ZA470</t>
  </si>
  <si>
    <t>Krytí mepitel 10 x 18 cm bal. á 10 ks 291010-15</t>
  </si>
  <si>
    <t>ZA526</t>
  </si>
  <si>
    <t>Krytí sorbalgon 10 x 10 cm bal. á 10 ks 999595</t>
  </si>
  <si>
    <t>ZA545</t>
  </si>
  <si>
    <t>Krytí hydrogel. NU-GEL s algin. 15 g bal. á 10 ks SYSMNG415EE</t>
  </si>
  <si>
    <t>ZA630</t>
  </si>
  <si>
    <t>Tampon  9 x 9 cm / 5 ks sterilní stáčený karton á 500 ks 1230110421</t>
  </si>
  <si>
    <t>ZC249</t>
  </si>
  <si>
    <t>Krytí granuflex signal sacrum 20 x 22,5 cm á 5 ks 1227037</t>
  </si>
  <si>
    <t>ZG078</t>
  </si>
  <si>
    <t>Krytí xeroform 10,2 x 10,2 cm bal. á 25 ks 8884433500</t>
  </si>
  <si>
    <t>ZG614</t>
  </si>
  <si>
    <t>Krytí mepitel one 12 x 15 cm bal. á 5 ks 289400</t>
  </si>
  <si>
    <t>ZL410</t>
  </si>
  <si>
    <t>Hemagel 100 g A2681147</t>
  </si>
  <si>
    <t>ZL684</t>
  </si>
  <si>
    <t>Náplast santiband standard poinjekční jednotl. bal. 19 mm x 72 mm 652</t>
  </si>
  <si>
    <t>Náplast santiband standard poinjekční jednotl. bal. 19 mm x</t>
  </si>
  <si>
    <t>ZL854</t>
  </si>
  <si>
    <t>Krytí mastný tyl jelonet 10 x 10 cm á 36 ks 66007478</t>
  </si>
  <si>
    <t>ZB571</t>
  </si>
  <si>
    <t>Krytí melgisorb Ag alginátové 5 x 5 cm bal. á 10 ks 256050-</t>
  </si>
  <si>
    <t>ZA428</t>
  </si>
  <si>
    <t>Systém odsávací uzavřený CH14 jednocestný 57 cm 72 hod. bal. á 20 ks</t>
  </si>
  <si>
    <t>Systém odsávací uzavřený CH14 jednocestný 57 cm 72</t>
  </si>
  <si>
    <t>ZA688</t>
  </si>
  <si>
    <t>Sáček močový curity s hod.diurézou 400 ml 8150</t>
  </si>
  <si>
    <t>ZA691</t>
  </si>
  <si>
    <t>Rampa 3 kohouty discofix 16600C/4085434/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</si>
  <si>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</si>
  <si>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</si>
  <si>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</si>
  <si>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</si>
  <si>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</si>
  <si>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</si>
  <si>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</si>
  <si>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2778398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</si>
  <si>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</si>
  <si>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</si>
  <si>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</si>
  <si>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</si>
  <si>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</si>
  <si>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</si>
  <si>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</si>
  <si>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</si>
  <si>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</si>
  <si>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</si>
  <si>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</si>
  <si>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</si>
  <si>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</si>
  <si>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</si>
  <si>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</si>
  <si>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</si>
  <si>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</si>
  <si>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</si>
  <si>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</si>
  <si>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</si>
  <si>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</si>
  <si>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</si>
  <si>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</si>
  <si>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</si>
  <si>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ZB295</t>
  </si>
  <si>
    <t>Filtr iso-gard bal. á 20 ks 28012</t>
  </si>
  <si>
    <t>ZB301</t>
  </si>
  <si>
    <t>Rampa 5 kohoutů bal. á 20 ks RP 5000 M</t>
  </si>
  <si>
    <t>ZB314</t>
  </si>
  <si>
    <t>Kanyla TS 8,0 s manžetou bal. á 2 ks 100/523/080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</si>
  <si>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</si>
  <si>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</si>
  <si>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</si>
  <si>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</si>
  <si>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</si>
  <si>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</si>
  <si>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ZB476</t>
  </si>
  <si>
    <t>Kompresa terumo TR BAND bal. á 5 ks 1XXRF 06</t>
  </si>
  <si>
    <t>ZB477</t>
  </si>
  <si>
    <t>Kohout trojcestný lopez valve AA-011-M9000 S</t>
  </si>
  <si>
    <t>ZB497</t>
  </si>
  <si>
    <t>Hadička vysokotlaká combidyn 20 cm bal. á 50 ks 5204941</t>
  </si>
  <si>
    <t>ZB505</t>
  </si>
  <si>
    <t>Tubo-fix pro ET rourky á 8 ks NKS:20-10</t>
  </si>
  <si>
    <t>ZB543</t>
  </si>
  <si>
    <t>Souprava odběrová tracheální G05206</t>
  </si>
  <si>
    <t>ZB598</t>
  </si>
  <si>
    <t>Spojka přímá symetrická 7 x 7 mm 120 430</t>
  </si>
  <si>
    <t>ZB662</t>
  </si>
  <si>
    <t>Konektor bezjehlový maxplus 7 denní 7010003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</si>
  <si>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</si>
  <si>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</si>
  <si>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</si>
  <si>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</si>
  <si>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</si>
  <si>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</si>
  <si>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</si>
  <si>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</si>
  <si>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</si>
  <si>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</si>
  <si>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</si>
  <si>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</si>
  <si>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</si>
  <si>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</si>
  <si>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</si>
  <si>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</si>
  <si>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</si>
  <si>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</si>
  <si>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</si>
  <si>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</si>
  <si>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</si>
  <si>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</si>
  <si>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ZB873</t>
  </si>
  <si>
    <t>Souprava tracheostomická č. 8 100/561/080</t>
  </si>
  <si>
    <t>ZB874</t>
  </si>
  <si>
    <t>Souprava tracheostomická č. 9 100/561/090</t>
  </si>
  <si>
    <t>ZB893</t>
  </si>
  <si>
    <t>Stříkačka inzulinová omnican 0,5 ml 100j 9151125S</t>
  </si>
  <si>
    <t>Stříkačka inzulinová omnican 0,5 ml 100j s jehlou 30 G</t>
  </si>
  <si>
    <t>ZB899</t>
  </si>
  <si>
    <t>Senzor spirologický bal. á 5 ks 8403735-03</t>
  </si>
  <si>
    <t>ZB901</t>
  </si>
  <si>
    <t>Infudrop air M-P 175 cm bal. á 100 ks 2886362</t>
  </si>
  <si>
    <t>ZB994</t>
  </si>
  <si>
    <t>Stříkačka arteriální 3 ml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</si>
  <si>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</si>
  <si>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</si>
  <si>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</si>
  <si>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</si>
  <si>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</si>
  <si>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á 20 ks T100209A</t>
  </si>
  <si>
    <t>Převodník tlakový PX260 bal. 150 cm bal. á 20 ks T100209A</t>
  </si>
  <si>
    <t>ZC499</t>
  </si>
  <si>
    <t>Souprava nebulizační pro dýchání 2505000/L</t>
  </si>
  <si>
    <t>ZC586</t>
  </si>
  <si>
    <t>Filtr H-V kompaktní přímý á 25 ks 19401</t>
  </si>
  <si>
    <t>ZC640</t>
  </si>
  <si>
    <t>Senzor flotrac s hadicí 213 cm MHD8</t>
  </si>
  <si>
    <t>Elektroda EKG s gelem ovál 51 x 33 mm pro dospělé H-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</si>
  <si>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</si>
  <si>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</si>
  <si>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</si>
  <si>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</si>
  <si>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</si>
  <si>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</si>
  <si>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</si>
  <si>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</si>
  <si>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</si>
  <si>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271-022-001</t>
  </si>
  <si>
    <t>ZC798</t>
  </si>
  <si>
    <t>Fonendoskop oboustranný KVS-30L</t>
  </si>
  <si>
    <t>ZC863</t>
  </si>
  <si>
    <t>Hadička spojovací HS 1,8 x 1800LL 606304</t>
  </si>
  <si>
    <t>ZC906</t>
  </si>
  <si>
    <t>Škrtidlo se sponou KVS25500</t>
  </si>
  <si>
    <t>ZC948</t>
  </si>
  <si>
    <t>Páska bepa clip pro TS kanylu 31-43 cm á 12 ks NKS:200443</t>
  </si>
  <si>
    <t>ZC968</t>
  </si>
  <si>
    <t>Filtrate bag 5029011</t>
  </si>
  <si>
    <t>ZC969</t>
  </si>
  <si>
    <t>Kit Multifiltrate 4CVVHDF 600 5038931</t>
  </si>
  <si>
    <t>ZD040</t>
  </si>
  <si>
    <t>Pásek bepa clip  á 12ks NKS:200502</t>
  </si>
  <si>
    <t>ZD458</t>
  </si>
  <si>
    <t>Spojka vrapovaná roztaž.rovná 15F 038-61-311</t>
  </si>
  <si>
    <t>ZD462</t>
  </si>
  <si>
    <t>Nos umělý termotrach 038-41-250</t>
  </si>
  <si>
    <t>ZD534</t>
  </si>
  <si>
    <t>Okruh dýchací compact II 2,0 m 2151000/W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</si>
  <si>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</si>
  <si>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</si>
  <si>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</si>
  <si>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</si>
  <si>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</si>
  <si>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</si>
  <si>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</si>
  <si>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á 5 ks 8888571299</t>
  </si>
  <si>
    <t>ZD854</t>
  </si>
  <si>
    <t>Systém hrudní drenáže Aqua Seal dual 8888571406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</si>
  <si>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</si>
  <si>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</si>
  <si>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</si>
  <si>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</si>
  <si>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</si>
  <si>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</si>
  <si>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</si>
  <si>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</si>
  <si>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</si>
  <si>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</si>
  <si>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ZE232</t>
  </si>
  <si>
    <t>Manometr k měření tlaku v manžetě ET 112700</t>
  </si>
  <si>
    <t>ZF047</t>
  </si>
  <si>
    <t>Katetr rektální Actiflo 6 cm 32011</t>
  </si>
  <si>
    <t>ZF089</t>
  </si>
  <si>
    <t>Souprava ekonokit W-ABV601</t>
  </si>
  <si>
    <t>ZG132</t>
  </si>
  <si>
    <t>Katetr močový nelaton pro měření teploty CH16 bal. á 5 ks 179360-000160</t>
  </si>
  <si>
    <t>ZG492</t>
  </si>
  <si>
    <t xml:space="preserve">Manžeta SCD Express KAMBIA bal. á 5 ks 73042 </t>
  </si>
  <si>
    <t>ZG515</t>
  </si>
  <si>
    <t>Zkumavka močová vacuette 10,5 ml bal. á 50 ks 331980455007</t>
  </si>
  <si>
    <t>Zkumavka močová vacuette 10,5 ml bal. á 50 ks</t>
  </si>
  <si>
    <t>ZG916</t>
  </si>
  <si>
    <t>Elektroda neutrální bipolární pro dospělé á 100 ks 2510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</si>
  <si>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</si>
  <si>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</si>
  <si>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</si>
  <si>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</si>
  <si>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</si>
  <si>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</si>
  <si>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ZH566</t>
  </si>
  <si>
    <t>Trokar hrudní 20 CH á 10 ks 184 2001 1</t>
  </si>
  <si>
    <t>ZH815</t>
  </si>
  <si>
    <t>Komprese RAYBAND TM LEP LPYP 20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</si>
  <si>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</si>
  <si>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</si>
  <si>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</si>
  <si>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</si>
  <si>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</si>
  <si>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</si>
  <si>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</si>
  <si>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</si>
  <si>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Tyčinka vatová medcomfort + glyc. citónová příchuť bal. á 75</t>
  </si>
  <si>
    <t>ZI180</t>
  </si>
  <si>
    <t>Zkumavka s mediem+ flovakovaný tampon eSwab minitip oranžový</t>
  </si>
  <si>
    <t>Zkumavka s mediem+ flovakovaný tampon eSwab minitip</t>
  </si>
  <si>
    <t>ZI182</t>
  </si>
  <si>
    <t>Zkumavka + aplikátor s chem.stabilizátorem UriSwab žlutá 802CE.A</t>
  </si>
  <si>
    <t>Zkumavka + aplikátor s chem.stabilizátorem UriSwab žlutá</t>
  </si>
  <si>
    <t>ZI553</t>
  </si>
  <si>
    <t>Rampa 3 cestná 9211 3001 E</t>
  </si>
  <si>
    <t>ZI554</t>
  </si>
  <si>
    <t>Rampa 5 cestná 9211 5001 E</t>
  </si>
  <si>
    <t>ZJ266</t>
  </si>
  <si>
    <t>Manžeta NIBP dvouhadičková 25-35 cm dospělá Y0004B</t>
  </si>
  <si>
    <t>Manžeta NIBP dvouhadičková 25-35 cm dospělá U1880ND (Y0004B)</t>
  </si>
  <si>
    <t>Manžeta NIBP dvouhadičková 25-35 cm dospělá U1880ND</t>
  </si>
  <si>
    <t>ZJ312</t>
  </si>
  <si>
    <t>Sonda žaludeční CH16 1200mm s RTG linkou 412016</t>
  </si>
  <si>
    <t>Sonda žaludeční CH16 1200 mm s RTG linkou bal. á 50 ks 412016</t>
  </si>
  <si>
    <t>Sonda žaludeční CH16 1200 mm s RTG linkou bal. á 50 ks</t>
  </si>
  <si>
    <t>ZJ695</t>
  </si>
  <si>
    <t>Sonda žaludeční CH14 1200mm s RTG linkou 412014</t>
  </si>
  <si>
    <t>Sonda žaludeční CH14 1200 mm s RTG linkou bal. á 50 ks 412014</t>
  </si>
  <si>
    <t>Sonda žaludeční CH14 1200 mm s RTG linkou bal. á 50 ks</t>
  </si>
  <si>
    <t>ZJ696</t>
  </si>
  <si>
    <t>Sonda žaludeční CH18 1200mm s RTG linkou 412018</t>
  </si>
  <si>
    <t>Sonda žaludeční CH18 1200 mm s RTG linkou bal. á 30 ks 412018</t>
  </si>
  <si>
    <t>ZJ729</t>
  </si>
  <si>
    <t>Roztok dermacyn 500 ml 11A0031</t>
  </si>
  <si>
    <t>ZK179</t>
  </si>
  <si>
    <t>Sonda žaludeční CH12 1200mm s RTG linkou bal. á 10 ks 412012</t>
  </si>
  <si>
    <t>Sonda žaludeční CH12 1200 mm s RTG linkou bal. á 10 ks</t>
  </si>
  <si>
    <t>ZK657</t>
  </si>
  <si>
    <t>Spojka čtyřcestná k dialýze 4-way adaptor á 20 ks AQUASPIKE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</si>
  <si>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</si>
  <si>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</si>
  <si>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</si>
  <si>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</si>
  <si>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</si>
  <si>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</si>
  <si>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</si>
  <si>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</si>
  <si>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</si>
  <si>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</si>
  <si>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</si>
  <si>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</si>
  <si>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</si>
  <si>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</si>
  <si>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ZL525</t>
  </si>
  <si>
    <t>Snímač somasensor pro INVOS cerebrální oxymetrii pro</t>
  </si>
  <si>
    <t>ZA188</t>
  </si>
  <si>
    <t>Vak odpadní  2 x 10 l PD2120A</t>
  </si>
  <si>
    <t>ZA189</t>
  </si>
  <si>
    <t>Filtr ochranný K34/3/LL</t>
  </si>
  <si>
    <t>ZA725</t>
  </si>
  <si>
    <t>Kanyla TS 8,0 s manžetou bal. á 10 ks 100/860/080</t>
  </si>
  <si>
    <t>ZA938</t>
  </si>
  <si>
    <t>Senzor lidco á 5 ks CM10</t>
  </si>
  <si>
    <t>ZB056</t>
  </si>
  <si>
    <t>Kanyla TS 8,5 s manžetou bal. á 10 ks 100/800/085</t>
  </si>
  <si>
    <t>ZB107</t>
  </si>
  <si>
    <t>System vibrační ACAPELLA 27-7000</t>
  </si>
  <si>
    <t>ZB123</t>
  </si>
  <si>
    <t>Systém odsávací uzavřený Ty-care CH14 pro ET rourku bal.</t>
  </si>
  <si>
    <t>ZB238</t>
  </si>
  <si>
    <t>Kapsle BLS 819G BLS-IBP4079</t>
  </si>
  <si>
    <t>ZB255</t>
  </si>
  <si>
    <t>Systém odsávací uzavřený Ty-care CH14 pro TK bal. á 10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</si>
  <si>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</si>
  <si>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</si>
  <si>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</si>
  <si>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</si>
  <si>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</si>
  <si>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</si>
  <si>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ZB507</t>
  </si>
  <si>
    <t>Páska fixační SOFT FIX, set-4druhy,  9 rolí NKS:30-05</t>
  </si>
  <si>
    <t>ZB548</t>
  </si>
  <si>
    <t>Kanyla TS 9,0 s manžetou bal. á 10 ks 100/800/090</t>
  </si>
  <si>
    <t>ZB648</t>
  </si>
  <si>
    <t>Hand Fix 30 bal. á 2 ks NKS:60-65</t>
  </si>
  <si>
    <t>ZB689</t>
  </si>
  <si>
    <t>Trokar hrudní redax F18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</si>
  <si>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</si>
  <si>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</si>
  <si>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</si>
  <si>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</si>
  <si>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</si>
  <si>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</si>
  <si>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ZB965</t>
  </si>
  <si>
    <t>Nůžky rovné chirurgické hrotnaté 13 cm b397113920003</t>
  </si>
  <si>
    <t>ZC351</t>
  </si>
  <si>
    <t>Systém odsávací uzavřený CH14 jednocestný 30 cm 72 hod. bal. á 20 ks</t>
  </si>
  <si>
    <t>Systém odsávací uzavřený CH14 jednocestný 30 cm 72</t>
  </si>
  <si>
    <t>ZC490</t>
  </si>
  <si>
    <t>Kartáček zubní s odsáváním 220x</t>
  </si>
  <si>
    <t>ZC495</t>
  </si>
  <si>
    <t>Elektroda defibrilační quick combo á 10 ks 22550R</t>
  </si>
  <si>
    <t>ZC842</t>
  </si>
  <si>
    <t>Sáček ileostomický pr. 100 mm 82656</t>
  </si>
  <si>
    <t>ZC873</t>
  </si>
  <si>
    <t>Filtr iso-gard přímý bal. á 25 ks 19211</t>
  </si>
  <si>
    <t>ZD152</t>
  </si>
  <si>
    <t>Ambuvak pro děti 550 ml 7151000</t>
  </si>
  <si>
    <t>ZD454</t>
  </si>
  <si>
    <t>Filtr pro dospělé s HME a portem 038-41-355</t>
  </si>
  <si>
    <t>ZF046</t>
  </si>
  <si>
    <t>Katetr rektální Actiflo 4 cm 32010</t>
  </si>
  <si>
    <t>ZF425</t>
  </si>
  <si>
    <t>Podložka almarys 036280U</t>
  </si>
  <si>
    <t>ZF668</t>
  </si>
  <si>
    <t>Manžeta přetlaková   500 ml classic P01268</t>
  </si>
  <si>
    <t>ZG087</t>
  </si>
  <si>
    <t>Ambuvak - set resuscitační pro dospělé pro opak.použití VAD:S-660-11</t>
  </si>
  <si>
    <t>ZI344</t>
  </si>
  <si>
    <t>Sáček vypouštěcí natura pr. 70 mm 82655 (náhrada za 0086797)</t>
  </si>
  <si>
    <t>ZI346</t>
  </si>
  <si>
    <t>Podložka natura flexibilní pr. 70 mm á 5 ks 125904</t>
  </si>
  <si>
    <t>ZI347</t>
  </si>
  <si>
    <t>Podložka natura flexibilní pr. 57 mm á 5 ks 125903</t>
  </si>
  <si>
    <t>ZJ277</t>
  </si>
  <si>
    <t>Ventil jednorázový expirační V500 á 10 ks MP01060</t>
  </si>
  <si>
    <t>ZJ728</t>
  </si>
  <si>
    <t>Roztok dermacyn 5000 ml 11C0083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</si>
  <si>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</si>
  <si>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</si>
  <si>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</si>
  <si>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</si>
  <si>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ZC982</t>
  </si>
  <si>
    <t>Kanyla TS 8,5 s manžetou bal. á 10 ks 100/860/085</t>
  </si>
  <si>
    <t>ZL712</t>
  </si>
  <si>
    <t>Systém odsávací uzavřený Ty-care CH12 pro ET rourku bal. á 10 ks</t>
  </si>
  <si>
    <t>ZL781</t>
  </si>
  <si>
    <t>Konektor bezjehlový K-NECT 7 denní M79400845</t>
  </si>
  <si>
    <t>ZA937</t>
  </si>
  <si>
    <t>Ambuvak pro dospělé PVC ( set ) P04223</t>
  </si>
  <si>
    <t>ZE073</t>
  </si>
  <si>
    <t>Kit monitorovací pro piccoplus PV8215</t>
  </si>
  <si>
    <t>ZD963</t>
  </si>
  <si>
    <t>Systém hrudní drenážní altitude 8888571371</t>
  </si>
  <si>
    <t>ZB692</t>
  </si>
  <si>
    <t>Viktorie 1 pod hlavu 30 x 70 cm 503008</t>
  </si>
  <si>
    <t>ZJ583</t>
  </si>
  <si>
    <t>Viktorie 13 pelíšek 60 x 90 cm 503000</t>
  </si>
  <si>
    <t>ZI159</t>
  </si>
  <si>
    <t>Viktorie 6 sedák vnější průměr 40 cm 503021</t>
  </si>
  <si>
    <t>ZJ580</t>
  </si>
  <si>
    <t>Viktorie 4 bumerang 35 x 200 cm 502512</t>
  </si>
  <si>
    <t>ZI158</t>
  </si>
  <si>
    <t>Viktorie 14 had 26 x 200 cm 503017/1</t>
  </si>
  <si>
    <t>ZI160</t>
  </si>
  <si>
    <t>Viktorie 7 polštář 45x 45 504065</t>
  </si>
  <si>
    <t>ZC048</t>
  </si>
  <si>
    <t>Miska třecí drsná 211a/0 6,0 cm 641331211000</t>
  </si>
  <si>
    <t>ZC052</t>
  </si>
  <si>
    <t>Tlouček drsný 213/1 84 mm 641331213106</t>
  </si>
  <si>
    <t>Tlouček drsný 24 x 115 mm 641331213100</t>
  </si>
  <si>
    <t>ZC054</t>
  </si>
  <si>
    <t>Válec odměrný vysoký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</si>
  <si>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</si>
  <si>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</si>
  <si>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</si>
  <si>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</si>
  <si>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</si>
  <si>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</si>
  <si>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</si>
  <si>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</si>
  <si>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Katetr neurovent-P, 5F 092946</t>
  </si>
  <si>
    <t>ZD827</t>
  </si>
  <si>
    <t>Katetr CVC 3 lumen certofix trio SB720 bal. á 10 ks 4163206E</t>
  </si>
  <si>
    <t>Katetr CVC 3 lumen certofix trio SB720 bal. á 10 ks</t>
  </si>
  <si>
    <t>ZE027</t>
  </si>
  <si>
    <t>Katetr CVC 1 lumen certofix mono 330 4160282E</t>
  </si>
  <si>
    <t>ZB719</t>
  </si>
  <si>
    <t>Set arteriální cath. 20G A x 12 cm SAC-01220</t>
  </si>
  <si>
    <t>ZC587</t>
  </si>
  <si>
    <t>Katetr hemodialyzační 2 lumen 14Fr bal. á 5 ks CV-15142-UF</t>
  </si>
  <si>
    <t>ZL697</t>
  </si>
  <si>
    <t>Katetr dialyzační 2 lumen 14,5 F 15 cm bal. á 5 ks A40-145215SS</t>
  </si>
  <si>
    <t>ZB045</t>
  </si>
  <si>
    <t>Katetr brachiální arterie PV2014L22</t>
  </si>
  <si>
    <t>ZE072</t>
  </si>
  <si>
    <t>Katetr femorální dosp.+kit PVPK2015L20</t>
  </si>
  <si>
    <t>ZA187</t>
  </si>
  <si>
    <t>Set dialyzační KH240</t>
  </si>
  <si>
    <t>ZA715</t>
  </si>
  <si>
    <t>Set infuzní intrafix 4062957</t>
  </si>
  <si>
    <t>ZA869</t>
  </si>
  <si>
    <t>Set transfúzní LLP s filtrem pro provzdušněním hemomed 05223</t>
  </si>
  <si>
    <t>ZB161</t>
  </si>
  <si>
    <t>Set ohřívací s Y portem DI-50</t>
  </si>
  <si>
    <t>ZD207</t>
  </si>
  <si>
    <t>Set line for aquarius á 5 ks AQUASET 12</t>
  </si>
  <si>
    <t>ZD852</t>
  </si>
  <si>
    <t>Set spike univ. na enterální. výživu bal. á 30 ks 777007</t>
  </si>
  <si>
    <t>ZA183</t>
  </si>
  <si>
    <t>Set venózní KH205</t>
  </si>
  <si>
    <t>ZA184</t>
  </si>
  <si>
    <t>Set venozní KH215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</si>
  <si>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</si>
  <si>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</si>
  <si>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</si>
  <si>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</si>
  <si>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</si>
  <si>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A-I-TS</t>
  </si>
  <si>
    <t>Set transfúzní non PVC s odvzdušněním a bakteriálním</t>
  </si>
  <si>
    <t>ZB134</t>
  </si>
  <si>
    <t>Šití dafilon modrý 3/0 bal. á 36 ks C0932213</t>
  </si>
  <si>
    <t>ZB641</t>
  </si>
  <si>
    <t>Šití merslen 0 bal. á 12 ks  L154_1/6</t>
  </si>
  <si>
    <t>ZC135</t>
  </si>
  <si>
    <t>Šití safil fialový 2/0 bal. á 36 ks C1048031</t>
  </si>
  <si>
    <t>ZA832</t>
  </si>
  <si>
    <t>Jehla injekční 0,9 x   40 mm žlutá 4657519</t>
  </si>
  <si>
    <t>ZB478</t>
  </si>
  <si>
    <t>Jehla chirurgická B11</t>
  </si>
  <si>
    <t>ZB479</t>
  </si>
  <si>
    <t>Jehla chirurgická B12</t>
  </si>
  <si>
    <t>ZB417</t>
  </si>
  <si>
    <t>Jehla vacutainer BD eclipse 21 g s držákem 368650</t>
  </si>
  <si>
    <t>ZL071</t>
  </si>
  <si>
    <t>Rukavice operační gammex bez pudru PF EnLite vel. 6,5 353383</t>
  </si>
  <si>
    <t>Rukavice operační gammex bez pudru PF EnLite vel. 6,5</t>
  </si>
  <si>
    <t>ZL072</t>
  </si>
  <si>
    <t>Rukavice operační gammex bez pudru PF EnLite vel. 7,0 353384</t>
  </si>
  <si>
    <t>Rukavice operační gammex bez pudru PF EnLite vel. 7,0</t>
  </si>
  <si>
    <t>ZL073</t>
  </si>
  <si>
    <t>Rukavice operační gammex bez pudru PF EnLite vel. 7,5 353385</t>
  </si>
  <si>
    <t>ZL074</t>
  </si>
  <si>
    <t>Rukavice operační gammex bez pudru PF EnLite vel. 8,0 353386</t>
  </si>
  <si>
    <t>Rukavice operační gammex bez pudru PF EnLite vel. 8,0</t>
  </si>
  <si>
    <t>ZL075</t>
  </si>
  <si>
    <t>Rukavice operační gammex bez pudru PF EnLite vel. 8,5 353387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</si>
  <si>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</si>
  <si>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</si>
  <si>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</si>
  <si>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</si>
  <si>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</si>
  <si>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</si>
  <si>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</si>
  <si>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</si>
  <si>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396155</t>
  </si>
  <si>
    <t>-COOx Deproteinizer Solution 500 ml 18098</t>
  </si>
  <si>
    <t>396303</t>
  </si>
  <si>
    <t>-Chloride electrode 37274</t>
  </si>
  <si>
    <t>396750</t>
  </si>
  <si>
    <t>-Calibrator Cartridge CCX4 37164</t>
  </si>
  <si>
    <t>800163</t>
  </si>
  <si>
    <t>-CREATININE MEMBRANE KIT CCX 35238</t>
  </si>
  <si>
    <t>800700</t>
  </si>
  <si>
    <t>-SO2 Calibrator Multipack SP pHOx 22771</t>
  </si>
  <si>
    <t>800701</t>
  </si>
  <si>
    <t>-Auto-Cartridge Chemistry/Crea CCX 37162</t>
  </si>
  <si>
    <t>800875</t>
  </si>
  <si>
    <t>-Calibrator Cartridge CCX/creat 36254</t>
  </si>
  <si>
    <t>801543</t>
  </si>
  <si>
    <t>-Stat profile CCX,chloride sensor (37274) 48557</t>
  </si>
  <si>
    <t>801619</t>
  </si>
  <si>
    <t>-PCO2 MEMBRANES CCX 35283</t>
  </si>
  <si>
    <t>801920</t>
  </si>
  <si>
    <t>-Potassium Sensor CCX (K+) 37273</t>
  </si>
  <si>
    <t>801978</t>
  </si>
  <si>
    <t>-Lactate kit membr.CCX 35237</t>
  </si>
  <si>
    <t>802082</t>
  </si>
  <si>
    <t>-BUN MEMBRANE KIT CCX (35239) 48596</t>
  </si>
  <si>
    <t>804693</t>
  </si>
  <si>
    <t>-Calibrator Cartrige New CCX COOX 41549</t>
  </si>
  <si>
    <t>803959</t>
  </si>
  <si>
    <t>-Bactec Mycosis IC/F 442026</t>
  </si>
  <si>
    <t>801397</t>
  </si>
  <si>
    <t>-GLUCOSE membrane kitCCX 35236</t>
  </si>
  <si>
    <t>801855</t>
  </si>
  <si>
    <t>-Chemistry Performance check SPM7 17457</t>
  </si>
  <si>
    <t>501221</t>
  </si>
  <si>
    <t>-Chemistry control autocartridge 36629</t>
  </si>
  <si>
    <t>ZA319</t>
  </si>
  <si>
    <t>Náplast durapore 2,5 x 9,15 bal. á 12 ks 1538-1</t>
  </si>
  <si>
    <t>ZA450</t>
  </si>
  <si>
    <t>Náplast omniplast hospital 1,25 cm x 9,1 m 9004520</t>
  </si>
  <si>
    <t>ZA548</t>
  </si>
  <si>
    <t>Náplast wet pruf voduvzd. 2,50 cm x 9,14 m bal. á 12 ks 3142</t>
  </si>
  <si>
    <t>Náplast wet pruf voduvzd. 2,50 cm x 9,14 m bal. á 12 ks</t>
  </si>
  <si>
    <t>ZA635</t>
  </si>
  <si>
    <t>Set pro močovou katetrizaci karton á 20 ks 41034</t>
  </si>
  <si>
    <t>ZD103</t>
  </si>
  <si>
    <t>Náplast omniplast   2,5 cm x 9,2 m 900428</t>
  </si>
  <si>
    <t>Náplast omniplast   2,5 cm x 9,2 m 9004530</t>
  </si>
  <si>
    <t>ZD111</t>
  </si>
  <si>
    <t>Náplast omnifix E 5 cm x 10 m 900649</t>
  </si>
  <si>
    <t>Náplast omnifix E 5 cm x 10 m 9006493</t>
  </si>
  <si>
    <t>ZD934</t>
  </si>
  <si>
    <t>Obinadlo elastické idealflex 12 cm x 5 m bal. á 10 ks</t>
  </si>
  <si>
    <t>ZF352</t>
  </si>
  <si>
    <t>Náplast transpore bílá 2,50 cm x 9,15 m á 12 ks 1534-1</t>
  </si>
  <si>
    <t>ZH011</t>
  </si>
  <si>
    <t>Náplast micropore 1,25 cm x 9,15 m 1530-0</t>
  </si>
  <si>
    <t>ZA118</t>
  </si>
  <si>
    <t>Kanyla ET 3,5 bez manž. 9335E</t>
  </si>
  <si>
    <t>ZA744</t>
  </si>
  <si>
    <t>Kanyla neoflon 24G žlutá BED:391350</t>
  </si>
  <si>
    <t>ZA773</t>
  </si>
  <si>
    <t>Lžíce laryngoskopická 1 bal. á 10 ks DS.3940.185.10</t>
  </si>
  <si>
    <t>ZA839</t>
  </si>
  <si>
    <t>Kanyla ET 4,0 s manžetou 9440E cen.nab. CZ130043</t>
  </si>
  <si>
    <t>ZA841</t>
  </si>
  <si>
    <t>Kanyla ET 4,5 s manž. M300-45</t>
  </si>
  <si>
    <t>ZA842</t>
  </si>
  <si>
    <t>Kanyla ET 6,5 s manžetou 9465E cen.nab. CZ130043</t>
  </si>
  <si>
    <t>ZA846</t>
  </si>
  <si>
    <t>Okruh dýchací roztažitelný PP 22 mm 300/13330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</si>
  <si>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</si>
  <si>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</si>
  <si>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</si>
  <si>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</si>
  <si>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</si>
  <si>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</si>
  <si>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</si>
  <si>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</si>
  <si>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Láhev k odsávačce flovac 1l hadice 1,8 m á 45 ks 000-036-</t>
  </si>
  <si>
    <t>ZB141</t>
  </si>
  <si>
    <t>Okruh ventilační neonatální 10 mm 6202000/W</t>
  </si>
  <si>
    <t>ZB173</t>
  </si>
  <si>
    <t>Maska kyslíková dospělá s hadičkou H-103013</t>
  </si>
  <si>
    <t>ZB199</t>
  </si>
  <si>
    <t>Kanyla neoflon 26G fialová BED:391349</t>
  </si>
  <si>
    <t>ZB232</t>
  </si>
  <si>
    <t>Maska anesteziologická č.4 7194</t>
  </si>
  <si>
    <t>ZB239</t>
  </si>
  <si>
    <t>Spojka pacientská Superset 15F 3535000/W</t>
  </si>
  <si>
    <t>ZB389</t>
  </si>
  <si>
    <t xml:space="preserve">Kanyla ET 9,0 s manžetou bal. á 10 ks 9590E </t>
  </si>
  <si>
    <t>ZB414</t>
  </si>
  <si>
    <t>Kanyla ET 6,0 s manžetou 9460E cen.nab. CZ130043</t>
  </si>
  <si>
    <t>ZB415</t>
  </si>
  <si>
    <t>Kanyla ET 5,5 s manžetou 9555E cen.nab. CZ130043</t>
  </si>
  <si>
    <t>ZB424</t>
  </si>
  <si>
    <t>Elektroda EKG H34SG 31.1946.21</t>
  </si>
  <si>
    <t>ZB429</t>
  </si>
  <si>
    <t>Kanyla ET 5,0 s manžetou 9450E cen.nab. CZ130043</t>
  </si>
  <si>
    <t>ZB449</t>
  </si>
  <si>
    <t>Kanyla ET 7,0 s manžetou 9570E cen.nab. CZ130043</t>
  </si>
  <si>
    <t>ZB525</t>
  </si>
  <si>
    <t>Zavaděč ETK 10F bal. á 25 ks 5-15103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</si>
  <si>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</si>
  <si>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</si>
  <si>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</si>
  <si>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</si>
  <si>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</si>
  <si>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</si>
  <si>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</si>
  <si>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 x 125 KVS 06125</t>
  </si>
  <si>
    <t>ZB867</t>
  </si>
  <si>
    <t>Maska anesteziologická č.3 7193</t>
  </si>
  <si>
    <t>ZB872</t>
  </si>
  <si>
    <t>Kanyla ET 3,5 s manž. M300-35</t>
  </si>
  <si>
    <t>Kanyla ET 3,5 s manž. M300-35 - už se nedodává</t>
  </si>
  <si>
    <t>ZB908</t>
  </si>
  <si>
    <t>Hadička spojovací stíněná 1 mm/150 cm 1100 1150 E</t>
  </si>
  <si>
    <t>ZC166</t>
  </si>
  <si>
    <t>Manžeta přetlaková   500 ml 100 051-018-803</t>
  </si>
  <si>
    <t>ZC291</t>
  </si>
  <si>
    <t>Manžeta přetlaková 1000 ml 100 051-018-804</t>
  </si>
  <si>
    <t>ZC324</t>
  </si>
  <si>
    <t>Jehla spinální pencan G27/88 bez vodící jehly šedá 4502027-01</t>
  </si>
  <si>
    <t>ZC770</t>
  </si>
  <si>
    <t>Hadička spojovací 3 x 2500LL 606347</t>
  </si>
  <si>
    <t>ZD801</t>
  </si>
  <si>
    <t>Fonendoskop jednostranný červený P00176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</si>
  <si>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</si>
  <si>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</si>
  <si>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</si>
  <si>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</si>
  <si>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</si>
  <si>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</si>
  <si>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</si>
  <si>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</si>
  <si>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ZH159</t>
  </si>
  <si>
    <t>Spojka katetru přímá 15 cm bal. á 50 ks  430-005-015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</si>
  <si>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</si>
  <si>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</si>
  <si>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</si>
  <si>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</si>
  <si>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</si>
  <si>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</si>
  <si>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Maska laryngeální LM PVC silikonová manžeta 105300-</t>
  </si>
  <si>
    <t>ZH789</t>
  </si>
  <si>
    <t>Okruh anesteziologický 22 mm Compact II 2 l vak  2154</t>
  </si>
  <si>
    <t>ZJ109</t>
  </si>
  <si>
    <t>Vzduchovod ústní guedel / 60 mm bal. á 10 ks 311060</t>
  </si>
  <si>
    <t>Vzduchovod ústní guedel 60 mm bal. á 10 ks 311060</t>
  </si>
  <si>
    <t>ZJ265</t>
  </si>
  <si>
    <t>Manžeta NIBP dvouhadičková 27,5-36,5 cm extra dlouhá U1886ND</t>
  </si>
  <si>
    <t>Manžeta NIBP dvouhadičková 27,5-36,5 cm extra dlouhá</t>
  </si>
  <si>
    <t>ZK974</t>
  </si>
  <si>
    <t>Cévka odsávací CH8   s přerušovačem sání P01192a</t>
  </si>
  <si>
    <t>ZK975</t>
  </si>
  <si>
    <t>Cévka odsávací CH10 s přerušovačem sání P01169a</t>
  </si>
  <si>
    <t>ZK979</t>
  </si>
  <si>
    <t>Cévka odsávací CH18 s přerušovačem sání P01177a</t>
  </si>
  <si>
    <t>ZA769</t>
  </si>
  <si>
    <t>Lžíce laryngoskopická 0 bal. á 10 ks DS.3940.185.05</t>
  </si>
  <si>
    <t>ZA840</t>
  </si>
  <si>
    <t>Kanyla ET 9,5 s manž. bal. á 10 ks 9495E</t>
  </si>
  <si>
    <t>ZA843</t>
  </si>
  <si>
    <t>Kanyla ET 3,0 s manžetou bal. á 10 ks 9430E</t>
  </si>
  <si>
    <t>ZA872</t>
  </si>
  <si>
    <t>Zavaděč trach. rourek ET extra-dlouhý bal. á 10 ks 100/121/200</t>
  </si>
  <si>
    <t>ZA923</t>
  </si>
  <si>
    <t>Lžíce laryngoskopická 2 bal. á 10 ks DS.3940.150.15</t>
  </si>
  <si>
    <t>ZB116</t>
  </si>
  <si>
    <t>Filtr neonatální kombinovaný 1441000/L</t>
  </si>
  <si>
    <t>ZB119</t>
  </si>
  <si>
    <t>Rourka tracheální nasální 7.0 mm 100/133/070</t>
  </si>
  <si>
    <t>ZB121</t>
  </si>
  <si>
    <t>Rourka tracheální nasální 6.5 mm 100/133/065</t>
  </si>
  <si>
    <t>ZB235</t>
  </si>
  <si>
    <t>Maska anesteziologická vel. 3 bal. á 30 ks MP01503</t>
  </si>
  <si>
    <t>ZB465</t>
  </si>
  <si>
    <t>Maska anesteziologická č.1 7191</t>
  </si>
  <si>
    <t>ZB914</t>
  </si>
  <si>
    <t>Vak dýchací 1000 ml 2812</t>
  </si>
  <si>
    <t>ZB932</t>
  </si>
  <si>
    <t>Systém cpap valve aproximate 85006 X5 bal. á 5 ks 125-20</t>
  </si>
  <si>
    <t>ZC612</t>
  </si>
  <si>
    <t>Kanyla TR 8,0 armovaná s manžetou bal. á 5 ks 100/110/080</t>
  </si>
  <si>
    <t>ZC838</t>
  </si>
  <si>
    <t>Maska anesteziologická č.0 7090</t>
  </si>
  <si>
    <t>ZD008</t>
  </si>
  <si>
    <t>Rourka tracheální nasální 7.5 mm 100/133/075</t>
  </si>
  <si>
    <t>ZD838</t>
  </si>
  <si>
    <t>Kanyla TR 7,0 armovaná s manžetou 100/110/070</t>
  </si>
  <si>
    <t>ZD907</t>
  </si>
  <si>
    <t>Zavaděč vzdušný C-CAE-14.0-70-FIC</t>
  </si>
  <si>
    <t>ZE380</t>
  </si>
  <si>
    <t>Kanyla TR 8,5 armovaná s manžetou bal. á 5 ks 100/110/085</t>
  </si>
  <si>
    <t>ZE785</t>
  </si>
  <si>
    <t>Manžeta přetlaková 1000 ml classic P01269</t>
  </si>
  <si>
    <t>ZF750</t>
  </si>
  <si>
    <t>Konektor 15M/15M 1945</t>
  </si>
  <si>
    <t>ZF766</t>
  </si>
  <si>
    <t>Souprava neurostimulační SILVER STIM 5198.503</t>
  </si>
  <si>
    <t>ZF798</t>
  </si>
  <si>
    <t>Rourka tracheální nasální č.8,0 100/133/080</t>
  </si>
  <si>
    <t>ZF939</t>
  </si>
  <si>
    <t>Vzduchovod nosní 4,0 bal. á 10 ks 321040</t>
  </si>
  <si>
    <t>ZH302</t>
  </si>
  <si>
    <t>Lžíce laryngoskopická 0 bal. á 10 ks 670185-100003</t>
  </si>
  <si>
    <t>ZH459</t>
  </si>
  <si>
    <t>ZI624</t>
  </si>
  <si>
    <t>Spojka pacientská s filtrem k UPV 1541011</t>
  </si>
  <si>
    <t>ZJ095</t>
  </si>
  <si>
    <t>Vzduchovod nosní 5,5 bal. á 10 ks 321055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</si>
  <si>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</si>
  <si>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</si>
  <si>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</si>
  <si>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</si>
  <si>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</si>
  <si>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</si>
  <si>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</si>
  <si>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</si>
  <si>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</si>
  <si>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</si>
  <si>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</si>
  <si>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</si>
  <si>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</si>
  <si>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</si>
  <si>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ZJ108</t>
  </si>
  <si>
    <t>Vzduchovod ústní guedel / 50 mm bal. á 10 ks 311050</t>
  </si>
  <si>
    <t>Vzduchovod ústní guedel 50 mm bal. á 10 ks 311050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</si>
  <si>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</si>
  <si>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</si>
  <si>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</si>
  <si>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</si>
  <si>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</si>
  <si>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</si>
  <si>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ZJ114</t>
  </si>
  <si>
    <t>Vzduchovod ústní guedel / 110 mm bal. á 10 ks 311110</t>
  </si>
  <si>
    <t>ZJ115</t>
  </si>
  <si>
    <t>Vzduchovod ústní guedel / 120 mm bal. á 10 ks 311120</t>
  </si>
  <si>
    <t>ZJ264</t>
  </si>
  <si>
    <t>Manžeta NIBP dvouhadičková 33-47 cm dospělá velká Y0009B</t>
  </si>
  <si>
    <t>Manžeta NIBP dvouhadičková 33-47 cm dospělá velká U1889ND (Y0009B)</t>
  </si>
  <si>
    <t>Manžeta NIBP dvouhadičková 33-47 cm dospělá velká</t>
  </si>
  <si>
    <t>ZL562</t>
  </si>
  <si>
    <t>Okruh pacientský dýchací pro dospělé 3 m bal. á 20 ks M1190545</t>
  </si>
  <si>
    <t>ZL563</t>
  </si>
  <si>
    <t>Okruh pacientský dýchací pro děti 2,75 m bal. á 20 ks BXXXXX29</t>
  </si>
  <si>
    <t>ZL564</t>
  </si>
  <si>
    <t>Okruh pacientský dýchací pro novorozence 3 m bal. á 20 ks 155201</t>
  </si>
  <si>
    <t>ZL716</t>
  </si>
  <si>
    <t>Kanyla introcan safety 3 žlutá 24G bal. á 50 ks 4251127-01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</si>
  <si>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</si>
  <si>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</si>
  <si>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</si>
  <si>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</si>
  <si>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</si>
  <si>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</si>
  <si>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ZC001</t>
  </si>
  <si>
    <t>Zavaděč ETK 5F bal. á 25 ks 5-15102</t>
  </si>
  <si>
    <t>ZE647</t>
  </si>
  <si>
    <t>Elektroda k radiofrekvenčnímu generátoru RFE-10</t>
  </si>
  <si>
    <t>ZF943</t>
  </si>
  <si>
    <t>Vzduchovod nosní 5,0 bal. á 10 ks 321050</t>
  </si>
  <si>
    <t>ZH192</t>
  </si>
  <si>
    <t>Maska endoskopická č.1 s membránou 30-40-001</t>
  </si>
  <si>
    <t>ZH193</t>
  </si>
  <si>
    <t>Maska endoskopická č.3 s membránou 30-40-003</t>
  </si>
  <si>
    <t>ZH194</t>
  </si>
  <si>
    <t>Maska endoskopická č.5 s membránou 30-40-005</t>
  </si>
  <si>
    <t>ZJ111</t>
  </si>
  <si>
    <t>Vzduchovod ústní guedel / 80 mm bal. á 10 ks 311080</t>
  </si>
  <si>
    <t>ZB784</t>
  </si>
  <si>
    <t>Rukojeť laryngoskopická xenon M 3000.350.10</t>
  </si>
  <si>
    <t>ZH195</t>
  </si>
  <si>
    <t xml:space="preserve">Membrána č.10 k endoskopické masce 30-40-110 </t>
  </si>
  <si>
    <t>ZH196</t>
  </si>
  <si>
    <t>Membrána č.  5 k endoskopické masce 30-40-105</t>
  </si>
  <si>
    <t>ZK997</t>
  </si>
  <si>
    <t>Vzdušnice manžety na přetlakovou infúzi P01983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</si>
  <si>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</si>
  <si>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</si>
  <si>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</si>
  <si>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</si>
  <si>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</si>
  <si>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</si>
  <si>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ZB209</t>
  </si>
  <si>
    <t>Set transfúzní BLLP pro přetlakovou transfuzi bez vzdušného filtru</t>
  </si>
  <si>
    <t>Set transfúzní BLLP pro přetlakovou transfuzi bez</t>
  </si>
  <si>
    <t>ZA836</t>
  </si>
  <si>
    <t>Jehla injekční 0,9 x   70 mm žlutá</t>
  </si>
  <si>
    <t>ZB291</t>
  </si>
  <si>
    <t>Jehla spinocan G25 88 mm oranžová 4505905-01</t>
  </si>
  <si>
    <t>ZC006</t>
  </si>
  <si>
    <t>Jehla spinocan G25 75 mm oranžová 4505751-01</t>
  </si>
  <si>
    <t>ZA784</t>
  </si>
  <si>
    <t>Jehla spinocan G22 75 mm černá 4507754-13</t>
  </si>
  <si>
    <t>ZB272</t>
  </si>
  <si>
    <t>Jehla spinocan G22 88 mm černá 4507908-01</t>
  </si>
  <si>
    <t>ZB868</t>
  </si>
  <si>
    <t>Jehla perican 18G 1,3   x 80 mm 4512383</t>
  </si>
  <si>
    <t>ZH432</t>
  </si>
  <si>
    <t>Jehla spinální-qunckeho hrot G22/38 á 25 ks 76.111.22.015</t>
  </si>
  <si>
    <t>ZH441</t>
  </si>
  <si>
    <t>Jehla spinální pencil-point G27/90 á 25 ks 76.222.27.035</t>
  </si>
  <si>
    <t>ZC251</t>
  </si>
  <si>
    <t>Jehla 20G 144 mm active tip 10 mm SMK-C15-10</t>
  </si>
  <si>
    <t>ZD621</t>
  </si>
  <si>
    <t>Jehla spinální pencan G27/88 s vodící jehlou šedá 4502051-13</t>
  </si>
  <si>
    <t>Jehla spinální pencan G27/88 s vodící jehlou šedá 4502051-</t>
  </si>
  <si>
    <t>ZH439</t>
  </si>
  <si>
    <t>Jehla spinální pencil-point G25/90 á 25 ks 76.222.25.035</t>
  </si>
  <si>
    <t>Rukavice operační gammex bez pudru PF EnLite vel. 7,5</t>
  </si>
  <si>
    <t>ZL388</t>
  </si>
  <si>
    <t>Rukavice nitril promedica bez p.S á 100 ks 98896</t>
  </si>
  <si>
    <t>ZD740</t>
  </si>
  <si>
    <t>Kompresa gáza 7,5 x 7,5 cm / 5 ks sterilní 1325019265</t>
  </si>
  <si>
    <t>ZE090</t>
  </si>
  <si>
    <t>Krytí sterilní VECA-C bal. á 50 ks BED:392020</t>
  </si>
  <si>
    <t>ZA566</t>
  </si>
  <si>
    <t>Nasofix niko L velký 49-625-L</t>
  </si>
  <si>
    <t>ZA161</t>
  </si>
  <si>
    <t>Zavaděč bal. á 10 ks CI09800</t>
  </si>
  <si>
    <t>ZB398</t>
  </si>
  <si>
    <t>Maska supraglotická č. 4 8204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</si>
  <si>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</si>
  <si>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</si>
  <si>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</si>
  <si>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</si>
  <si>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</si>
  <si>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</si>
  <si>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ZI436</t>
  </si>
  <si>
    <t>Brýle kyslíkové SOFT H-103106</t>
  </si>
  <si>
    <t>ZB236</t>
  </si>
  <si>
    <t>Maska anesteziologická vel. 4 MP01504</t>
  </si>
  <si>
    <t>ZB376</t>
  </si>
  <si>
    <t>Kanyla endobronchiální pravá 39FG 197-39R</t>
  </si>
  <si>
    <t>ZB442</t>
  </si>
  <si>
    <t>Kanyla endobronchiální pravá č.37 126-37</t>
  </si>
  <si>
    <t>ZB683</t>
  </si>
  <si>
    <t>Sonda žaludeční CH28, délka 80 cm bal. á 25 ks 22-28.520</t>
  </si>
  <si>
    <t>ZB684</t>
  </si>
  <si>
    <t>Sonda žaludeční CH42, délka 80 cm 22-42.520</t>
  </si>
  <si>
    <t>ZB737</t>
  </si>
  <si>
    <t>Humid-Vent 3,0 mm á 10 ks 10121</t>
  </si>
  <si>
    <t>ZC482</t>
  </si>
  <si>
    <t>Kanyla endobronchiální blocker BBT-A3060-EU</t>
  </si>
  <si>
    <t>ZC641</t>
  </si>
  <si>
    <t>Kanyla endobronchiální levá 39 S125-39</t>
  </si>
  <si>
    <t>ZC861</t>
  </si>
  <si>
    <t>Kanyla endobronchiální levá č.37 125-37</t>
  </si>
  <si>
    <t>ZC956</t>
  </si>
  <si>
    <t>Kanyla endobronchiální pravá č.39 126-39</t>
  </si>
  <si>
    <t>ZE562</t>
  </si>
  <si>
    <t>Kanyla endobronchiální levá č.28 116100</t>
  </si>
  <si>
    <t>ZF721</t>
  </si>
  <si>
    <t>Kanyla endobronchiální levá č.41 125-41</t>
  </si>
  <si>
    <t>ZH454</t>
  </si>
  <si>
    <t>Maska laryngeální Sure Seal LM Cuff Pilot 105210-000020</t>
  </si>
  <si>
    <t>ZH455</t>
  </si>
  <si>
    <t>Maska laryngeální Sure Seal LM Cuff Pilot 105210-000025</t>
  </si>
  <si>
    <t>Maska laryngeální LM PVC silikonová manžeta 105300-000060</t>
  </si>
  <si>
    <t>ZK555</t>
  </si>
  <si>
    <t>Kanyla endobronchiální pravá 37FG 197-37R</t>
  </si>
  <si>
    <t>ZK710</t>
  </si>
  <si>
    <t>Maska supraglotická č. 1 8201</t>
  </si>
  <si>
    <t>ZK711</t>
  </si>
  <si>
    <t>Maska supraglotická č. 1,5 8215</t>
  </si>
  <si>
    <t>ZK712</t>
  </si>
  <si>
    <t>Maska supraglotická č. 2 8202</t>
  </si>
  <si>
    <t>ZK714</t>
  </si>
  <si>
    <t>Maska supraglotická č. 3 8203</t>
  </si>
  <si>
    <t>ZH453</t>
  </si>
  <si>
    <t>Maska laryngeální Sure Seal LM Cuff Pilot 105210-000015</t>
  </si>
  <si>
    <t>ZH452</t>
  </si>
  <si>
    <t>Maska laryngeální Sure Seal LM Cuff Pilot 105210-000010</t>
  </si>
  <si>
    <t>ZB217</t>
  </si>
  <si>
    <t>Šití dafilon modrý 3/0 bal. á 36 ks C0932353</t>
  </si>
  <si>
    <t>ZA785</t>
  </si>
  <si>
    <t>Jehla 30° stimuplex-A 0,8 x 100 mm á 25 ks 4894260</t>
  </si>
  <si>
    <t>ZA925</t>
  </si>
  <si>
    <t>Jehla spinocan G22 40 mm černá 4507401</t>
  </si>
  <si>
    <t>ZB342</t>
  </si>
  <si>
    <t>Jehla spinální atraucan hnědý G 26,88 mm 4504739</t>
  </si>
  <si>
    <t>ZA611</t>
  </si>
  <si>
    <t>Tampon 19 x 20 cm / 30 ks sterilní stáčený 0432</t>
  </si>
  <si>
    <t>ZJ568</t>
  </si>
  <si>
    <t>Roztok Accu-Check senzor komfort Pro Control 1+2 level 03513670</t>
  </si>
  <si>
    <t>ZJ569</t>
  </si>
  <si>
    <t>Proužky Accu-Check senzor komfort Pro Control á 50 ks</t>
  </si>
  <si>
    <t>ZI728</t>
  </si>
  <si>
    <t>Kryt ochranný k teploměru celotělový Genius II bal. 2112 ks 303030</t>
  </si>
  <si>
    <t>ZL688</t>
  </si>
  <si>
    <t>Proužky Accu-Check Inform IIStrip 50 EU1 á 50 ks 05942861</t>
  </si>
  <si>
    <t>ZL689</t>
  </si>
  <si>
    <t>Roztok Accu-Check Performa Int´l Controls 1+2 level 04861736</t>
  </si>
  <si>
    <t>ZF351</t>
  </si>
  <si>
    <t>Náplast transpore bílá 1,25 cm x 9,15 m á 24 ks 1534-0</t>
  </si>
  <si>
    <t>ZA746</t>
  </si>
  <si>
    <t>Stříkačka omnifix 1 ml 9161406V</t>
  </si>
  <si>
    <t>ZA698</t>
  </si>
  <si>
    <t>Elektroda EKG H124SG bal. á 500 ks 31.1245.21</t>
  </si>
  <si>
    <t>ZB738</t>
  </si>
  <si>
    <t>Humid-Vent 3,5 mm 10131</t>
  </si>
  <si>
    <t>ZH457</t>
  </si>
  <si>
    <t>Maska laryngeální LM PVC silikonová manžeta 105300-000040</t>
  </si>
  <si>
    <t>ZK713</t>
  </si>
  <si>
    <t>Maska supraglotická č. 2,5 8225</t>
  </si>
  <si>
    <t xml:space="preserve">Týdenní plán lékařských pracovních hodin nutný k zajištění provozu pracoviště - VÝKON (zůčtované hodiny v rámci úvazku + nad rámec úvazku ve sloupcích 8,9) </t>
  </si>
  <si>
    <t xml:space="preserve">708 - Pracoviště anesteziologicko - resuscitační        </t>
  </si>
  <si>
    <t>708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</si>
  <si>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</si>
  <si>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</si>
  <si>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</si>
  <si>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</si>
  <si>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</si>
  <si>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3</t>
  </si>
  <si>
    <t>0058228</t>
  </si>
  <si>
    <t xml:space="preserve">JEHLA STIMULAČNÍ 4894251                          </t>
  </si>
  <si>
    <t>0058229</t>
  </si>
  <si>
    <t xml:space="preserve">JEHLA STIMULAČNÍ 4894502                          </t>
  </si>
  <si>
    <t>0058230</t>
  </si>
  <si>
    <t xml:space="preserve">JEHLA STIMULAČNÍ 4894260                          </t>
  </si>
  <si>
    <t>0082505</t>
  </si>
  <si>
    <t xml:space="preserve">JEHLA RADIOFREKVENČNÍ SMK                         </t>
  </si>
  <si>
    <t>0082506</t>
  </si>
  <si>
    <t>0082507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</si>
  <si>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</si>
  <si>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</si>
  <si>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</si>
  <si>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</si>
  <si>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</si>
  <si>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</si>
  <si>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</si>
  <si>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</si>
  <si>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</si>
  <si>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</si>
  <si>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</si>
  <si>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78210  </t>
  </si>
  <si>
    <t xml:space="preserve">ANALGOSEDACE INTRAVENÓZNÍ                        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</si>
  <si>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</si>
  <si>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</si>
  <si>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</si>
  <si>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</si>
  <si>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78310  </t>
  </si>
  <si>
    <t xml:space="preserve">NEODKLADNÁ KARDIOPULMONÁLNÍ RESUSCITACE ROZŠÍŘENÁ </t>
  </si>
  <si>
    <t xml:space="preserve">09215  </t>
  </si>
  <si>
    <t xml:space="preserve">INJEKCE I. M., S. C., I. D.                       </t>
  </si>
  <si>
    <t xml:space="preserve">09219  </t>
  </si>
  <si>
    <t xml:space="preserve">INTRAVENÓZNÍ INJEKCE U DOSPĚLÉHO ČI DÍTĚTE NAD 10 </t>
  </si>
  <si>
    <t xml:space="preserve">25113  </t>
  </si>
  <si>
    <t>FLEXIBILNÍ BRONCHOSKOPIE DIAGNOSTICKÁ NEBO TERAPEU</t>
  </si>
  <si>
    <t xml:space="preserve">09216  </t>
  </si>
  <si>
    <t>INJEKCE DO MĚKKÝCH TKÁNÍ NEBO INTRADERMÁLNÍ PUPENY</t>
  </si>
  <si>
    <t xml:space="preserve">78022  </t>
  </si>
  <si>
    <t xml:space="preserve">CÍLENÉ VYŠETŘENÍ ANESTEZIOLOGEM                   </t>
  </si>
  <si>
    <t xml:space="preserve">78820  </t>
  </si>
  <si>
    <t xml:space="preserve">ZAJIŠTĚNÍ DÝCHACÍCH CEST PŘI ANESTEZII            </t>
  </si>
  <si>
    <t xml:space="preserve">78121  </t>
  </si>
  <si>
    <t xml:space="preserve">KAPNOMETRIE PŘI ANESTEZII Á 20 MIN.               </t>
  </si>
  <si>
    <t xml:space="preserve">80022  </t>
  </si>
  <si>
    <t xml:space="preserve">CÍLENÉ VYŠETŘENÍ ALGEZIOLOGEM                     </t>
  </si>
  <si>
    <t xml:space="preserve">89311  </t>
  </si>
  <si>
    <t xml:space="preserve">INTERVENČNÍ VÝKON ŘÍZENÝ RDG METODOU (SKIASKOPIE, </t>
  </si>
  <si>
    <t xml:space="preserve">78012  </t>
  </si>
  <si>
    <t xml:space="preserve">                                                  </t>
  </si>
  <si>
    <t xml:space="preserve">78230  </t>
  </si>
  <si>
    <t>EPIDURÁLNÍ NEBO SUBARACHNOIDEÁLNÍ ANESTÉZIE Á 20 M</t>
  </si>
  <si>
    <t xml:space="preserve">78999  </t>
  </si>
  <si>
    <t xml:space="preserve">78992  </t>
  </si>
  <si>
    <t xml:space="preserve">78111  </t>
  </si>
  <si>
    <t xml:space="preserve">ANESTÉZIE INTRAVENOZNÍ Á 20 MIN.                  </t>
  </si>
  <si>
    <t xml:space="preserve">78112  </t>
  </si>
  <si>
    <t xml:space="preserve">INHALAČNÍ ANESTÉZIE Á 20 MIN.                     </t>
  </si>
  <si>
    <t xml:space="preserve">78013  </t>
  </si>
  <si>
    <t xml:space="preserve">78985  </t>
  </si>
  <si>
    <t xml:space="preserve">78987  </t>
  </si>
  <si>
    <t xml:space="preserve">KOMBINOVANÁ I. V. A INHALAČNÍ ANESTÉZIE Á 20 MIN. </t>
  </si>
  <si>
    <t xml:space="preserve">78113  </t>
  </si>
  <si>
    <t xml:space="preserve">78235  </t>
  </si>
  <si>
    <t>EPIDURÁLNÍ NEBO SUBARACHNOIDEÁLNÍ PUNKCE S PODÁNÍM</t>
  </si>
  <si>
    <t xml:space="preserve">78023  </t>
  </si>
  <si>
    <t xml:space="preserve">KONTROLNÍ VYŠETŘENÍ ANESTEZIOLOGEM                </t>
  </si>
  <si>
    <t xml:space="preserve">78114  </t>
  </si>
  <si>
    <t>ANESTÉZIE S TRACHEÁLNÍ INTUBACÍ NEBO S LARYNGEÁLNÍ</t>
  </si>
  <si>
    <t xml:space="preserve">78320  </t>
  </si>
  <si>
    <t xml:space="preserve">29520  </t>
  </si>
  <si>
    <t xml:space="preserve">KOŘENOVÝ OBSTŘIK                                  </t>
  </si>
  <si>
    <t xml:space="preserve">78242  </t>
  </si>
  <si>
    <t>ZAVEDENÍ EPIDURÁLNÍHO KATÉTRU A ZAVEDENÍ OBDOBNÉHO</t>
  </si>
  <si>
    <t xml:space="preserve">80200  </t>
  </si>
  <si>
    <t xml:space="preserve">(VZP) RADIOFREKVENČNÍ MINIMÁLNĚ INVAZIVNÍ VÝKON V </t>
  </si>
  <si>
    <t xml:space="preserve">78130  </t>
  </si>
  <si>
    <t>ANESTÉZIE DÍTĚTE DO 3 LET, PŘIČTI KE KÓDU ANESTÉZI</t>
  </si>
  <si>
    <t xml:space="preserve">78988  </t>
  </si>
  <si>
    <t xml:space="preserve">78986  </t>
  </si>
  <si>
    <t xml:space="preserve">78050  </t>
  </si>
  <si>
    <t xml:space="preserve">ANESTEZIOLOGICKÝ DOHLED BĚHEM VÝKONU Á 15 MIN.    </t>
  </si>
  <si>
    <t xml:space="preserve">78220  </t>
  </si>
  <si>
    <t xml:space="preserve">ZAVEDENÍ SVODNÉ ANESTÉZIE NERVU A NERVOVÉ PLETENĚ </t>
  </si>
  <si>
    <t xml:space="preserve">78993  </t>
  </si>
  <si>
    <t xml:space="preserve">78060  </t>
  </si>
  <si>
    <t xml:space="preserve">POSTANESTETICKÁ PÉČE PROVÁDĚNÁ ANESTEZIOLOGEM     </t>
  </si>
  <si>
    <t xml:space="preserve">78998  </t>
  </si>
  <si>
    <t xml:space="preserve">09125  </t>
  </si>
  <si>
    <t xml:space="preserve">PULZNÍ OXYMETRIE                                  </t>
  </si>
  <si>
    <t xml:space="preserve">80023  </t>
  </si>
  <si>
    <t xml:space="preserve">KONTROLNÍ VYŠETŘENÍ ALGEZIOLOGEM                  </t>
  </si>
  <si>
    <t xml:space="preserve">80021  </t>
  </si>
  <si>
    <t xml:space="preserve">KOMPLEXNÍ VYŠETŘENÍ ALGEZIOLOGEM                  </t>
  </si>
  <si>
    <t xml:space="preserve">80025  </t>
  </si>
  <si>
    <t xml:space="preserve">MULTIDISCIPLINÁRNÍ KONFERENCE O PRŮBĚHU LÉČBY     </t>
  </si>
  <si>
    <t xml:space="preserve">29510  </t>
  </si>
  <si>
    <t xml:space="preserve">OBSTŘIK PERIFERNÍHO NERVU                         </t>
  </si>
  <si>
    <t xml:space="preserve">78244  </t>
  </si>
  <si>
    <t>PŘEVAZ EPIDURÁLNÍHO KATÉTRU S VÝMĚNOU BAKTERIÁLNÍH</t>
  </si>
  <si>
    <t xml:space="preserve">09555  </t>
  </si>
  <si>
    <t xml:space="preserve">OŠETŘENÍ DÍTĚTE DO 6 LET   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</si>
  <si>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</si>
  <si>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</si>
  <si>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</si>
  <si>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</si>
  <si>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</si>
  <si>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</si>
  <si>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</si>
  <si>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</si>
  <si>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</si>
  <si>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</si>
  <si>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</si>
  <si>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</si>
  <si>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</si>
  <si>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</si>
  <si>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</si>
  <si>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</si>
  <si>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</si>
  <si>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</si>
  <si>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</si>
  <si>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</si>
  <si>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</si>
  <si>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</si>
  <si>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</si>
  <si>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</si>
  <si>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</si>
  <si>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</si>
  <si>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</si>
  <si>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</si>
  <si>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0049189</t>
  </si>
  <si>
    <t xml:space="preserve">KATETR CENTRÁLNÍ VENÓZNÍ KIT                      </t>
  </si>
  <si>
    <t xml:space="preserve">09227  </t>
  </si>
  <si>
    <t xml:space="preserve">I. V. APLIKACE KRVE NEBO KREVNÍCH DERIVÁTŮ        </t>
  </si>
  <si>
    <t xml:space="preserve">09225  </t>
  </si>
  <si>
    <t>KANYLACE CENTRÁLNÍ ŽÍLY ZA KONTROLY CELKOVÉHO STAV</t>
  </si>
  <si>
    <t xml:space="preserve">78140  </t>
  </si>
  <si>
    <t>ANESTÉZIE U PACIENTA S ASA 3E A VÍCE Á 20 MIN, PŘI</t>
  </si>
  <si>
    <t xml:space="preserve">78115  </t>
  </si>
  <si>
    <t xml:space="preserve">ANESTÉZIE S ŘÍZENOU VENTILACÍ Á 20 MIN.           </t>
  </si>
  <si>
    <t xml:space="preserve">78995  </t>
  </si>
  <si>
    <t xml:space="preserve">51625  </t>
  </si>
  <si>
    <t>PEROPERAČNÍ POUŽITÍ PACIENTSKÉ OHŘÍVACÍ SOUPRAVY -</t>
  </si>
  <si>
    <t xml:space="preserve">78990  </t>
  </si>
  <si>
    <t xml:space="preserve">78116  </t>
  </si>
  <si>
    <t xml:space="preserve">78991  </t>
  </si>
  <si>
    <t xml:space="preserve">78989  </t>
  </si>
  <si>
    <t xml:space="preserve">78997  </t>
  </si>
  <si>
    <t>02</t>
  </si>
  <si>
    <t xml:space="preserve">09245  </t>
  </si>
  <si>
    <t xml:space="preserve">ZAVEDENÍ GASTRICKÉ SONDY PRO ENTERÁLNÍ VÝŽIVU     </t>
  </si>
  <si>
    <t xml:space="preserve">78994  </t>
  </si>
  <si>
    <t>03</t>
  </si>
  <si>
    <t xml:space="preserve">09544  </t>
  </si>
  <si>
    <t>REGULAČNÍ POPLATEK ZA KAŽDÝ DEN LŮŽKOVÉ PÉČE -- PO</t>
  </si>
  <si>
    <t>04</t>
  </si>
  <si>
    <t>0026096</t>
  </si>
  <si>
    <t xml:space="preserve">ROURKA ENDOBRONCHIÁLNÍ DOUBLE LUMEN LEVÝ BRONCHUS </t>
  </si>
  <si>
    <t>0026097</t>
  </si>
  <si>
    <t>ROURKA ENDOBRONCHIÁLNÍ DOUBLE LUMEN PRAVÝ BRONCHUS</t>
  </si>
  <si>
    <t>0096096</t>
  </si>
  <si>
    <t xml:space="preserve">IMPLANTÁT KOSTNÍ UMĚLÁ NÁHRADA TKÁNĚ  OSTEOSET    </t>
  </si>
  <si>
    <t xml:space="preserve">78117  </t>
  </si>
  <si>
    <t xml:space="preserve">78860  </t>
  </si>
  <si>
    <t xml:space="preserve">TUNELIZACE KATÉTRU                                </t>
  </si>
  <si>
    <t xml:space="preserve">78815  </t>
  </si>
  <si>
    <t xml:space="preserve">MASIVNÍ PŘETLAKOVÉ NÁHRADY                        </t>
  </si>
  <si>
    <t xml:space="preserve">78996  </t>
  </si>
  <si>
    <t xml:space="preserve">09231  </t>
  </si>
  <si>
    <t xml:space="preserve">ZAVEDENÍ KATÉTRU PRO INTRAARTERIÁLNÍ PERFÚZI      </t>
  </si>
  <si>
    <t xml:space="preserve">78830  </t>
  </si>
  <si>
    <t>ZAVEDENÍ INTRAJEJUNÁLNÍ SONDY PRO ENTERÁLNÍ VÝŽIVU</t>
  </si>
  <si>
    <t>05</t>
  </si>
  <si>
    <t xml:space="preserve">78231  </t>
  </si>
  <si>
    <t>06</t>
  </si>
  <si>
    <t>503</t>
  </si>
  <si>
    <t xml:space="preserve">76225  </t>
  </si>
  <si>
    <t xml:space="preserve">SUPRAPUBICKÁ PUNKCE MĚCHÝŘE JEHLOU                </t>
  </si>
  <si>
    <t>5F1</t>
  </si>
  <si>
    <t xml:space="preserve">54190  </t>
  </si>
  <si>
    <t xml:space="preserve">OSTATNÍ REKONSTRUKCE TEPEN A BY-PASSY             </t>
  </si>
  <si>
    <t xml:space="preserve">51393  </t>
  </si>
  <si>
    <t xml:space="preserve">EXPLORATIVNÍ LAPAROTOMIE                          </t>
  </si>
  <si>
    <t xml:space="preserve">51353  </t>
  </si>
  <si>
    <t>PUNKCE, ODSÁTÍ TENKÉHO STŘEVA, MANIPULACE SE STŘEV</t>
  </si>
  <si>
    <t xml:space="preserve">66851  </t>
  </si>
  <si>
    <t>AMPUTACE DLOUHÉ KOSTI / EXARTIKULACE VELKÉHO KLOUB</t>
  </si>
  <si>
    <t xml:space="preserve">54340  </t>
  </si>
  <si>
    <t xml:space="preserve">TEPENNÁ EMBOLEKTOMIE, TROMBEKTOMIE                </t>
  </si>
  <si>
    <t xml:space="preserve">71717  </t>
  </si>
  <si>
    <t xml:space="preserve">TRACHEOTOMIE                                      </t>
  </si>
  <si>
    <t xml:space="preserve">51357  </t>
  </si>
  <si>
    <t>JEJUNOSTOMIE, ILEOSTOMIE NEBO KOLOSTOMIE, ANTEPOZI</t>
  </si>
  <si>
    <t xml:space="preserve">51365  </t>
  </si>
  <si>
    <t xml:space="preserve">UZÁVĚR A ÚPRAVA STOMIÍ NA TLUSTÉM STŘEVĚ          </t>
  </si>
  <si>
    <t xml:space="preserve">51515  </t>
  </si>
  <si>
    <t>OPERACE KÝLY UMBILIKÁLNÍ NEBO EPIGASTRICKÁ - DOSPĚ</t>
  </si>
  <si>
    <t xml:space="preserve">51711  </t>
  </si>
  <si>
    <t xml:space="preserve">VÝKON LAPAROSKOPICKÝ A TORAKOSKOPICKÝ             </t>
  </si>
  <si>
    <t xml:space="preserve">51111  </t>
  </si>
  <si>
    <t>OPERACE CYSTY NEBO HEMANGIOMU NEBO LIPOMU NEBO PIL</t>
  </si>
  <si>
    <t xml:space="preserve">51397  </t>
  </si>
  <si>
    <t>OTEVŘENÁ LAVÁŽ PERITONEÁLNÍ DUTINY, SEC. LOOK, LAP</t>
  </si>
  <si>
    <t xml:space="preserve">51371  </t>
  </si>
  <si>
    <t xml:space="preserve">CHOLECYSTEKTOMIE                                  </t>
  </si>
  <si>
    <t xml:space="preserve">51392  </t>
  </si>
  <si>
    <t>RELAPAROTOMIE PRO POOPERAČNÍ KRVÁCENÍ, PERITONITID</t>
  </si>
  <si>
    <t xml:space="preserve">51394  </t>
  </si>
  <si>
    <t xml:space="preserve">UZÁVĚR STĚNY BŘIŠNÍ PO EVISCERACI                 </t>
  </si>
  <si>
    <t xml:space="preserve">51359  </t>
  </si>
  <si>
    <t>RESEKCE A ANASTOMÓZA TLUSTÉHO STŘEVA NEBO REKTOSIG</t>
  </si>
  <si>
    <t xml:space="preserve">51419  </t>
  </si>
  <si>
    <t>MÍSTNÍ EXCIZE LÉZE REKTA TRANSSFINKTERICKÁ, TRANSV</t>
  </si>
  <si>
    <t xml:space="preserve">51623  </t>
  </si>
  <si>
    <t xml:space="preserve">POUŽITÍ ULTRAZVUKOVÉHO SKALPELU                   </t>
  </si>
  <si>
    <t xml:space="preserve">51850  </t>
  </si>
  <si>
    <t>PŘEVAZ RÁNY METODOU V. A. C. (VACUUM ASISTED CLOSU</t>
  </si>
  <si>
    <t xml:space="preserve">51367  </t>
  </si>
  <si>
    <t>APENDEKTOMIE NEBO OPERAČNÍ DRENÁŽ PERIAPENDIKULÁRN</t>
  </si>
  <si>
    <t xml:space="preserve">51411  </t>
  </si>
  <si>
    <t>OPERACE KONEČNÍKU TRANSANÁLNÍ ENDOSKOPICKOU MIKROC</t>
  </si>
  <si>
    <t xml:space="preserve">51311  </t>
  </si>
  <si>
    <t xml:space="preserve">SPLENEKTOMIE                                      </t>
  </si>
  <si>
    <t xml:space="preserve">57213  </t>
  </si>
  <si>
    <t xml:space="preserve">PLASTICKÉ VÝKONY NA PRŮDUŠNICI A VELKÝCH BRONŠÍCH </t>
  </si>
  <si>
    <t xml:space="preserve">57235  </t>
  </si>
  <si>
    <t>TORAKOTOMIE PROSTÁ NEBO S BIOPSIÍ, EVAKUACÍ HEMATO</t>
  </si>
  <si>
    <t xml:space="preserve">57251  </t>
  </si>
  <si>
    <t xml:space="preserve">KLÍNOVITÁ RESEKCE PLIC NEBO ENUKLEACE TUMORU      </t>
  </si>
  <si>
    <t xml:space="preserve">90844  </t>
  </si>
  <si>
    <t xml:space="preserve">(DRG) PLEUREKTOMIE ABRAZE THORAKOSKOPICKY         </t>
  </si>
  <si>
    <t xml:space="preserve">51125  </t>
  </si>
  <si>
    <t>TYREOIDEKTOMIE TOTÁLNÍ NEBO OBOUSTRANNÁ SUBTOTÁLNÍ</t>
  </si>
  <si>
    <t xml:space="preserve">51386  </t>
  </si>
  <si>
    <t>SUTURA EV. EXCIZE A SUTURA LÉZE STĚNY ŽALUDKU NEBO</t>
  </si>
  <si>
    <t xml:space="preserve">54170  </t>
  </si>
  <si>
    <t xml:space="preserve">PROFUNDOPLASTIKA                                  </t>
  </si>
  <si>
    <t xml:space="preserve">54310  </t>
  </si>
  <si>
    <t xml:space="preserve">AORTOILICKÝ ÚSEK - ENDARTEREKTOMIE                </t>
  </si>
  <si>
    <t xml:space="preserve">54510  </t>
  </si>
  <si>
    <t xml:space="preserve">PEROPERAČNÍ TRANSLUMINÁLNÍ ANGIOPLASTIKA          </t>
  </si>
  <si>
    <t xml:space="preserve">51355  </t>
  </si>
  <si>
    <t>DVOJ - A VÍCENÁSOBNÁ RESEKCE A (NEBO) ANASTOMÓZA T</t>
  </si>
  <si>
    <t xml:space="preserve">51383  </t>
  </si>
  <si>
    <t>GASTROTOMIE, DUODENOTOMIE NEBO JEDNODUCHÁ PYLOROPL</t>
  </si>
  <si>
    <t xml:space="preserve">54990  </t>
  </si>
  <si>
    <t xml:space="preserve">ODBĚR ŽILNÍHO ŠTĚPU                               </t>
  </si>
  <si>
    <t xml:space="preserve">54120  </t>
  </si>
  <si>
    <t>ANEURYSMA BŘIŠNÍ AORTY (NÁHRADA BIFURKAČNÍ PROTÉZO</t>
  </si>
  <si>
    <t xml:space="preserve">54130  </t>
  </si>
  <si>
    <t>ANEURYSMA BŘIŠNÍ AORTY  INFRARENÁLNÍ NEBO ANEURYSM</t>
  </si>
  <si>
    <t xml:space="preserve">54810  </t>
  </si>
  <si>
    <t xml:space="preserve">PEROPERAČNÍ ANGIOGRAFIE                           </t>
  </si>
  <si>
    <t xml:space="preserve">54320  </t>
  </si>
  <si>
    <t xml:space="preserve">ENDARTEREKTOMIE KAROTICKÁ A OSTATNÍCH PERIFERNÍCH </t>
  </si>
  <si>
    <t xml:space="preserve">51827  </t>
  </si>
  <si>
    <t xml:space="preserve">MULTIORGÁNOVÝ ODBĚR                               </t>
  </si>
  <si>
    <t xml:space="preserve">51825  </t>
  </si>
  <si>
    <t xml:space="preserve">SEKUNDÁRNÍ SUTURA RÁNY                            </t>
  </si>
  <si>
    <t xml:space="preserve">51423  </t>
  </si>
  <si>
    <t>DIVULZE ANU EV. S VYNĚTÍM CIZÍHO TĚLESA A MANUÁLNÍ</t>
  </si>
  <si>
    <t xml:space="preserve">90842  </t>
  </si>
  <si>
    <t xml:space="preserve">(DRG) KLÍNOVITÁ RESEKCE PLIC THORAKOSKOPICKY      </t>
  </si>
  <si>
    <t xml:space="preserve">51375  </t>
  </si>
  <si>
    <t xml:space="preserve">TRANSDUODENÁLNÍ SFINKTEROTOMIE S CHOLEDOCHOTOMIÍ  </t>
  </si>
  <si>
    <t xml:space="preserve">54230  </t>
  </si>
  <si>
    <t xml:space="preserve">ŽILNÍ REKONSTRUKCE PRO POSTTROMBOTICKÝ SYNDROM    </t>
  </si>
  <si>
    <t xml:space="preserve">54325  </t>
  </si>
  <si>
    <t>AORTOILICKÁ EMBOLEKTOMIE NEBO TROMBEKTOMIE BIFURKA</t>
  </si>
  <si>
    <t xml:space="preserve">57223  </t>
  </si>
  <si>
    <t xml:space="preserve">KOREKCE VPÁČENÉHO NEBO PTAČÍHO HRUDNÍKU           </t>
  </si>
  <si>
    <t xml:space="preserve">57221  </t>
  </si>
  <si>
    <t>OPERAČNÍ STABILIZACE HRUDNÍKU PO ÚRAZE - JEDNA STR</t>
  </si>
  <si>
    <t xml:space="preserve">66915  </t>
  </si>
  <si>
    <t xml:space="preserve">DEKOMPRESE FASCIÁLNÍHO LOŽE                       </t>
  </si>
  <si>
    <t xml:space="preserve">51391  </t>
  </si>
  <si>
    <t>LAPAROTOMIE A OŠETŘENÍ VÍCEČETNÉHO VISCERÁLNÍHO PO</t>
  </si>
  <si>
    <t xml:space="preserve">54220  </t>
  </si>
  <si>
    <t xml:space="preserve">PORTOSYSTÉMOVÉ SPOJKY                             </t>
  </si>
  <si>
    <t xml:space="preserve">57241  </t>
  </si>
  <si>
    <t xml:space="preserve">DEKORTIKACE PLÍCE                                 </t>
  </si>
  <si>
    <t xml:space="preserve">51225  </t>
  </si>
  <si>
    <t>INKOMPLETNÍ NEBO KOMPLETNÍ EZOFAGOTOMIE Z TORAKOTO</t>
  </si>
  <si>
    <t xml:space="preserve">51326  </t>
  </si>
  <si>
    <t>DRENÁŽNÍ OPERACE PŘI AKUTNÍ PANKEATITIDĚ, DRENÁŽ A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</si>
  <si>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</si>
  <si>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</si>
  <si>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</si>
  <si>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</si>
  <si>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</si>
  <si>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</si>
  <si>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</si>
  <si>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</si>
  <si>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07571  </t>
  </si>
  <si>
    <t>(DRG) POOPERAČNÍ REVIZE PRO KRVÁCENÍ, INFEKCI NEBO</t>
  </si>
  <si>
    <t xml:space="preserve">07551  </t>
  </si>
  <si>
    <t xml:space="preserve">(DRG) HYBRIDNÍ PŘÍSTUP                            </t>
  </si>
  <si>
    <t xml:space="preserve">07469  </t>
  </si>
  <si>
    <t xml:space="preserve">(VZP) EMBOLECTOMIE A. POPLITEA A BÉRCOVÝCH TEPEN  </t>
  </si>
  <si>
    <t xml:space="preserve">07363  </t>
  </si>
  <si>
    <t xml:space="preserve">(VZP) ZAVEDENÍ BIFURKAČNÍHO STENTGRAFTU DO BŘIŠNÍ </t>
  </si>
  <si>
    <t xml:space="preserve">07389  </t>
  </si>
  <si>
    <t xml:space="preserve">(VZP) TROMBECTOMIE A.ILIACA                       </t>
  </si>
  <si>
    <t xml:space="preserve">07564  </t>
  </si>
  <si>
    <t xml:space="preserve">(DRG) EMERGENTNÍ OPERACE KVCH                     </t>
  </si>
  <si>
    <t xml:space="preserve">07550  </t>
  </si>
  <si>
    <t>(DRG) ENDOVASKULÁRNÍ PŘÍSTUP PERKUTÁNNÍ NEBO S?PRE</t>
  </si>
  <si>
    <t xml:space="preserve">07417  </t>
  </si>
  <si>
    <t xml:space="preserve">(VZP) ENDARTERECTOMIE A. FEMORALIS A JEJÍCH VĚTVÍ </t>
  </si>
  <si>
    <t xml:space="preserve">07563  </t>
  </si>
  <si>
    <t xml:space="preserve">(DRG) URGENTNÍ OPERACE KVCH                       </t>
  </si>
  <si>
    <t xml:space="preserve">07531  </t>
  </si>
  <si>
    <t xml:space="preserve">(VZP) ARTERIOGRAFIE PEROPERAČNÍ                   </t>
  </si>
  <si>
    <t xml:space="preserve">07332  </t>
  </si>
  <si>
    <t>(VZP) BYPASS AORTO - ILICKÝ NEBO NÁHRADA JEDNOSTRA</t>
  </si>
  <si>
    <t xml:space="preserve">07329  </t>
  </si>
  <si>
    <t xml:space="preserve">(VZP) NÁHRADA AORTO - AORTÁLNÍ PROTETICKÁ         </t>
  </si>
  <si>
    <t xml:space="preserve">07319  </t>
  </si>
  <si>
    <t>(VZP) BYPASS NEBO NÁHRADA TEPEN HORNÍCH KONČETIN P</t>
  </si>
  <si>
    <t xml:space="preserve">07337  </t>
  </si>
  <si>
    <t>(VZP) BYPASS AORTO - ILICKÝ NEBO NÁHRADA OBOUSTRAN</t>
  </si>
  <si>
    <t xml:space="preserve">07516  </t>
  </si>
  <si>
    <t>(VZP) ODBĚR A PŘÍPRAVA ŽILNÍHO ŠTĚPU Z HLUBOKÉ ŽÍL</t>
  </si>
  <si>
    <t>5F3</t>
  </si>
  <si>
    <t xml:space="preserve">51877  </t>
  </si>
  <si>
    <t xml:space="preserve">PŘILOŽENÍ LÉČEBNÉ POMŮCKY - ORTÉZY                </t>
  </si>
  <si>
    <t xml:space="preserve">66127  </t>
  </si>
  <si>
    <t xml:space="preserve">MANIPULACE V CELKOVÉ NEBO LOKÁLNÍ ANESTÉZII       </t>
  </si>
  <si>
    <t xml:space="preserve">66879  </t>
  </si>
  <si>
    <t xml:space="preserve">OTEVŘENÁ SPONGIOPLASTIKA                          </t>
  </si>
  <si>
    <t xml:space="preserve">51863  </t>
  </si>
  <si>
    <t xml:space="preserve">FIXAČNÍ SÁDROVÁ DLAHA CELÉ DOLNÍ KONČETINY        </t>
  </si>
  <si>
    <t xml:space="preserve">53490  </t>
  </si>
  <si>
    <t>ROZSÁHLÉ DEBRIDEMENT SLOŽITÝCH OTEVŘENÝCH ZLOMENIN</t>
  </si>
  <si>
    <t xml:space="preserve">51819  </t>
  </si>
  <si>
    <t>OŠETŘENÍ A OBVAZ ROZSÁHLÉ RÁNY V CELKOVÉ ANESTEZII</t>
  </si>
  <si>
    <t xml:space="preserve">53425  </t>
  </si>
  <si>
    <t>ZLOMENINY PÁNEVNÍHO KRUHU - NESTABILNÍ - KONZERVAT</t>
  </si>
  <si>
    <t xml:space="preserve">53255  </t>
  </si>
  <si>
    <t xml:space="preserve">OTEVŘENÁ REPOZICE A OSTEOSYNTÉZA ZLOMENIN HORNÍHO </t>
  </si>
  <si>
    <t xml:space="preserve">53163  </t>
  </si>
  <si>
    <t>OTEVŘENÁ REPOZICE A OSTEOSYNTÉZA VÍCEÚLOMKOVÝCH ZL</t>
  </si>
  <si>
    <t xml:space="preserve">53459  </t>
  </si>
  <si>
    <t>OTEVŘENÁ REPOZICE NITROKLOUBNÍCH LUXAČNÍCH ZLOMENI</t>
  </si>
  <si>
    <t xml:space="preserve">66825  </t>
  </si>
  <si>
    <t xml:space="preserve">UPRAVENÍ ZEVNÍHO FIXATÉRU                         </t>
  </si>
  <si>
    <t xml:space="preserve">66823  </t>
  </si>
  <si>
    <t xml:space="preserve">ODSTRANĚNÍ ZEVNÍHO FIXATÉRU                       </t>
  </si>
  <si>
    <t xml:space="preserve">53253  </t>
  </si>
  <si>
    <t xml:space="preserve">OTEVŘENÁ REPOZICE A OSTEOSYNTÉZA ZLOMENIN DIAFÝZY </t>
  </si>
  <si>
    <t xml:space="preserve">53151  </t>
  </si>
  <si>
    <t>OTEVĚNÁ REPOZICE A OSTEOSYNTÉZA ZLOMENINY NEBO LUX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</si>
  <si>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</si>
  <si>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</si>
  <si>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</si>
  <si>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</si>
  <si>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53155  </t>
  </si>
  <si>
    <t>OTEVŘENÁ REPOZICE - SYNTÉZA LUXACE KARPU - INTRAAR</t>
  </si>
  <si>
    <t xml:space="preserve">53469  </t>
  </si>
  <si>
    <t>ZLOMENINA DIAFÝZY A SUPRAKONDYLICKÉ OBLASTI FEMURU</t>
  </si>
  <si>
    <t xml:space="preserve">53417  </t>
  </si>
  <si>
    <t xml:space="preserve">66821  </t>
  </si>
  <si>
    <t xml:space="preserve">PERKUTÁNNÍ FIXACE K-DRÁTEM                        </t>
  </si>
  <si>
    <t xml:space="preserve">53257  </t>
  </si>
  <si>
    <t xml:space="preserve">OTEVŘENÁ REPOZICE A OSTEOSYNTÉZA ZLOMENINY KLÍČNÍ </t>
  </si>
  <si>
    <t xml:space="preserve">53213  </t>
  </si>
  <si>
    <t>ZAVŘENÁ REPOZICE A NITRODŘEŇOVA OSTEOSYNTÉZA ZLOME</t>
  </si>
  <si>
    <t xml:space="preserve">53471  </t>
  </si>
  <si>
    <t>ZLOMENINA HORNÍHO KONCE FEMURU - REPOZICE OTEVŘENÁ</t>
  </si>
  <si>
    <t xml:space="preserve">51859  </t>
  </si>
  <si>
    <t xml:space="preserve">FIXAČNÍ SÁDROVÁ DLAHA - NOHA, BÉREC               </t>
  </si>
  <si>
    <t xml:space="preserve">53152  </t>
  </si>
  <si>
    <t>OTEVŘENÁ REPOZICE A OSTEOSYNTÉZA ZLOMENINY NEBO LU</t>
  </si>
  <si>
    <t xml:space="preserve">53159  </t>
  </si>
  <si>
    <t>OTEVŘENÁ REPOZICE A OSTEOSYNTÉZA ZLOMENIN OBOU KOS</t>
  </si>
  <si>
    <t xml:space="preserve">62440  </t>
  </si>
  <si>
    <t>ŠTĚP PŘI POPÁLENÍ (A OSTATNÍCH KOŽNÍCH ZTRÁTÁCH) D</t>
  </si>
  <si>
    <t xml:space="preserve">53457  </t>
  </si>
  <si>
    <t>ZLOMENINY DOLNÍHO KONCE BÉRCE A HLEZNA S NITROKLOU</t>
  </si>
  <si>
    <t xml:space="preserve">53483  </t>
  </si>
  <si>
    <t>ZLOMENINA  ACETABULA - OBOU PILÍŘŮ - LÉČENÁ OTEVŘE</t>
  </si>
  <si>
    <t xml:space="preserve">62640  </t>
  </si>
  <si>
    <t>ODBĚR DERMOEPIDERMÁLNÍHO ŠTĚPU: 1 - 5 % Z PLOCHY P</t>
  </si>
  <si>
    <t xml:space="preserve">53413  </t>
  </si>
  <si>
    <t>ZAVŘENÁ REPOZICE ZLOMENINY BÉRCE VČETNĚ NITROKLOUB</t>
  </si>
  <si>
    <t xml:space="preserve">53525  </t>
  </si>
  <si>
    <t>SUTURA ČERSTVÉHO ROZSÁHLÉHO PORANĚNÍ VAZIVOVÉHO AP</t>
  </si>
  <si>
    <t xml:space="preserve">53117  </t>
  </si>
  <si>
    <t>ZAVŘENÁ REPOZICE LUXACE LOKETNÍHO KLOUBU NEBO HLAV</t>
  </si>
  <si>
    <t xml:space="preserve">66457  </t>
  </si>
  <si>
    <t xml:space="preserve">REKONSTRUKCE VAZŮ - LOKET, PŘEDLOKTÍ              </t>
  </si>
  <si>
    <t xml:space="preserve">53461  </t>
  </si>
  <si>
    <t>ZLOMENINA HORNÍHO KONCE TIBIE - DIAKONDYLICKÁ - (T</t>
  </si>
  <si>
    <t xml:space="preserve">66819  </t>
  </si>
  <si>
    <t xml:space="preserve">APLIKACE ZEVNÍHO FIXATÉRU                         </t>
  </si>
  <si>
    <t xml:space="preserve">53515  </t>
  </si>
  <si>
    <t xml:space="preserve">SUTURA ŠLACHY EXTENSORU RUKY A ZÁPĚSTÍ            </t>
  </si>
  <si>
    <t xml:space="preserve">53161  </t>
  </si>
  <si>
    <t>OTEVŘENÁ REPOZICE A OSTEOSYNTÉZA IZOLOVANÉ ZLOMENI</t>
  </si>
  <si>
    <t xml:space="preserve">53485  </t>
  </si>
  <si>
    <t>ZLOMENINY PÁNEVNÍHO KRUHU - NESTABILNÍ - S OPERAČN</t>
  </si>
  <si>
    <t xml:space="preserve">53115  </t>
  </si>
  <si>
    <t>ZAVŘENÁ REPOZICE LUXACE KARPU NEBO INTRAARTIKULÁRN</t>
  </si>
  <si>
    <t xml:space="preserve">62320  </t>
  </si>
  <si>
    <t>NEKREKTOMIE DO 5 % POVRCHU TĚLA - TANGENCIÁLNÍ NEB</t>
  </si>
  <si>
    <t xml:space="preserve">53157  </t>
  </si>
  <si>
    <t>OTEVŘENÁ REPOZICE A OSTEOSYNTÉZA ZLOMENINY JEDNÉ K</t>
  </si>
  <si>
    <t xml:space="preserve">53455  </t>
  </si>
  <si>
    <t xml:space="preserve">OTEVŘENÁ REPOZICE ZLOMENINY KOSTI PATNÍ           </t>
  </si>
  <si>
    <t xml:space="preserve">53467  </t>
  </si>
  <si>
    <t>ZLOMENINY TIBIÁLNÍHO NEBO FIBULÁRNÍHO PLATEAU TIBI</t>
  </si>
  <si>
    <t xml:space="preserve">66685  </t>
  </si>
  <si>
    <t xml:space="preserve">SYMEHO AMPUTACE A AMPUTACE V TARZU                </t>
  </si>
  <si>
    <t>5F5</t>
  </si>
  <si>
    <t xml:space="preserve">55215  </t>
  </si>
  <si>
    <t xml:space="preserve">MECHANICKÁ SRDEČNÍ PODPORA                        </t>
  </si>
  <si>
    <t xml:space="preserve">07562  </t>
  </si>
  <si>
    <t xml:space="preserve">(DRG) PLÁNOVANÁ OPERACE KVCH                      </t>
  </si>
  <si>
    <t xml:space="preserve">07418  </t>
  </si>
  <si>
    <t xml:space="preserve">(VZP) TROMBECTOMIE  A. FEMORALIS A JEJÍCH VĚTVÍ   </t>
  </si>
  <si>
    <t xml:space="preserve">07258  </t>
  </si>
  <si>
    <t xml:space="preserve">(DRG) ZAVEDENÍ ECMO, PERIFERNÍ KANYLACE           </t>
  </si>
  <si>
    <t xml:space="preserve">07554  </t>
  </si>
  <si>
    <t>(DRG) OPERAČNÍ VÝKON S MIMOTĚLNÍM OBĚHEM, PERIFERN</t>
  </si>
  <si>
    <t xml:space="preserve">07267  </t>
  </si>
  <si>
    <t>(DRG) ODSTRANĚNÍ KRÁTKO AŽ STŘEDNĚDOBÉ PODPORY SRD</t>
  </si>
  <si>
    <t>5F6</t>
  </si>
  <si>
    <t xml:space="preserve">56119  </t>
  </si>
  <si>
    <t xml:space="preserve">DEKOMPRESIVNÍ KRANIEKTOMIE                        </t>
  </si>
  <si>
    <t xml:space="preserve">66329  </t>
  </si>
  <si>
    <t>FŮZE PÁTEŘE - STANDARDNÍ - PŘEDNÍ - INTERSOMATICKÁ</t>
  </si>
  <si>
    <t xml:space="preserve">66339  </t>
  </si>
  <si>
    <t>OPERAČNÍ PŘÍSTUP NA PÁTEŘ - STANDARDNÍ - ZADNÍ SKE</t>
  </si>
  <si>
    <t xml:space="preserve">65513  </t>
  </si>
  <si>
    <t>PŘÍPRAVA FASCIÁLNÍHO A PERIKRANIÁLNÍHO LALOKU K RE</t>
  </si>
  <si>
    <t xml:space="preserve">66319  </t>
  </si>
  <si>
    <t>RESEKCE JINÉ NS ČÁSTI OBRATLE - INTERVERTEBRÁLNÍHO</t>
  </si>
  <si>
    <t xml:space="preserve">66313  </t>
  </si>
  <si>
    <t xml:space="preserve">DELIBERACE - ODSTRANĚNÍ ÚTLAKU - DURÁLNÍHO VAKU A </t>
  </si>
  <si>
    <t xml:space="preserve">66323  </t>
  </si>
  <si>
    <t>PŘEDNÍ RESEKCE OBRATLOVÉHO TĚLA - SOMATEKTOMIE - I</t>
  </si>
  <si>
    <t xml:space="preserve">56151  </t>
  </si>
  <si>
    <t>TREPANACE PRO EXTRACEREBRÁLNÍ HEMATOM NEBO KRANIOT</t>
  </si>
  <si>
    <t xml:space="preserve">56419  </t>
  </si>
  <si>
    <t xml:space="preserve">POUŽITÍ OPERAČNÍHO MIKROSKOPU Á 15 MINUT          </t>
  </si>
  <si>
    <t xml:space="preserve">66335  </t>
  </si>
  <si>
    <t xml:space="preserve">OPERAČNÍ PŘÍSTUP NA PÁTEŘ - STANDARDNÍ - PŘEDNÍ - </t>
  </si>
  <si>
    <t xml:space="preserve">66337  </t>
  </si>
  <si>
    <t xml:space="preserve">OPERAČNÍ PŘÍSTUP K PÁTEŘI - STANDARDNÍ - PŘEDNÍ - </t>
  </si>
  <si>
    <t xml:space="preserve">66315  </t>
  </si>
  <si>
    <t xml:space="preserve">INSTRUMENTACE C, T, L, S PÁTEŘE - PŘEDNÍ I ZADNÍ, </t>
  </si>
  <si>
    <t xml:space="preserve">56177  </t>
  </si>
  <si>
    <t>KRANIOTOMIE A RESEK., PŘ. LOBEKTOM.PRO TUMOR ČI ME</t>
  </si>
  <si>
    <t>6F1</t>
  </si>
  <si>
    <t xml:space="preserve">51811  </t>
  </si>
  <si>
    <t>ABSCES NEBO HEMATOM SUBKUTANNÍ, PILONIDÁLNÍ, INTRA</t>
  </si>
  <si>
    <t xml:space="preserve">62310  </t>
  </si>
  <si>
    <t xml:space="preserve">NEKREKTOMIE DO 1% POVRCHU TĚLA                    </t>
  </si>
  <si>
    <t xml:space="preserve">61149  </t>
  </si>
  <si>
    <t xml:space="preserve">UZAVŘENÍ DEFEKTU  KOŽNÍM LALOKEM MÍSTNÍM OD 10 DO </t>
  </si>
  <si>
    <t xml:space="preserve">61153  </t>
  </si>
  <si>
    <t xml:space="preserve">UZAVŘENÍ DEFEKTU NA KONČETINÁCH NEBO TRUPU KOŽNÍM </t>
  </si>
  <si>
    <t xml:space="preserve">61147  </t>
  </si>
  <si>
    <t>UZAVŘENÍ DEFEKTU KOŽNÍM LALOKEM MÍSTNÍM DO 10 CM^2</t>
  </si>
  <si>
    <t xml:space="preserve">61165  </t>
  </si>
  <si>
    <t xml:space="preserve">ROZPROSTŘENÍ NEBO MODELACE LALOKU                 </t>
  </si>
  <si>
    <t xml:space="preserve">62710  </t>
  </si>
  <si>
    <t>SÍŤOVÁNÍ (MESHOVÁNÍ) ŠTĚPU DO ROZSAHU 5 % Z POVRCH</t>
  </si>
  <si>
    <t xml:space="preserve">61121  </t>
  </si>
  <si>
    <t xml:space="preserve">CÉVNÍ ANASTOMOSA MIKROCHIRURGICKOU TECHNIKOU      </t>
  </si>
  <si>
    <t xml:space="preserve">61135  </t>
  </si>
  <si>
    <t>AUTOTRANSPLANTACE KOŽNÍM ŠTĚPEM V PLNÉ TLOUŠTCE DO</t>
  </si>
  <si>
    <t xml:space="preserve">61151  </t>
  </si>
  <si>
    <t>UZAVŘENÍ DEFEKTU KOŽNÍM LALOKEM MÍSTNÍM NAD 20 CM^</t>
  </si>
  <si>
    <t>6F5</t>
  </si>
  <si>
    <t xml:space="preserve">04831  </t>
  </si>
  <si>
    <t xml:space="preserve">SUTURA RÁNY SLIZNICE NAD 5 CM NEBO VÍCE VRSTEV    </t>
  </si>
  <si>
    <t xml:space="preserve">65215  </t>
  </si>
  <si>
    <t>DENTÁLNÍ DRÁTĚNÁ DLAHA Z VOLNÉ RUKY - JEDNA ČELIST</t>
  </si>
  <si>
    <t xml:space="preserve">65211  </t>
  </si>
  <si>
    <t>OŠETŘENÍ ZLOMENINY ČELISTI DESTIČKOVOU ŠROUBOVANOU</t>
  </si>
  <si>
    <t xml:space="preserve">65935  </t>
  </si>
  <si>
    <t xml:space="preserve">REPOZICE A FIXACE ZLOMENINY ZYGOMATIKOMAXILÁRNÍHO </t>
  </si>
  <si>
    <t xml:space="preserve">61115  </t>
  </si>
  <si>
    <t xml:space="preserve">REVIZE, EXCIZE A SUTURA PORANĚNÍ KŮŽE A PODKOŽÍ A </t>
  </si>
  <si>
    <t xml:space="preserve">71653  </t>
  </si>
  <si>
    <t xml:space="preserve">ZAVŘENÁ REPOZICE FRAKTURY KŮSTEK NOSNÍCH          </t>
  </si>
  <si>
    <t xml:space="preserve">75381  </t>
  </si>
  <si>
    <t xml:space="preserve">REKOSTRUKCE SPODINY OČNICE                        </t>
  </si>
  <si>
    <t xml:space="preserve">04860  </t>
  </si>
  <si>
    <t xml:space="preserve">IMOBILIZACE ČELISTÍ                               </t>
  </si>
  <si>
    <t xml:space="preserve">65216  </t>
  </si>
  <si>
    <t>ODSTRANĚNÍ DENTÁLNÍ DRÁTĚNÉ DLAHY Z VOLNÉ RUKY - J</t>
  </si>
  <si>
    <t xml:space="preserve">71749  </t>
  </si>
  <si>
    <t xml:space="preserve">BLOKOVÁ DISEKCE KRČNÍCH UZLIN                     </t>
  </si>
  <si>
    <t xml:space="preserve">65936  </t>
  </si>
  <si>
    <t xml:space="preserve">REPOZICE ZLOMENINY ZYGOMATIKOMAXILÁRNÍHO KOMPLEXU </t>
  </si>
  <si>
    <t xml:space="preserve">04825  </t>
  </si>
  <si>
    <t xml:space="preserve">REPOZICE SUBLUX. ZUBU ČI FRAKTURY ALVEOLU, SEXT.  </t>
  </si>
  <si>
    <t xml:space="preserve">04830  </t>
  </si>
  <si>
    <t xml:space="preserve">SUTURA RÁNY SLIZNICE DO 5 CM, 1 VRSTVA            </t>
  </si>
  <si>
    <t xml:space="preserve">65219  </t>
  </si>
  <si>
    <t xml:space="preserve">KOMPLEXNÍ OŠETŘENÍ VĚTŠÍCH OBLIČEJOVÝCH DEFEKTŮ   </t>
  </si>
  <si>
    <t>6F6</t>
  </si>
  <si>
    <t xml:space="preserve">66815  </t>
  </si>
  <si>
    <t xml:space="preserve">AUTOGENNÍ ŠTĚP                                    </t>
  </si>
  <si>
    <t>0050240</t>
  </si>
  <si>
    <t xml:space="preserve">DRÁT VODÍCÍ CHOICE PT EXCHANGE 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</si>
  <si>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</si>
  <si>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</si>
  <si>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</si>
  <si>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</si>
  <si>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 xml:space="preserve">78816  </t>
  </si>
  <si>
    <t xml:space="preserve">REKUPERACE KRVE                                   </t>
  </si>
  <si>
    <t>7F1</t>
  </si>
  <si>
    <t xml:space="preserve">71011  </t>
  </si>
  <si>
    <t>7T8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</si>
  <si>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</si>
  <si>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</si>
  <si>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</si>
  <si>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</si>
  <si>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</si>
  <si>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</si>
  <si>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</si>
  <si>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</si>
  <si>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</si>
  <si>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</si>
  <si>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</si>
  <si>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</si>
  <si>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</si>
  <si>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</si>
  <si>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</si>
  <si>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</si>
  <si>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</si>
  <si>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</si>
  <si>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</si>
  <si>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</si>
  <si>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0016547</t>
  </si>
  <si>
    <t xml:space="preserve">CYMEVENE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</si>
  <si>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</si>
  <si>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</si>
  <si>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</si>
  <si>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</si>
  <si>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</si>
  <si>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</si>
  <si>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</si>
  <si>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</si>
  <si>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0020608</t>
  </si>
  <si>
    <t xml:space="preserve">COLOMYCIN INJEKCE 2000000 IU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</si>
  <si>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</si>
  <si>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</si>
  <si>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</si>
  <si>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</si>
  <si>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0026042</t>
  </si>
  <si>
    <t xml:space="preserve">KIOVIG 100MG/ML                                   </t>
  </si>
  <si>
    <t>0026043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</si>
  <si>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</si>
  <si>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</si>
  <si>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</si>
  <si>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</si>
  <si>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</si>
  <si>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</si>
  <si>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</si>
  <si>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</si>
  <si>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0029194</t>
  </si>
  <si>
    <t xml:space="preserve">NEUROBLOC 5 000 IU/ML                             </t>
  </si>
  <si>
    <t>0029428</t>
  </si>
  <si>
    <t xml:space="preserve">MYCAMINE 100 MG                                   </t>
  </si>
  <si>
    <t>0031547</t>
  </si>
  <si>
    <t xml:space="preserve">SPORANOX I.V.                                     </t>
  </si>
  <si>
    <t>0042427</t>
  </si>
  <si>
    <t xml:space="preserve">VISIPAQUE 270 MG I/ML                             </t>
  </si>
  <si>
    <t>0045119</t>
  </si>
  <si>
    <t>0047064</t>
  </si>
  <si>
    <t xml:space="preserve">TAVANIC I.V. 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</si>
  <si>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</si>
  <si>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</si>
  <si>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</si>
  <si>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</si>
  <si>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</si>
  <si>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</si>
  <si>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0058755</t>
  </si>
  <si>
    <t xml:space="preserve">CEFTRIAXON TORREX 1 G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</si>
  <si>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</si>
  <si>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</si>
  <si>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</si>
  <si>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0064831</t>
  </si>
  <si>
    <t xml:space="preserve">AXETINE 1,5 G                                     </t>
  </si>
  <si>
    <t>0064946</t>
  </si>
  <si>
    <t xml:space="preserve">DIFLUCAN I.V.                                     </t>
  </si>
  <si>
    <t>0065980</t>
  </si>
  <si>
    <t xml:space="preserve">DOTAREM      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</si>
  <si>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</si>
  <si>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</si>
  <si>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</si>
  <si>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</si>
  <si>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</si>
  <si>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</si>
  <si>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</si>
  <si>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</si>
  <si>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</si>
  <si>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</si>
  <si>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</si>
  <si>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</si>
  <si>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</si>
  <si>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</si>
  <si>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</si>
  <si>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</si>
  <si>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</si>
  <si>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</si>
  <si>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</si>
  <si>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</si>
  <si>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</si>
  <si>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</si>
  <si>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0085515</t>
  </si>
  <si>
    <t xml:space="preserve">FLEBOGAMMA 5%                                     </t>
  </si>
  <si>
    <t>0085516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</si>
  <si>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</si>
  <si>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</si>
  <si>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</si>
  <si>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</si>
  <si>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0087226</t>
  </si>
  <si>
    <t xml:space="preserve">CUROSURF               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</si>
  <si>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</si>
  <si>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</si>
  <si>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</si>
  <si>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</si>
  <si>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</si>
  <si>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</si>
  <si>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</si>
  <si>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</si>
  <si>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</si>
  <si>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</si>
  <si>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</si>
  <si>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</si>
  <si>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</si>
  <si>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</si>
  <si>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</si>
  <si>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</si>
  <si>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</si>
  <si>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</si>
  <si>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</si>
  <si>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</si>
  <si>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</si>
  <si>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</si>
  <si>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</si>
  <si>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0098212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</si>
  <si>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</si>
  <si>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</si>
  <si>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</si>
  <si>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</si>
  <si>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0119620</t>
  </si>
  <si>
    <t xml:space="preserve">ANTITHROMBIN III GRIFOLS                          </t>
  </si>
  <si>
    <t>0130149</t>
  </si>
  <si>
    <t xml:space="preserve">AVELOX 400 MG/250 ML INFUZNÍ ROZTOK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</si>
  <si>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</si>
  <si>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</si>
  <si>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</si>
  <si>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</si>
  <si>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</si>
  <si>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</si>
  <si>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0154000</t>
  </si>
  <si>
    <t xml:space="preserve">MENOINFEX 1 G                                     </t>
  </si>
  <si>
    <t>0164350</t>
  </si>
  <si>
    <t xml:space="preserve">TAZOCIN 4 G/0,5 G                                 </t>
  </si>
  <si>
    <t>0500720</t>
  </si>
  <si>
    <t>2</t>
  </si>
  <si>
    <t>0007901</t>
  </si>
  <si>
    <t xml:space="preserve">PLNÁ KREV               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</si>
  <si>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</si>
  <si>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</si>
  <si>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</si>
  <si>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</si>
  <si>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</si>
  <si>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</si>
  <si>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</si>
  <si>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</si>
  <si>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</si>
  <si>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</si>
  <si>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</si>
  <si>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</si>
  <si>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</si>
  <si>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</si>
  <si>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</si>
  <si>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</si>
  <si>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</si>
  <si>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</si>
  <si>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</si>
  <si>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</si>
  <si>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</si>
  <si>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</si>
  <si>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</si>
  <si>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0107952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</si>
  <si>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</si>
  <si>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</si>
  <si>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</si>
  <si>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</si>
  <si>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</si>
  <si>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0001154</t>
  </si>
  <si>
    <t xml:space="preserve">ŠROUB SAMOŘEZNÝ KORTIKÁLNÍ RUKA OCEL              </t>
  </si>
  <si>
    <t>0001588</t>
  </si>
  <si>
    <t xml:space="preserve">ŠROUB SAMOŘEZNÝ KORTIKÁLNÍ MALÝ FRAGMENTY TITAN   </t>
  </si>
  <si>
    <t>0001739</t>
  </si>
  <si>
    <t xml:space="preserve">DRÁT KIRSCHNERŮV OCEL                             </t>
  </si>
  <si>
    <t>0002264</t>
  </si>
  <si>
    <t xml:space="preserve">FIXÁTOR ZEVNÍ TRUBKOVÝ, SYNTHES                   </t>
  </si>
  <si>
    <t>0002370</t>
  </si>
  <si>
    <t>0002425</t>
  </si>
  <si>
    <t>0002584</t>
  </si>
  <si>
    <t xml:space="preserve">ŠROUB SAMOŘEZNÝ KORTIKÁLNÍ PÁNEV OCEL             </t>
  </si>
  <si>
    <t>0003008</t>
  </si>
  <si>
    <t>DLAHA ROVNÁ REKONSTRUKČNÍ PÁNEV MALÝ FRAGMENT OCEL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</si>
  <si>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</si>
  <si>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</si>
  <si>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</si>
  <si>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</si>
  <si>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</si>
  <si>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</si>
  <si>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</si>
  <si>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</si>
  <si>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</si>
  <si>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</si>
  <si>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0010484</t>
  </si>
  <si>
    <t xml:space="preserve">ČEP SAMOŘEZNÝ JISTÍCÍ OCEL                        </t>
  </si>
  <si>
    <t>0010767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</si>
  <si>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</si>
  <si>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</si>
  <si>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</si>
  <si>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</si>
  <si>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</si>
  <si>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</si>
  <si>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</si>
  <si>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</si>
  <si>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</si>
  <si>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</si>
  <si>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</si>
  <si>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</si>
  <si>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</si>
  <si>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0017333</t>
  </si>
  <si>
    <t xml:space="preserve">DLAHA MALÝ FRAGMENT OCEL            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</si>
  <si>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</si>
  <si>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</si>
  <si>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</si>
  <si>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</si>
  <si>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0017422</t>
  </si>
  <si>
    <t xml:space="preserve">ŠROUB KORTIKÁLNÍ VELKÝ FRAGMENT OCEL              </t>
  </si>
  <si>
    <t>0017424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</si>
  <si>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</si>
  <si>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</si>
  <si>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</si>
  <si>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</si>
  <si>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0017743</t>
  </si>
  <si>
    <t>0017745</t>
  </si>
  <si>
    <t>0017751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</si>
  <si>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</si>
  <si>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</si>
  <si>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</si>
  <si>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</si>
  <si>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0024993</t>
  </si>
  <si>
    <t>KOTVIČKA TITANOVÁ GII SNAP-PAK PRO STABILIZACI RAM</t>
  </si>
  <si>
    <t>0026139</t>
  </si>
  <si>
    <t>KANYLA TRACHEOSTOMICKÁ VOCALAID S NÍZKOTLAKOU MANŽ</t>
  </si>
  <si>
    <t>0027766</t>
  </si>
  <si>
    <t xml:space="preserve">DLAHA LCP ROVNÁ VELKÝ FRAGMENT OCEL               </t>
  </si>
  <si>
    <t>0027807</t>
  </si>
  <si>
    <t xml:space="preserve">DLAHA ROVNÁ LCP REKONSTRUKČNÍ MALÝ FRAGMENT OCEL  </t>
  </si>
  <si>
    <t>0027811</t>
  </si>
  <si>
    <t xml:space="preserve">DLAHA ROVNÁ LCP REKONSTRUKČNÍ MALÝ FRAGMENT TITAN </t>
  </si>
  <si>
    <t>0027816</t>
  </si>
  <si>
    <t>0030400</t>
  </si>
  <si>
    <t xml:space="preserve">ŠROUB LCP SAMOŘEZNÝ VELKÝ FRAGMENT OCEL           </t>
  </si>
  <si>
    <t>0030409</t>
  </si>
  <si>
    <t>0030415</t>
  </si>
  <si>
    <t>0030418</t>
  </si>
  <si>
    <t>0030454</t>
  </si>
  <si>
    <t xml:space="preserve">ŠROUB LCP SAMOŘEZNÝ MALÝ FRAGMENT TITAN           </t>
  </si>
  <si>
    <t>0030458</t>
  </si>
  <si>
    <t>0030513</t>
  </si>
  <si>
    <t>ZÁSOBNÍK PRO LINEÁRNÍ STAPLER TA PREMIUM 30-V3 DLU</t>
  </si>
  <si>
    <t>0030518</t>
  </si>
  <si>
    <t>ZÁSOBNÍK PRO LINEÁRNÍ STAPLER TA PREMIUM 90-4.8 DL</t>
  </si>
  <si>
    <t>0030617</t>
  </si>
  <si>
    <t xml:space="preserve">STAPLER KOŽNÍ ROYAL - 35W                         </t>
  </si>
  <si>
    <t>0030648</t>
  </si>
  <si>
    <t xml:space="preserve">SÍŤKA SURGIPRO MESH                               </t>
  </si>
  <si>
    <t>0031337</t>
  </si>
  <si>
    <t>0031437</t>
  </si>
  <si>
    <t xml:space="preserve">DLAHA LCP A VA-LCP HUMERUS DISTÁLNÍ MALÝ FRAGMENT </t>
  </si>
  <si>
    <t>0031469</t>
  </si>
  <si>
    <t>DLAHA LCP TIBIE PROXIMÁLNÍ OCEL MALÝ FRAGMENT TITA</t>
  </si>
  <si>
    <t>0031487</t>
  </si>
  <si>
    <t xml:space="preserve">ŠROUB LCP SAMOŘEZNÝ MINI FRAGMENT TITAN           </t>
  </si>
  <si>
    <t>0031495</t>
  </si>
  <si>
    <t>DLAHA LCP FEMUR DISTÁLNÍ VELKÝ FRAGMENT OCEL TITAN</t>
  </si>
  <si>
    <t>0031933</t>
  </si>
  <si>
    <t xml:space="preserve">ZASLEPOVACÍ HLAVA TIBIE ÚHLOVĚ STABILNÍ TITAN     </t>
  </si>
  <si>
    <t>0031983</t>
  </si>
  <si>
    <t xml:space="preserve">ŠROUB STARDRIVE ZAJIŠŤOVACÍ TITAN                 </t>
  </si>
  <si>
    <t>0034884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</si>
  <si>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</si>
  <si>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</si>
  <si>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</si>
  <si>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</si>
  <si>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0037138</t>
  </si>
  <si>
    <t xml:space="preserve">PROTÉZA GORE-TEX CÉVNÍ - PRUŽNÁ TENKOSTĚNNÁ       </t>
  </si>
  <si>
    <t>0037172</t>
  </si>
  <si>
    <t>PROTÉZA GORE-TEX CÉVNÍ - PRUŽNÁ TENK.S ODSTR.KROUŽ</t>
  </si>
  <si>
    <t>0037180</t>
  </si>
  <si>
    <t>0037484</t>
  </si>
  <si>
    <t>FIXÁTOR ZEVNÍ SVORKA HLEZNA KLOUBOVÁ      ORTHOFIX</t>
  </si>
  <si>
    <t>0043979</t>
  </si>
  <si>
    <t xml:space="preserve">ČIDLO PRO MĚŘENÍ NITROLEBNÍHO TLAKU NEUROVENT     </t>
  </si>
  <si>
    <t>0043984</t>
  </si>
  <si>
    <t>0046870</t>
  </si>
  <si>
    <t xml:space="preserve">PROTÉZA CÉVNÍ PŘÍMÁ,DÉLKA 25 CM,GELSOFT           </t>
  </si>
  <si>
    <t>0046873</t>
  </si>
  <si>
    <t xml:space="preserve">PROTÉZA CÉVNÍ BIFURKACE,DÉLKA 45CM,GELSOFT        </t>
  </si>
  <si>
    <t>0046892</t>
  </si>
  <si>
    <t xml:space="preserve">PROTÉZA CÉVNÍ GELSOFT PLUS DÉLKA 40 CM            </t>
  </si>
  <si>
    <t>0046894</t>
  </si>
  <si>
    <t xml:space="preserve">PROTÉZA CÉVNÍ GELSOFT PLUS DÉLKA 30/25 CM         </t>
  </si>
  <si>
    <t>0046896</t>
  </si>
  <si>
    <t xml:space="preserve">PROTÉZA CÉVNÍ GELSOFT PLUS DÉLKA 15 CM            </t>
  </si>
  <si>
    <t>0046898</t>
  </si>
  <si>
    <t xml:space="preserve">PROTÉZA CÉVNÍ BIF.GELSOFT PLUS DÉLKA 45CM         </t>
  </si>
  <si>
    <t>0048989</t>
  </si>
  <si>
    <t xml:space="preserve">ELEKTRODA KOAGULAČNÍ JEDNORÁZOVÁ GN211            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</si>
  <si>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</si>
  <si>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</si>
  <si>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</si>
  <si>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</si>
  <si>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</si>
  <si>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 xml:space="preserve">ČIDLO PRO MĚŘENÍ NITROLEBNÍHO TLAKU CODMAN        </t>
  </si>
  <si>
    <t>0053801</t>
  </si>
  <si>
    <t>ECMO - OXYGENÁTOR,PLS-SYSTÉM DLOUHODOBÉ ŽIVOTNÍ PO</t>
  </si>
  <si>
    <t>0054514</t>
  </si>
  <si>
    <t>SYSTÉM ZEVNÍ DRENÁŽNÍ A MONITOROVACÍ LIKVOROVÝ DOČ</t>
  </si>
  <si>
    <t>0056288</t>
  </si>
  <si>
    <t xml:space="preserve">KATETR BALONKOVÝ FOGARTY 120403F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</si>
  <si>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</si>
  <si>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</si>
  <si>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</si>
  <si>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</si>
  <si>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</si>
  <si>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</si>
  <si>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</si>
  <si>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</si>
  <si>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</si>
  <si>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</si>
  <si>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0056303</t>
  </si>
  <si>
    <t xml:space="preserve">KATETR BALONKOVÝ FOGARTY TRU-LUMEN 12TLW807F      </t>
  </si>
  <si>
    <t>0056304</t>
  </si>
  <si>
    <t xml:space="preserve">KATETR BALONKOVÝ FOGARTY 620403F                  </t>
  </si>
  <si>
    <t>0056310</t>
  </si>
  <si>
    <t xml:space="preserve">KATETR FOGARTY 140808                             </t>
  </si>
  <si>
    <t>0056311</t>
  </si>
  <si>
    <t xml:space="preserve">KATETR FOGARTY 1408010                            </t>
  </si>
  <si>
    <t>0056312</t>
  </si>
  <si>
    <t xml:space="preserve">KATETR FOGARTY 160245F                            </t>
  </si>
  <si>
    <t>0058388</t>
  </si>
  <si>
    <t xml:space="preserve">KLÍNOVITÁ RESEKCE PLIC DRG 90842                  </t>
  </si>
  <si>
    <t>0058390</t>
  </si>
  <si>
    <t xml:space="preserve">PLEUREKTOMIE ABRAZE DRG 90844                     </t>
  </si>
  <si>
    <t xml:space="preserve">VODIČ DRÁTĚNÝ ROADRUNNER                          </t>
  </si>
  <si>
    <t>0058922</t>
  </si>
  <si>
    <t xml:space="preserve">SADA PRO BILIÁRNÍ DRENÁŽ                          </t>
  </si>
  <si>
    <t>0059024</t>
  </si>
  <si>
    <t xml:space="preserve">STENT GRAFT VASKULÁRNÍ ELLA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</si>
  <si>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</si>
  <si>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</si>
  <si>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</si>
  <si>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</si>
  <si>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</si>
  <si>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</si>
  <si>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</si>
  <si>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</si>
  <si>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</si>
  <si>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0067020</t>
  </si>
  <si>
    <t xml:space="preserve">IMPLANTÁT SPINÁLNÍ SYSTÉM CERVIFIX                </t>
  </si>
  <si>
    <t>0067160</t>
  </si>
  <si>
    <t xml:space="preserve">IMPLANTÁT ORBITÁLNÍ PDS ZX3,ZX4,ZX7 VSTŘEBATELNÝ  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</si>
  <si>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</si>
  <si>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</si>
  <si>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</si>
  <si>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</si>
  <si>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</si>
  <si>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</si>
  <si>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0068052</t>
  </si>
  <si>
    <t>IMPLANTÁT SPINÁLNÍ SYSTÉM FIXAČNÍ CONTROL CABLE  1</t>
  </si>
  <si>
    <t>0068128</t>
  </si>
  <si>
    <t>IMPLANTÁT SPINÁL.SYSTÉM USS UNIVERZÁLNÍ   HRUDNÍ B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</si>
  <si>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</si>
  <si>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</si>
  <si>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</si>
  <si>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</si>
  <si>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</si>
  <si>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0069290</t>
  </si>
  <si>
    <t xml:space="preserve">PIN VSTŘEBATELNÝ OTPS                             </t>
  </si>
  <si>
    <t>0069500</t>
  </si>
  <si>
    <t xml:space="preserve">KANYLA TRACHEOSTOMICKÁ  S NÍZKOTLAKOU  MANŽETOU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</si>
  <si>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</si>
  <si>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</si>
  <si>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</si>
  <si>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</si>
  <si>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</si>
  <si>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</si>
  <si>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</si>
  <si>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</si>
  <si>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0070964</t>
  </si>
  <si>
    <t xml:space="preserve">ŠROUB SAMOŘEZNÝ ANTIROTAČNÍ FEMUR PROXIMÁLNÍ OCEL </t>
  </si>
  <si>
    <t>0071595</t>
  </si>
  <si>
    <t xml:space="preserve">FIXÁTOR HYBRIDNÍ KRUHOVÝ                          </t>
  </si>
  <si>
    <t>0071601</t>
  </si>
  <si>
    <t>0071602</t>
  </si>
  <si>
    <t>0071605</t>
  </si>
  <si>
    <t>0072621</t>
  </si>
  <si>
    <t xml:space="preserve">ŠROUB KOSTNĺ                                      </t>
  </si>
  <si>
    <t>0073487</t>
  </si>
  <si>
    <t xml:space="preserve">HŘEB FEMUR PROXIMÁLNÍ DLOUHÝ OCEL                 </t>
  </si>
  <si>
    <t>0073615</t>
  </si>
  <si>
    <t>DLAHA ADAPTAČNÍ  MINI FRAGMENT MINI FRAGMENT TITAN</t>
  </si>
  <si>
    <t>0073660</t>
  </si>
  <si>
    <t>0073679</t>
  </si>
  <si>
    <t>0073963</t>
  </si>
  <si>
    <t>0077539</t>
  </si>
  <si>
    <t xml:space="preserve">ŠROUB KOSTNÍ                                      </t>
  </si>
  <si>
    <t>0077759</t>
  </si>
  <si>
    <t>HŘEB HUMERÁLNÍ PROXIMÁLNÍ NITRODŘEŇOVÝ TITANOVÝ TA</t>
  </si>
  <si>
    <t>0077761</t>
  </si>
  <si>
    <t xml:space="preserve">ŠROUB ZAJIŠŤOVACÍ  TITANOVÝ TARGON PH/H           </t>
  </si>
  <si>
    <t>0077762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</si>
  <si>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</si>
  <si>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</si>
  <si>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</si>
  <si>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</si>
  <si>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</si>
  <si>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</si>
  <si>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</si>
  <si>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</si>
  <si>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</si>
  <si>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</si>
  <si>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</si>
  <si>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</si>
  <si>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</si>
  <si>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</si>
  <si>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</si>
  <si>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</si>
  <si>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</si>
  <si>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</si>
  <si>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0083068</t>
  </si>
  <si>
    <t xml:space="preserve">DLAHA STERNÁLNÍ TITAN                             </t>
  </si>
  <si>
    <t>0083071</t>
  </si>
  <si>
    <t xml:space="preserve">DLAHA STERNÁLNÍ STERILNÍ TITAN                    </t>
  </si>
  <si>
    <t>0083205</t>
  </si>
  <si>
    <t xml:space="preserve">DLAHA LCP PÁNEV SYMFÝZA OCEL                      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</si>
  <si>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</si>
  <si>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</si>
  <si>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</si>
  <si>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</si>
  <si>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</si>
  <si>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0083292</t>
  </si>
  <si>
    <t xml:space="preserve">ŠROUB LCP PERIPROTETICKÝ OCEL                     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</si>
  <si>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</si>
  <si>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</si>
  <si>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</si>
  <si>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</si>
  <si>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</si>
  <si>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</si>
  <si>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0097029</t>
  </si>
  <si>
    <t xml:space="preserve">DLAHA LCP METAFYZÁRNÍ MALÝ FRAGMENT OCEL TITAN    </t>
  </si>
  <si>
    <t>0097790</t>
  </si>
  <si>
    <t xml:space="preserve">DLAHA LCP HUMERUS DISTÁLNÍ MALÝ FRAGMENT TITAN    </t>
  </si>
  <si>
    <t>0097804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</si>
  <si>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</si>
  <si>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</si>
  <si>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</si>
  <si>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</si>
  <si>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0099483</t>
  </si>
  <si>
    <t xml:space="preserve">ŠROUB KONDYLÁRNÍ PR. 5MM, TI                      </t>
  </si>
  <si>
    <t>0099752</t>
  </si>
  <si>
    <t xml:space="preserve">ŠROUB SAMOŘEZNÝ STERNÁLNÍ TITAN                   </t>
  </si>
  <si>
    <t>0099753</t>
  </si>
  <si>
    <t>0099754</t>
  </si>
  <si>
    <t>0099756</t>
  </si>
  <si>
    <t xml:space="preserve">HŘEB KANYLOVANÝ FEMUR LATERÁLNÍ TITAN             </t>
  </si>
  <si>
    <t>0099862</t>
  </si>
  <si>
    <t>0099934</t>
  </si>
  <si>
    <t xml:space="preserve">ŠROUB SAMOVRTNÝ KANYLOVANÝ VELKÝ FRAGMENT TITAN   </t>
  </si>
  <si>
    <t>0105308</t>
  </si>
  <si>
    <t xml:space="preserve">DLAHA FIBULÁRNÍ, ÚHL.STAB.,TI                     </t>
  </si>
  <si>
    <t>0105325</t>
  </si>
  <si>
    <t xml:space="preserve">ŠROUB KORTIKÁLNÍ, HS3.0, SAMOŘEZNÝ, ÚHL.STAB.,TI  </t>
  </si>
  <si>
    <t>0105904</t>
  </si>
  <si>
    <t xml:space="preserve">ŠROUB LCP VARIABILNÍ ÚHEL TITAN                   </t>
  </si>
  <si>
    <t>0107118</t>
  </si>
  <si>
    <t>DLAHA LCP S/BEZ VARIABILNÍM ÚHLEM KLÍČNÍ KOST MALÝ</t>
  </si>
  <si>
    <t>0107502</t>
  </si>
  <si>
    <t xml:space="preserve">DLAHA LCP RADIUS DISTÁLNÍ TITAN                   </t>
  </si>
  <si>
    <t>0108123</t>
  </si>
  <si>
    <t xml:space="preserve">DLAHA ŽEBRA TITAN                                 </t>
  </si>
  <si>
    <t>0108124</t>
  </si>
  <si>
    <t>0108126</t>
  </si>
  <si>
    <t xml:space="preserve">ŠROUB SAMOŘEZNÝ ŽEBRA TITAN                       </t>
  </si>
  <si>
    <t>0108768</t>
  </si>
  <si>
    <t xml:space="preserve">ŠROUB SAMOVRTNÝ STERNÁLNÍ TITAN                   </t>
  </si>
  <si>
    <t>0110101</t>
  </si>
  <si>
    <t xml:space="preserve">HŘEB KLAVIKULÁRNÍ, STATICKÝ                       </t>
  </si>
  <si>
    <t>0151021</t>
  </si>
  <si>
    <t>0163200</t>
  </si>
  <si>
    <t xml:space="preserve">IMPLANTÁT KRANIOFACIÁLNÍ LA FÓRTE SYSTÉM          </t>
  </si>
  <si>
    <t>0163240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</si>
  <si>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</si>
  <si>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</si>
  <si>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</si>
  <si>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</si>
  <si>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</si>
  <si>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</si>
  <si>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0163255</t>
  </si>
  <si>
    <t>0163258</t>
  </si>
  <si>
    <t>0163261</t>
  </si>
  <si>
    <t>0163264</t>
  </si>
  <si>
    <t>0163266</t>
  </si>
  <si>
    <t>0163267</t>
  </si>
  <si>
    <t>0163268</t>
  </si>
  <si>
    <t>0192353</t>
  </si>
  <si>
    <t xml:space="preserve">TERMOPLAST O-TYP RDG107-2022N                     </t>
  </si>
  <si>
    <t>0163207</t>
  </si>
  <si>
    <t>0058930</t>
  </si>
  <si>
    <t xml:space="preserve">SADA ZAVÁDĚCÍ - POSI-STICK BEZ VODIČE             </t>
  </si>
  <si>
    <t>0052691</t>
  </si>
  <si>
    <t xml:space="preserve">VODIČ HYDROFILNÍ ROADRUNNER RFPC,RLPC,RPC         </t>
  </si>
  <si>
    <t>0013054</t>
  </si>
  <si>
    <t xml:space="preserve">STAPLER KOŽNÍ, 35 NEREZ.OCEL. NÁPLNÍ PMW35,PMR35  </t>
  </si>
  <si>
    <t>0095989</t>
  </si>
  <si>
    <t xml:space="preserve">IMPLANTÁT SPINÁLNÍ SYSTÉM XIA II STABILIZAČNÍ     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</si>
  <si>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</si>
  <si>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</si>
  <si>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</si>
  <si>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</si>
  <si>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00657  </t>
  </si>
  <si>
    <t>OD TYPU 57 - PRO NEMOCNICE TYPU 3, (KATEGORIE 6) -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</si>
  <si>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</si>
  <si>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</si>
  <si>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</si>
  <si>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</si>
  <si>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90901  </t>
  </si>
  <si>
    <t>(DRG) DOBA TRVÁNÍ UMĚLÉ PLICNÍ VENTILACE DO 24 HOD</t>
  </si>
  <si>
    <t xml:space="preserve">51369  </t>
  </si>
  <si>
    <t>APENDEKTOMIE PŘI PERFORAČNÍ APENDICITIDĚ S PERITON</t>
  </si>
  <si>
    <t xml:space="preserve">51361  </t>
  </si>
  <si>
    <t>KOLEKTOMIE SUBTOTÁLNÍ S ILEOSTOMIÍ A UZÁVĚREM REKT</t>
  </si>
  <si>
    <t xml:space="preserve">76343  </t>
  </si>
  <si>
    <t xml:space="preserve">RESEKCE, SUTURA URETERU JEDNOSTRANNÁ              </t>
  </si>
  <si>
    <t xml:space="preserve">56324  </t>
  </si>
  <si>
    <t xml:space="preserve">DEKOMPRESE OSTATNÍCH VELKÝCH A STŘEDNÍCH NERVŮ    </t>
  </si>
  <si>
    <t xml:space="preserve">56163  </t>
  </si>
  <si>
    <t>ZEVNÍ KOMOROVÁ DRENÁŽ NEBO ZAVEDENÍ ČIDLA NA MĚŘEN</t>
  </si>
  <si>
    <t xml:space="preserve">66331  </t>
  </si>
  <si>
    <t xml:space="preserve">FŮZE PÁTEŘE - STANDARDNÍ ZADNÍ - 1 SEGMENT        </t>
  </si>
  <si>
    <t xml:space="preserve">53451  </t>
  </si>
  <si>
    <t>OTEVŘENÁ REPOZICE ZLOMENINY NEBO LUXACE JEDNOHO ME</t>
  </si>
  <si>
    <t xml:space="preserve">53453  </t>
  </si>
  <si>
    <t>OTEVŘENÁ REPOZICE ZLOMENINY NEBO LUXACE VÍCE METAT</t>
  </si>
  <si>
    <t xml:space="preserve">53481  </t>
  </si>
  <si>
    <t xml:space="preserve">ZLOMENINA  ACETABULA - JEDNOHO PILÍŘE EVENT. JEHO </t>
  </si>
  <si>
    <t xml:space="preserve">00651  </t>
  </si>
  <si>
    <t>OD TYPU 51 - PRO NEMOCNICE TYPU 3, (KATEGORIE 6) -</t>
  </si>
  <si>
    <t xml:space="preserve">62330  </t>
  </si>
  <si>
    <t>NEKREKTOMIE 5 - 10 % POVRCHU TĚLA - TANGENCIÁLNÍ N</t>
  </si>
  <si>
    <t xml:space="preserve">66627  </t>
  </si>
  <si>
    <t xml:space="preserve">DEKOMPRESE - PÁNEV, KYČEL                         </t>
  </si>
  <si>
    <t xml:space="preserve">90903  </t>
  </si>
  <si>
    <t xml:space="preserve">(DRG) DOBA TRVÁNÍ UMĚLÉ PLICNÍ VENTILACE VÍCE NEŽ </t>
  </si>
  <si>
    <t xml:space="preserve">66827  </t>
  </si>
  <si>
    <t xml:space="preserve">ZAVEDENÍ EXTENZE - SKELETÁLNÍ TRAKCE              </t>
  </si>
  <si>
    <t xml:space="preserve">99981  </t>
  </si>
  <si>
    <t xml:space="preserve">(VZP) PACIENT HOSPITALIZOVANÝ V LŮŽKOVÉM ZAŘÍZENÍ </t>
  </si>
  <si>
    <t xml:space="preserve">90904  </t>
  </si>
  <si>
    <t xml:space="preserve">78880  </t>
  </si>
  <si>
    <t xml:space="preserve">PÉČE O DÁRCE ORGÁNU, SPOLUPRÁCE S TRANSPLANTAČNÍM </t>
  </si>
  <si>
    <t xml:space="preserve">51127  </t>
  </si>
  <si>
    <t>HEMITYROIDEKTOMIE (TOTÁLNÍ LOBEKTOMIE ŠTÍTNÉ ŽLÁZY</t>
  </si>
  <si>
    <t xml:space="preserve">90905  </t>
  </si>
  <si>
    <t xml:space="preserve">99980  </t>
  </si>
  <si>
    <t>(VZP) PACIENT S DIAGNOSTIKOVANÝM POLYTRAUMATEM S I</t>
  </si>
  <si>
    <t xml:space="preserve">66341  </t>
  </si>
  <si>
    <t>OPERAČNÍ PŘÍSTUP K PÁTEŘI - STANDARDNÍ - ZADNÍ TZV</t>
  </si>
  <si>
    <t xml:space="preserve">66465  </t>
  </si>
  <si>
    <t xml:space="preserve">REPARACE ŠLACHY M. BICEPS BRACHII                 </t>
  </si>
  <si>
    <t xml:space="preserve">90902  </t>
  </si>
  <si>
    <t xml:space="preserve">66327  </t>
  </si>
  <si>
    <t>RESEKCE OBRATLE - ZADNÍ - LAMINEKTOMIE INKOMPLETNÍ</t>
  </si>
  <si>
    <t xml:space="preserve">00653  </t>
  </si>
  <si>
    <t>OD TYPU 53 - PRO NEMOCNICE TYPU 3, (KATEGORIE 6) -</t>
  </si>
  <si>
    <t xml:space="preserve">61119  </t>
  </si>
  <si>
    <t>SUTURA PERIFERNÍHO NERVU MIKROCHIRURGICKOU TECHNIK</t>
  </si>
  <si>
    <t xml:space="preserve">51385  </t>
  </si>
  <si>
    <t xml:space="preserve">RESEKCE ŽALUDKU S ANASTOMÓZOU                     </t>
  </si>
  <si>
    <t xml:space="preserve">00652  </t>
  </si>
  <si>
    <t>OD TYPU 52 - PRO NEMOCNICE TYPU 3, (KATEGORIE 6) -</t>
  </si>
  <si>
    <t xml:space="preserve">78021  </t>
  </si>
  <si>
    <t xml:space="preserve">KOMPLEXNÍ VYŠETŘENÍ ANESTEZIOLOGEM                </t>
  </si>
  <si>
    <t xml:space="preserve">78813  </t>
  </si>
  <si>
    <t xml:space="preserve">CVVH - KONTINUÁLNÍ VENOVENÓZNÍ HEMOFILTRACE       </t>
  </si>
  <si>
    <t xml:space="preserve">99999  </t>
  </si>
  <si>
    <t xml:space="preserve">Nespecifikovany vykon                             </t>
  </si>
  <si>
    <t xml:space="preserve">90906  </t>
  </si>
  <si>
    <t>809</t>
  </si>
  <si>
    <t>08</t>
  </si>
  <si>
    <t xml:space="preserve">78232  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</si>
  <si>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</si>
  <si>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</si>
  <si>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</si>
  <si>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</si>
  <si>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</si>
  <si>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</si>
  <si>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</si>
  <si>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</si>
  <si>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</si>
  <si>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</si>
  <si>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</si>
  <si>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</si>
  <si>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</si>
  <si>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</si>
  <si>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</si>
  <si>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</si>
  <si>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</si>
  <si>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</si>
  <si>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 xml:space="preserve">78810  </t>
  </si>
  <si>
    <t xml:space="preserve">ZAVEDENÁ HYPOTENZE                                </t>
  </si>
  <si>
    <t xml:space="preserve">78812  </t>
  </si>
  <si>
    <t xml:space="preserve">ISOVOLEMICKÁ HEMODILUCE                           </t>
  </si>
  <si>
    <t>59</t>
  </si>
  <si>
    <t>00033</t>
  </si>
  <si>
    <t>C</t>
  </si>
  <si>
    <t xml:space="preserve">ALLOGENNÍ TRANSPLANTACE KOSTNÍ DŘENĚ S MCC                                                          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</si>
  <si>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</si>
  <si>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</si>
  <si>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</si>
  <si>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</si>
  <si>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</si>
  <si>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</si>
  <si>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</si>
  <si>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</si>
  <si>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</si>
  <si>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</si>
  <si>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</si>
  <si>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</si>
  <si>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</si>
  <si>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</si>
  <si>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</si>
  <si>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</si>
  <si>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</si>
  <si>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00183</t>
  </si>
  <si>
    <t xml:space="preserve">IMPLANTACE NEUROSTIMULÁTORU S MCC                            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</si>
  <si>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</si>
  <si>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</si>
  <si>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</si>
  <si>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</si>
  <si>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</si>
  <si>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</si>
  <si>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</si>
  <si>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</si>
  <si>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</si>
  <si>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</si>
  <si>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</si>
  <si>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</si>
  <si>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</si>
  <si>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INFARKTU S MCC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</si>
  <si>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</si>
  <si>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</si>
  <si>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</si>
  <si>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SYSTÉMU. KROMĚ VIROVÉ MENINGITIDY S MCC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</si>
  <si>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</si>
  <si>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</si>
  <si>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</si>
  <si>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</si>
  <si>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</si>
  <si>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</si>
  <si>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03023</t>
  </si>
  <si>
    <t xml:space="preserve">JINÉ VELKÉ VÝKONY NA HLAVĚ A KRKU S MCC                                                             </t>
  </si>
  <si>
    <t>03033</t>
  </si>
  <si>
    <t xml:space="preserve">VÝKONY NA OBLIČEJOVÝCH KOSTECH. KROMĚ VELKÝCH VÝKONŮ NA HLAVĚ A KRKU S MCC                          </t>
  </si>
  <si>
    <t>03303</t>
  </si>
  <si>
    <t xml:space="preserve">MALIGNÍ ONEMOCNĚNÍ UCHA. NOSU. ÚST A HRDLA S MCC                                                    </t>
  </si>
  <si>
    <t>03333</t>
  </si>
  <si>
    <t xml:space="preserve">EPIGLOTITIS. OTITIS MEDIA. INFEKCE HORNÍCH CEST DÝCHACÍCH. LARYNGOTRACHEITIS S MCC                  </t>
  </si>
  <si>
    <t>03353</t>
  </si>
  <si>
    <t xml:space="preserve">JINÉ PORUCHY UŠÍ. NOSU. ÚST A HRDLA S MCC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</si>
  <si>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</si>
  <si>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</si>
  <si>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</si>
  <si>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</si>
  <si>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</si>
  <si>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</si>
  <si>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</si>
  <si>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</si>
  <si>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</si>
  <si>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</si>
  <si>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</si>
  <si>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</si>
  <si>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</si>
  <si>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</si>
  <si>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</si>
  <si>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</si>
  <si>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</si>
  <si>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</si>
  <si>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</si>
  <si>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</si>
  <si>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</si>
  <si>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</si>
  <si>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</si>
  <si>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</si>
  <si>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</si>
  <si>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</si>
  <si>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05133</t>
  </si>
  <si>
    <t xml:space="preserve">JINÉ PERKUTÁNNÍ KARDIOVASKULÁRNÍ VÝKONY BEZ AKUTNÍHO INFARKTU MYOKARDU S MCC                        </t>
  </si>
  <si>
    <t>05143</t>
  </si>
  <si>
    <t xml:space="preserve">JINÉ VASKULÁRNÍ VÝKONY S MCC                                                                        </t>
  </si>
  <si>
    <t>05283</t>
  </si>
  <si>
    <t xml:space="preserve">PERKUTÁNNÍ KORONÁRNÍ ANGIOPLASTIKA. &gt;=3 NEPOTAHOVANÉ STENTY BEZ AKUTNÍHO INFARKTU MYOKARDU S MCC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</si>
  <si>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</si>
  <si>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</si>
  <si>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</si>
  <si>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</si>
  <si>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</si>
  <si>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</si>
  <si>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</si>
  <si>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</si>
  <si>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</si>
  <si>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</si>
  <si>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</si>
  <si>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</si>
  <si>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05423</t>
  </si>
  <si>
    <t xml:space="preserve">SRDEČNÍ ARYTMIE A PORUCHY VEDENÍ S MCC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</si>
  <si>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</si>
  <si>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</si>
  <si>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</si>
  <si>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</si>
  <si>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06073</t>
  </si>
  <si>
    <t xml:space="preserve">MENŠÍ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</si>
  <si>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</si>
  <si>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</si>
  <si>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</si>
  <si>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</si>
  <si>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</si>
  <si>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</si>
  <si>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</si>
  <si>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</si>
  <si>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</si>
  <si>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PANKREATU. KROMĚ MALIGNÍHO ONEMOCNĚNÍ BEZ CC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</si>
  <si>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</si>
  <si>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</si>
  <si>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</si>
  <si>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</si>
  <si>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</si>
  <si>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</si>
  <si>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</si>
  <si>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</si>
  <si>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</si>
  <si>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</si>
  <si>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08093</t>
  </si>
  <si>
    <t>TRANSPLANTACE KŮŽE NEBO TKÁNĚ PRO PORUCHY MUSKULOSKELETÁLNÍHO SYSTÉMU NEBO POJIVOVÉ TKÁNĚ KROMĚ RUKY</t>
  </si>
  <si>
    <t>08333</t>
  </si>
  <si>
    <t xml:space="preserve">MALIGNÍ ONEMOCNĚNÍ MUSKULOSKELETÁLNÍHO SYSTÉMU A POJIVOVÉ TKÁNĚ. PATOLOGICKÉ ZLOMENINY S MCC        </t>
  </si>
  <si>
    <t>10053</t>
  </si>
  <si>
    <t xml:space="preserve">VÝKONY NA ŠTÍTNÉ A PŘÍŠTITNÉ ŽLÁZE. THYROGLOSSÁLNÍ VÝKONY S MCC                                     </t>
  </si>
  <si>
    <t>10303</t>
  </si>
  <si>
    <t xml:space="preserve">DIABETES. NUTRIČNÍ A JINÉ METABOLICKÉ PORUCHY S MCC                                                 </t>
  </si>
  <si>
    <t>11013</t>
  </si>
  <si>
    <t xml:space="preserve">TRANSPLANTACE LEDVIN S MCC          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</si>
  <si>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</si>
  <si>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</si>
  <si>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</si>
  <si>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</si>
  <si>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</si>
  <si>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</si>
  <si>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11083</t>
  </si>
  <si>
    <t xml:space="preserve">JINÉ VÝKONY PŘI PORUCHÁCH A ONEMOCNĚNÍCH LEDVIN A MOČOVÝCH CEST S MCC                               </t>
  </si>
  <si>
    <t>16313</t>
  </si>
  <si>
    <t>B</t>
  </si>
  <si>
    <t xml:space="preserve">PORUCHY SRÁŽLIVOSTI S MCC        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</si>
  <si>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</si>
  <si>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</si>
  <si>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</si>
  <si>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</si>
  <si>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</si>
  <si>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</si>
  <si>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</si>
  <si>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</si>
  <si>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</si>
  <si>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</si>
  <si>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</si>
  <si>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</si>
  <si>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</si>
  <si>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</si>
  <si>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</si>
  <si>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</si>
  <si>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</si>
  <si>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</si>
  <si>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</si>
  <si>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</si>
  <si>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</si>
  <si>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</si>
  <si>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</si>
  <si>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</si>
  <si>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</si>
  <si>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</si>
  <si>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</si>
  <si>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</si>
  <si>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</si>
  <si>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</si>
  <si>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</si>
  <si>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</si>
  <si>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</si>
  <si>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</si>
  <si>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</si>
  <si>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</si>
  <si>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</si>
  <si>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</si>
  <si>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</si>
  <si>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</si>
  <si>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</si>
  <si>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</si>
  <si>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</si>
  <si>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</si>
  <si>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</si>
  <si>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</si>
  <si>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</si>
  <si>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</si>
  <si>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</si>
  <si>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</si>
  <si>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 xml:space="preserve">22 - KLINIKA NUKLEÁRNÍ MEDICÍNY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</si>
  <si>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</si>
  <si>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</si>
  <si>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</si>
  <si>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</si>
  <si>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</si>
  <si>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</si>
  <si>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107</t>
  </si>
  <si>
    <t xml:space="preserve">89198  </t>
  </si>
  <si>
    <t xml:space="preserve">SKIASKOPIE                                        </t>
  </si>
  <si>
    <t>603</t>
  </si>
  <si>
    <t xml:space="preserve">82056  </t>
  </si>
  <si>
    <t>MIKROSKOPICKÉ STANOVENÍ MIKROBIÁLNÍHO OBRAZU POŠEV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</si>
  <si>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</si>
  <si>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</si>
  <si>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</si>
  <si>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</si>
  <si>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</si>
  <si>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</si>
  <si>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</si>
  <si>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</si>
  <si>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</si>
  <si>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</si>
  <si>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</si>
  <si>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</si>
  <si>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</si>
  <si>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94189  </t>
  </si>
  <si>
    <t xml:space="preserve">HYBRIDIZACE DNA SE ZNAČENOU SONDOU                </t>
  </si>
  <si>
    <t>706</t>
  </si>
  <si>
    <t xml:space="preserve">89173  </t>
  </si>
  <si>
    <t xml:space="preserve">ANTEGRÁDNÍ PYELOGRAFIE JEDNOSTRANNÁ               </t>
  </si>
  <si>
    <t xml:space="preserve">89143  </t>
  </si>
  <si>
    <t xml:space="preserve">RTG BŘICHA                                        </t>
  </si>
  <si>
    <t>205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</si>
  <si>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</si>
  <si>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</si>
  <si>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</si>
  <si>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</si>
  <si>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</si>
  <si>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</si>
  <si>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</si>
  <si>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</si>
  <si>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</si>
  <si>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</si>
  <si>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</si>
  <si>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</si>
  <si>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</si>
  <si>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</si>
  <si>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</si>
  <si>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</si>
  <si>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</si>
  <si>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</si>
  <si>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</si>
  <si>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</si>
  <si>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 xml:space="preserve">87419  </t>
  </si>
  <si>
    <t>22</t>
  </si>
  <si>
    <t>407</t>
  </si>
  <si>
    <t>0093626</t>
  </si>
  <si>
    <t xml:space="preserve">ULTRAVIST 370                                     </t>
  </si>
  <si>
    <t>0002025</t>
  </si>
  <si>
    <t xml:space="preserve">99MTC-HM PAO INJ.           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</si>
  <si>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</si>
  <si>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</si>
  <si>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</si>
  <si>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</si>
  <si>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 xml:space="preserve">47269  </t>
  </si>
  <si>
    <t xml:space="preserve">TOMOGRAFICKÁ SCINTIGRAFIE - SPECT                 </t>
  </si>
  <si>
    <t xml:space="preserve">47273  </t>
  </si>
  <si>
    <t>KVANTIFIKACE DYNAMICKÝCH A TOMOGRAFICKÝCH SCINTIGR</t>
  </si>
  <si>
    <t xml:space="preserve">47251  </t>
  </si>
  <si>
    <t xml:space="preserve">SCINTIGRAFIE MOZKU STATICKÁ                       </t>
  </si>
  <si>
    <t xml:space="preserve">47255  </t>
  </si>
  <si>
    <t xml:space="preserve">TOMOGRAFICKÁ SCINTIGRAFIE PERFÚSE MOZKU PO PODÁNÍ </t>
  </si>
  <si>
    <t xml:space="preserve">47355  </t>
  </si>
  <si>
    <t>HYBRIDNÍ VÝPOČETNÍ A POZITRONOVÁ EMISNÍ TOMOGRAFIE</t>
  </si>
  <si>
    <t xml:space="preserve">94127  </t>
  </si>
  <si>
    <t xml:space="preserve">ELEKTROFORÉZA NUKLEOVÝCH KYSELIN V POLYAKRYLAMIDU </t>
  </si>
  <si>
    <t xml:space="preserve">94181  </t>
  </si>
  <si>
    <t xml:space="preserve">ZHOTOVENÍ KARYOTYPU Z JEDNÉ MITÓZY                </t>
  </si>
  <si>
    <t xml:space="preserve">94145  </t>
  </si>
  <si>
    <t>RUTINNÍ VYŠETŘENÍ KOSTNÍ DŘENĚ PŘÍMÉ A S KULTIVACÍ</t>
  </si>
  <si>
    <t>818</t>
  </si>
  <si>
    <t xml:space="preserve">91431  </t>
  </si>
  <si>
    <t>ZVLÁŠTĚ NÁROČNÉ IZOLACE BUNĚK GRADIENTOVOU CENTRIF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</si>
  <si>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</si>
  <si>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</si>
  <si>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</si>
  <si>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</si>
  <si>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</si>
  <si>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</si>
  <si>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</si>
  <si>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</si>
  <si>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</si>
  <si>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</si>
  <si>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</si>
  <si>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</si>
  <si>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</si>
  <si>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</si>
  <si>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</si>
  <si>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</si>
  <si>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</si>
  <si>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</si>
  <si>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</si>
  <si>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</si>
  <si>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</si>
  <si>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</si>
  <si>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</si>
  <si>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</si>
  <si>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</si>
  <si>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</si>
  <si>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</si>
  <si>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</si>
  <si>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</si>
  <si>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</si>
  <si>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</si>
  <si>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</si>
  <si>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</si>
  <si>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</si>
  <si>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</si>
  <si>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</si>
  <si>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</si>
  <si>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</si>
  <si>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</si>
  <si>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</si>
  <si>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</si>
  <si>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</si>
  <si>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</si>
  <si>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</si>
  <si>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</si>
  <si>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</si>
  <si>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</si>
  <si>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</si>
  <si>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</si>
  <si>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</si>
  <si>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</si>
  <si>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</si>
  <si>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</si>
  <si>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</si>
  <si>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</si>
  <si>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</si>
  <si>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</si>
  <si>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</si>
  <si>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>33</t>
  </si>
  <si>
    <t>801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</si>
  <si>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</si>
  <si>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</si>
  <si>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</si>
  <si>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</si>
  <si>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</si>
  <si>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</si>
  <si>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</si>
  <si>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</si>
  <si>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</si>
  <si>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</si>
  <si>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81681  </t>
  </si>
  <si>
    <t xml:space="preserve">25-HYDROXYVITAMIN D (25 OHD)               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</si>
  <si>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</si>
  <si>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</si>
  <si>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</si>
  <si>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</si>
  <si>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</si>
  <si>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</si>
  <si>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</si>
  <si>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</si>
  <si>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</si>
  <si>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</si>
  <si>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</si>
  <si>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</si>
  <si>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</si>
  <si>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</si>
  <si>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</si>
  <si>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</si>
  <si>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</si>
  <si>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</si>
  <si>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</si>
  <si>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</si>
  <si>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</si>
  <si>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</si>
  <si>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</si>
  <si>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</si>
  <si>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</si>
  <si>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</si>
  <si>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</si>
  <si>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</si>
  <si>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</si>
  <si>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</si>
  <si>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</si>
  <si>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</si>
  <si>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</si>
  <si>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</si>
  <si>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</si>
  <si>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</si>
  <si>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</si>
  <si>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</si>
  <si>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</si>
  <si>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</si>
  <si>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</si>
  <si>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</si>
  <si>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</si>
  <si>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</si>
  <si>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</si>
  <si>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</si>
  <si>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</si>
  <si>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</si>
  <si>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</si>
  <si>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</si>
  <si>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</si>
  <si>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</si>
  <si>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</si>
  <si>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</si>
  <si>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</si>
  <si>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</si>
  <si>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</si>
  <si>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</si>
  <si>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</si>
  <si>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</si>
  <si>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</si>
  <si>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</si>
  <si>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81123  </t>
  </si>
  <si>
    <t xml:space="preserve">BILIRUBIN KONJUGOVANÝ STATIM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</si>
  <si>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</si>
  <si>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</si>
  <si>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</si>
  <si>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</si>
  <si>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</si>
  <si>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</si>
  <si>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</si>
  <si>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</si>
  <si>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</si>
  <si>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</si>
  <si>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</si>
  <si>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</si>
  <si>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</si>
  <si>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</si>
  <si>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</si>
  <si>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</si>
  <si>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</si>
  <si>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</si>
  <si>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</si>
  <si>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</si>
  <si>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</si>
  <si>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</si>
  <si>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</si>
  <si>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</si>
  <si>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</si>
  <si>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</si>
  <si>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</si>
  <si>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</si>
  <si>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</si>
  <si>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</si>
  <si>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</si>
  <si>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</si>
  <si>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</si>
  <si>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</si>
  <si>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</si>
  <si>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</si>
  <si>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</si>
  <si>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</si>
  <si>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</si>
  <si>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</si>
  <si>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</si>
  <si>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</si>
  <si>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</si>
  <si>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</si>
  <si>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</si>
  <si>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</si>
  <si>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</si>
  <si>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</si>
  <si>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</si>
  <si>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</si>
  <si>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</si>
  <si>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</si>
  <si>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</si>
  <si>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</si>
  <si>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</si>
  <si>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</si>
  <si>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</si>
  <si>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</si>
  <si>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</si>
  <si>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</si>
  <si>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</si>
  <si>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</si>
  <si>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81145  </t>
  </si>
  <si>
    <t xml:space="preserve">DRASLÍK STATIM   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</si>
  <si>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</si>
  <si>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</si>
  <si>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</si>
  <si>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</si>
  <si>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</si>
  <si>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</si>
  <si>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</si>
  <si>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</si>
  <si>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</si>
  <si>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</si>
  <si>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</si>
  <si>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</si>
  <si>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</si>
  <si>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</si>
  <si>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</si>
  <si>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</si>
  <si>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</si>
  <si>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</si>
  <si>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</si>
  <si>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</si>
  <si>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</si>
  <si>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</si>
  <si>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</si>
  <si>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</si>
  <si>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</si>
  <si>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</si>
  <si>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</si>
  <si>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</si>
  <si>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</si>
  <si>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</si>
  <si>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</si>
  <si>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</si>
  <si>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</si>
  <si>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</si>
  <si>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</si>
  <si>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</si>
  <si>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</si>
  <si>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</si>
  <si>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</si>
  <si>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</si>
  <si>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</si>
  <si>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</si>
  <si>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81395  </t>
  </si>
  <si>
    <t xml:space="preserve">ELEKTROFORÉZA PROTEINŮ (MOČ, MOZKOMÍŠNÍ MOK)      </t>
  </si>
  <si>
    <t xml:space="preserve">91129  </t>
  </si>
  <si>
    <t xml:space="preserve">STANOVENÍ IgG     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</si>
  <si>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</si>
  <si>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</si>
  <si>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</si>
  <si>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</si>
  <si>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81521  </t>
  </si>
  <si>
    <t xml:space="preserve">LAKTÁT (KYSELINA MLÉČNÁ)                          </t>
  </si>
  <si>
    <t xml:space="preserve">81113  </t>
  </si>
  <si>
    <t xml:space="preserve">A S T  STATIM                           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</si>
  <si>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</si>
  <si>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</si>
  <si>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</si>
  <si>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</si>
  <si>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</si>
  <si>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</si>
  <si>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</si>
  <si>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</si>
  <si>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</si>
  <si>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</si>
  <si>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</si>
  <si>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</si>
  <si>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</si>
  <si>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</si>
  <si>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</si>
  <si>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</si>
  <si>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91175  </t>
  </si>
  <si>
    <t xml:space="preserve">STANOVENÍ IgM ELISA                               </t>
  </si>
  <si>
    <t xml:space="preserve">81233  </t>
  </si>
  <si>
    <t xml:space="preserve">KARBONYLHEMOGLOBIN KVANTITATIVNĚ                  </t>
  </si>
  <si>
    <t xml:space="preserve">81231  </t>
  </si>
  <si>
    <t xml:space="preserve">METHEMOGLOBIN - KVANTITATIVNÍ STANOVENÍ           </t>
  </si>
  <si>
    <t>813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</si>
  <si>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</si>
  <si>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</si>
  <si>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</si>
  <si>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</si>
  <si>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</si>
  <si>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0001733</t>
  </si>
  <si>
    <t xml:space="preserve">XENETIX 300                                       </t>
  </si>
  <si>
    <t>0003132</t>
  </si>
  <si>
    <t xml:space="preserve">GADOVIST 1,0 MMOL/ML                              </t>
  </si>
  <si>
    <t>0003134</t>
  </si>
  <si>
    <t>0022008</t>
  </si>
  <si>
    <t xml:space="preserve">IOMERON 200                                       </t>
  </si>
  <si>
    <t>0022075</t>
  </si>
  <si>
    <t xml:space="preserve">IOMERON 400                                       </t>
  </si>
  <si>
    <t>0022077</t>
  </si>
  <si>
    <t>0042411</t>
  </si>
  <si>
    <t>0042433</t>
  </si>
  <si>
    <t xml:space="preserve">VISIPAQUE 320 MG I/ML                             </t>
  </si>
  <si>
    <t>0042443</t>
  </si>
  <si>
    <t>0045123</t>
  </si>
  <si>
    <t>0045124</t>
  </si>
  <si>
    <t>0059496</t>
  </si>
  <si>
    <t xml:space="preserve">TELEBRIX GASTRO                                   </t>
  </si>
  <si>
    <t>0065978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</si>
  <si>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</si>
  <si>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</si>
  <si>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</si>
  <si>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</si>
  <si>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</si>
  <si>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</si>
  <si>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>0077019</t>
  </si>
  <si>
    <t>0077024</t>
  </si>
  <si>
    <t>0095607</t>
  </si>
  <si>
    <t xml:space="preserve">MICROPAQUE                                        </t>
  </si>
  <si>
    <t>0045120</t>
  </si>
  <si>
    <t>0034038</t>
  </si>
  <si>
    <t xml:space="preserve">JEHLA BIOPTICKÁ ASPIRAČNÍ, CHIBA,ECHOTIP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</si>
  <si>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</si>
  <si>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</si>
  <si>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</si>
  <si>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</si>
  <si>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</si>
  <si>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</si>
  <si>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</si>
  <si>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</si>
  <si>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</si>
  <si>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0046543</t>
  </si>
  <si>
    <t xml:space="preserve">KATETR NEUROINTERVENČNÍ                           </t>
  </si>
  <si>
    <t>0047341</t>
  </si>
  <si>
    <t xml:space="preserve">KATETR BALÓNKOVÝ STENTGRAFTOVÝ RELIANT            </t>
  </si>
  <si>
    <t>0047748</t>
  </si>
  <si>
    <t xml:space="preserve">SADA EMBOLIZAČNÍ - KABEL PROPOJOVACÍ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</si>
  <si>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</si>
  <si>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</si>
  <si>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</si>
  <si>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</si>
  <si>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</si>
  <si>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</si>
  <si>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0049439</t>
  </si>
  <si>
    <t xml:space="preserve">STENTGRAFT ZENITH TX2 ZTEG-2P                     </t>
  </si>
  <si>
    <t>0049907</t>
  </si>
  <si>
    <t xml:space="preserve">STENT PERIFERNĺ - VASCULÁRNÍ HERCULINK ELITE      </t>
  </si>
  <si>
    <t>0051056</t>
  </si>
  <si>
    <t xml:space="preserve">SPIRÁLA EMBOLIZAČNÍ - AKTIVNÍ NEXUS, AXIUM  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</si>
  <si>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</si>
  <si>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</si>
  <si>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</si>
  <si>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</si>
  <si>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</si>
  <si>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</si>
  <si>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</si>
  <si>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</si>
  <si>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</si>
  <si>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</si>
  <si>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</si>
  <si>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</si>
  <si>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0053936</t>
  </si>
  <si>
    <t xml:space="preserve">SYSTÉM ZAVÁDĚCÍ ACCUSTICK II 20-705               </t>
  </si>
  <si>
    <t>0054351</t>
  </si>
  <si>
    <t>KATETR ANGIOPL.SLALOM,AVIATOR+,SLEEK,SAVVY(LONG),P</t>
  </si>
  <si>
    <t>0054472</t>
  </si>
  <si>
    <t xml:space="preserve">KATETR BALÓNKOVÝ OKLUZNÍ PRO ZENITH               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</si>
  <si>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</si>
  <si>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</si>
  <si>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</si>
  <si>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</si>
  <si>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0056362</t>
  </si>
  <si>
    <t xml:space="preserve">ZAVADĚČ FLEXOR CHECK-FLO II RADIOOP.ZNAČKA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</si>
  <si>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</si>
  <si>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</si>
  <si>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</si>
  <si>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</si>
  <si>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</si>
  <si>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</si>
  <si>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</si>
  <si>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</si>
  <si>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</si>
  <si>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</si>
  <si>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</si>
  <si>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</si>
  <si>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</si>
  <si>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</si>
  <si>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</si>
  <si>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</si>
  <si>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</si>
  <si>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0057999</t>
  </si>
  <si>
    <t xml:space="preserve">SPIRÁLA GDC                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</si>
  <si>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</si>
  <si>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</si>
  <si>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</si>
  <si>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</si>
  <si>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</si>
  <si>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</si>
  <si>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</si>
  <si>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</si>
  <si>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</si>
  <si>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0058751</t>
  </si>
  <si>
    <t xml:space="preserve">KATETR BALÓNKOVÝ OKLUZNÍ PRO ZENITH AAA       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</si>
  <si>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</si>
  <si>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</si>
  <si>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</si>
  <si>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</si>
  <si>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</si>
  <si>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</si>
  <si>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</si>
  <si>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</si>
  <si>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</si>
  <si>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</si>
  <si>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</si>
  <si>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</si>
  <si>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</si>
  <si>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</si>
  <si>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</si>
  <si>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</si>
  <si>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</si>
  <si>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</si>
  <si>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</si>
  <si>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</si>
  <si>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0141644</t>
  </si>
  <si>
    <t>STENT INTRAKRANIÁLNÍ SOLITAIRE AB,SAMOEXPANDIBILNÍ</t>
  </si>
  <si>
    <t>0141907</t>
  </si>
  <si>
    <t>STENT JÍC.BILIÁRNÍ,KOLOREK.DUODEN.TRACH.BRONCH.SX-</t>
  </si>
  <si>
    <t>0151349</t>
  </si>
  <si>
    <t>KATETR PODPŮR.PRO MIKROKAT - SYSTÉM MERCI - MULTIF</t>
  </si>
  <si>
    <t>0151381</t>
  </si>
  <si>
    <t xml:space="preserve">PTCA PŘÍSLUŠENSTVÍ PITION TRI-ADAPTER             </t>
  </si>
  <si>
    <t>0192087</t>
  </si>
  <si>
    <t>STENTGRAFT AORTÁLNÍ ZENITH FLEX AUI,SAMOEXPANDIBIL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</si>
  <si>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</si>
  <si>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</si>
  <si>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</si>
  <si>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</si>
  <si>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0193339</t>
  </si>
  <si>
    <t xml:space="preserve">STENTGRAFT AORTÁLNÍ ZENITH-NOHA SPIRÁLNÍ          </t>
  </si>
  <si>
    <t>0049860</t>
  </si>
  <si>
    <t>STENT INTRAKRANIÁLNÍ GATEWAY,BALONEXPANDIBILNÍ,NIT</t>
  </si>
  <si>
    <t>0038425</t>
  </si>
  <si>
    <t xml:space="preserve">STENT PERIFERNÍ BILIÁRNÍ ZIMMON,PLAST             </t>
  </si>
  <si>
    <t>0056017</t>
  </si>
  <si>
    <t>SET PRO ENTEROKLÝZU - SONDA DUODENÁLNÍ GUERBET 816</t>
  </si>
  <si>
    <t>0111638</t>
  </si>
  <si>
    <t>STENT PERIFERNÍ ISTHMUS LOGIC,BALONEXPANDIBILNÍ,CO</t>
  </si>
  <si>
    <t xml:space="preserve">89421  </t>
  </si>
  <si>
    <t xml:space="preserve">MĚŘENÍ TLAKU PŘI ANGIOGRAFII   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</si>
  <si>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</si>
  <si>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</si>
  <si>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</si>
  <si>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</si>
  <si>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89327  </t>
  </si>
  <si>
    <t xml:space="preserve">KONTROLNÍ NÁSTŘIK DRENÁŽNÍHO KATÉTRU              </t>
  </si>
  <si>
    <t xml:space="preserve">89167  </t>
  </si>
  <si>
    <t xml:space="preserve">CYSTOGRAFIE                         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</si>
  <si>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</si>
  <si>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</si>
  <si>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</si>
  <si>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</si>
  <si>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</si>
  <si>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</si>
  <si>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</si>
  <si>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</si>
  <si>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</si>
  <si>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</si>
  <si>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</si>
  <si>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</si>
  <si>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</si>
  <si>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</si>
  <si>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</si>
  <si>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</si>
  <si>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</si>
  <si>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</si>
  <si>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</si>
  <si>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</si>
  <si>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</si>
  <si>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</si>
  <si>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</si>
  <si>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</si>
  <si>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</si>
  <si>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</si>
  <si>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</si>
  <si>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</si>
  <si>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</si>
  <si>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</si>
  <si>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</si>
  <si>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</si>
  <si>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</si>
  <si>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</si>
  <si>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</si>
  <si>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</si>
  <si>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</si>
  <si>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</si>
  <si>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</si>
  <si>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</si>
  <si>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</si>
  <si>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</si>
  <si>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</si>
  <si>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</si>
  <si>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</si>
  <si>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</si>
  <si>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</si>
  <si>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</si>
  <si>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</si>
  <si>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</si>
  <si>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</si>
  <si>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</si>
  <si>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</si>
  <si>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</si>
  <si>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</si>
  <si>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</si>
  <si>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</si>
  <si>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</si>
  <si>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</si>
  <si>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</si>
  <si>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</si>
  <si>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</si>
  <si>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</si>
  <si>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</si>
  <si>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</si>
  <si>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</si>
  <si>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</si>
  <si>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89409  </t>
  </si>
  <si>
    <t>ZAVEDENÍ STENTGRAFTU DO NEKORONÁRNÍHO TEPENNÉHO NE</t>
  </si>
  <si>
    <t xml:space="preserve">89161  </t>
  </si>
  <si>
    <t xml:space="preserve">CHOLANGIOGRAFIE PEROPERAČNÍ NEBO T-DRÉNEM         </t>
  </si>
  <si>
    <t xml:space="preserve">89441  </t>
  </si>
  <si>
    <t xml:space="preserve">KATETRIZACE JATERNÍCH ŽIL                         </t>
  </si>
  <si>
    <t xml:space="preserve">89331  </t>
  </si>
  <si>
    <t xml:space="preserve">ZAVEDENÍ STENTU DO TEPENNÉHO ČI ŽILNÍHO ŘEČIŠTĚ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</si>
  <si>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</si>
  <si>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</si>
  <si>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</si>
  <si>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</si>
  <si>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</si>
  <si>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</si>
  <si>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</si>
  <si>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</si>
  <si>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</si>
  <si>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</si>
  <si>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</si>
  <si>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</si>
  <si>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</si>
  <si>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</si>
  <si>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</si>
  <si>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</si>
  <si>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</si>
  <si>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</si>
  <si>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</si>
  <si>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</si>
  <si>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</si>
  <si>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</si>
  <si>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</si>
  <si>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</si>
  <si>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</si>
  <si>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</si>
  <si>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</si>
  <si>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</si>
  <si>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</si>
  <si>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</si>
  <si>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</si>
  <si>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</si>
  <si>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</si>
  <si>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</si>
  <si>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</si>
  <si>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</si>
  <si>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</si>
  <si>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</si>
  <si>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</si>
  <si>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</si>
  <si>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</si>
  <si>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</si>
  <si>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</si>
  <si>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</si>
  <si>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</si>
  <si>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</si>
  <si>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</si>
  <si>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</si>
  <si>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</si>
  <si>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</si>
  <si>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</si>
  <si>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</si>
  <si>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</si>
  <si>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</si>
  <si>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</si>
  <si>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</si>
  <si>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</si>
  <si>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</si>
  <si>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</si>
  <si>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</si>
  <si>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</si>
  <si>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</si>
  <si>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</si>
  <si>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</si>
  <si>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</si>
  <si>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</si>
  <si>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</si>
  <si>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</si>
  <si>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</si>
  <si>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</si>
  <si>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</si>
  <si>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</si>
  <si>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</si>
  <si>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</si>
  <si>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</si>
  <si>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</si>
  <si>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</si>
  <si>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</si>
  <si>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</si>
  <si>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</si>
  <si>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</si>
  <si>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</si>
  <si>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</si>
  <si>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</si>
  <si>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</si>
  <si>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</si>
  <si>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</si>
  <si>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</si>
  <si>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</si>
  <si>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</si>
  <si>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</si>
  <si>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87011  </t>
  </si>
  <si>
    <t>KONZULTACE NÁLEZU PATOLOGEM CÍLENÁ NA ŽÁDOST OŠETŘ</t>
  </si>
  <si>
    <t xml:space="preserve">87221  </t>
  </si>
  <si>
    <t>ODBĚR PRO SPECIELNÍ VYŠETŘENÍ : RECEPTORY, HISTOCH</t>
  </si>
  <si>
    <t xml:space="preserve">87211  </t>
  </si>
  <si>
    <t>ZMRAZOVACÍ HISTOLOGICKÉ  VYŠETŘENÍ PITEVNÍHO MATER</t>
  </si>
  <si>
    <t>40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</si>
  <si>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</si>
  <si>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</si>
  <si>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</si>
  <si>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</si>
  <si>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</si>
  <si>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</si>
  <si>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</si>
  <si>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</si>
  <si>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</si>
  <si>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</si>
  <si>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</si>
  <si>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</si>
  <si>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</si>
  <si>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</si>
  <si>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</si>
  <si>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</si>
  <si>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</si>
  <si>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</si>
  <si>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</si>
  <si>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</si>
  <si>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</si>
  <si>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</si>
  <si>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</si>
  <si>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</si>
  <si>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</si>
  <si>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</si>
  <si>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</si>
  <si>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</si>
  <si>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</si>
  <si>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</si>
  <si>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</si>
  <si>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</si>
  <si>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</si>
  <si>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</si>
  <si>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</si>
  <si>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</si>
  <si>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</si>
  <si>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</si>
  <si>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</si>
  <si>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</si>
  <si>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</si>
  <si>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</si>
  <si>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</si>
  <si>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</si>
  <si>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82033  </t>
  </si>
  <si>
    <t xml:space="preserve">KONTROLA STERILITY KLINICKÉHO VZORKU              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</si>
  <si>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</si>
  <si>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</si>
  <si>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</si>
  <si>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</si>
  <si>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 xml:space="preserve">82053  </t>
  </si>
  <si>
    <t xml:space="preserve">MIKROSKOPICKÉ VYŠETŘENÍ NATIVNÍHO PREPARÁTU       </t>
  </si>
  <si>
    <t>41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</si>
  <si>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</si>
  <si>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</si>
  <si>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</si>
  <si>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</si>
  <si>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 xml:space="preserve">22321  </t>
  </si>
  <si>
    <t xml:space="preserve">URČENÍ SPECIFITY TROMBOCYTÁRNÍ PROTILÁTKY         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</si>
  <si>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</si>
  <si>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</si>
  <si>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</si>
  <si>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</si>
  <si>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</si>
  <si>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</si>
  <si>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</si>
  <si>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</si>
  <si>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</si>
  <si>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</si>
  <si>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</si>
  <si>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</si>
  <si>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86213  </t>
  </si>
  <si>
    <t xml:space="preserve">URČOVÁNÍ HLA ANTIGENŮ I. TŘÍDY - KOMBINOVANÝ SET  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</si>
  <si>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</si>
  <si>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</si>
  <si>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</si>
  <si>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</si>
  <si>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</si>
  <si>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</si>
  <si>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91501  </t>
  </si>
  <si>
    <t>STANOVENÍ HLADIN REVMATOIDNÍHO FAKTORU (RF) NEFELO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</si>
  <si>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</si>
  <si>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</si>
  <si>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</si>
  <si>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</si>
  <si>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</si>
  <si>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</si>
  <si>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</si>
  <si>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</si>
  <si>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</si>
  <si>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</si>
  <si>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</si>
  <si>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</si>
  <si>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</si>
  <si>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</si>
  <si>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</si>
  <si>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</si>
  <si>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</si>
  <si>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</si>
  <si>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</si>
  <si>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</si>
  <si>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</si>
  <si>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</si>
  <si>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91451  </t>
  </si>
  <si>
    <t>STANOVENÍ OPSONOFAGOCYTÁRNÍHO INDEXU INGESCÍ MIKRO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</si>
  <si>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</si>
  <si>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</si>
  <si>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</si>
  <si>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</si>
  <si>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</si>
  <si>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</si>
  <si>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91449  </t>
  </si>
  <si>
    <t>STANOVENÍ FAGOCYTÁRNÍ AKTIVITY LEUKOCYTŮ INGESCÍ P</t>
  </si>
  <si>
    <t xml:space="preserve">91115  </t>
  </si>
  <si>
    <t xml:space="preserve">STANOVENÍ IgG3 RID                                </t>
  </si>
  <si>
    <t xml:space="preserve">86125  </t>
  </si>
  <si>
    <t>STATIM - CROSS MATCH NEPŘÍBUZNÝCH DÁRCŮ JEDNODUCHÝ</t>
  </si>
  <si>
    <t xml:space="preserve">86121  </t>
  </si>
  <si>
    <t>CROSS - MATCH NEPŘÍBUZNÝCH DÁRCŮ JEDNODUCHÝ SKUPIN</t>
  </si>
  <si>
    <t xml:space="preserve">86123  </t>
  </si>
  <si>
    <t xml:space="preserve">86113  </t>
  </si>
  <si>
    <t>STATIM CROSS - MATCH NEPŘÍBUZNÝCH DÁRCŮ JEDNODUCHÝ</t>
  </si>
  <si>
    <t>00651</t>
  </si>
  <si>
    <t xml:space="preserve">TISS                </t>
  </si>
  <si>
    <t>00652</t>
  </si>
  <si>
    <t>00653</t>
  </si>
  <si>
    <t>00655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</si>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</sst>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3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90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91" fillId="0" borderId="111" xfId="0" applyNumberFormat="1" applyFont="1" applyBorder="1" applyAlignment="1">
      <alignment horizontal="right"/>
    </xf>
    <xf numFmtId="167" fontId="90" fillId="0" borderId="21" xfId="0" applyNumberFormat="1" applyFont="1" applyBorder="1"/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91" fillId="0" borderId="60" xfId="0" applyNumberFormat="1" applyFont="1" applyBorder="1" applyAlignment="1">
      <alignment horizontal="right"/>
    </xf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3" fontId="57" fillId="0" borderId="112" xfId="0" applyNumberFormat="1" applyFont="1" applyBorder="1"/>
    <xf numFmtId="9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90" fillId="0" borderId="58" xfId="0" applyNumberFormat="1" applyFont="1" applyBorder="1"/>
    <xf numFmtId="167" fontId="90" fillId="0" borderId="58" xfId="0" applyNumberFormat="1" applyFont="1" applyBorder="1"/>
    <xf numFmtId="167" fontId="90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90" fillId="0" borderId="0" xfId="0" applyNumberFormat="1" applyFont="1" applyBorder="1"/>
    <xf numFmtId="167" fontId="90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90" fillId="0" borderId="51" xfId="0" applyNumberFormat="1" applyFont="1" applyBorder="1" applyAlignment="1">
      <alignment horizontal="right"/>
    </xf>
    <xf numFmtId="167" fontId="90" fillId="0" borderId="51" xfId="0" applyNumberFormat="1" applyFont="1" applyBorder="1" applyAlignment="1">
      <alignment horizontal="right"/>
    </xf>
    <xf numFmtId="167" fontId="90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0.23464471945044918</c:v>
                </c:pt>
                <c:pt idx="1">
                  <c:v>0.49602180018090869</c:v>
                </c:pt>
                <c:pt idx="2">
                  <c:v>0.45802842187027976</c:v>
                </c:pt>
                <c:pt idx="3">
                  <c:v>0.41298674765363497</c:v>
                </c:pt>
                <c:pt idx="4">
                  <c:v>0.40549046706230413</c:v>
                </c:pt>
                <c:pt idx="5">
                  <c:v>0.34678132197506661</c:v>
                </c:pt>
                <c:pt idx="6">
                  <c:v>0.33132434931674193</c:v>
                </c:pt>
                <c:pt idx="7">
                  <c:v>0.36235783183869485</c:v>
                </c:pt>
                <c:pt idx="8">
                  <c:v>0.33776538667866268</c:v>
                </c:pt>
                <c:pt idx="9">
                  <c:v>0.34023893735092259</c:v>
                </c:pt>
                <c:pt idx="10">
                  <c:v>0.31924209215845828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50016"/>
        <c:axId val="12657527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0.33765866099683539</c:v>
                </c:pt>
                <c:pt idx="1">
                  <c:v>0.33765866099683539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787008"/>
        <c:axId val="1323789696"/>
      </c:scatterChart>
      <c:catAx>
        <c:axId val="126575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57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75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5750016"/>
        <c:crosses val="autoZero"/>
        <c:crossBetween val="between"/>
      </c:valAx>
      <c:valAx>
        <c:axId val="1323787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3789696"/>
        <c:crosses val="max"/>
        <c:crossBetween val="midCat"/>
      </c:valAx>
      <c:valAx>
        <c:axId val="1323789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37870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0.51852692933651268</c:v>
                </c:pt>
                <c:pt idx="1">
                  <c:v>0.68886978463050008</c:v>
                </c:pt>
                <c:pt idx="2">
                  <c:v>0.6299176786282803</c:v>
                </c:pt>
                <c:pt idx="3">
                  <c:v>0.62539365444932915</c:v>
                </c:pt>
                <c:pt idx="4">
                  <c:v>0.63066549654687476</c:v>
                </c:pt>
                <c:pt idx="5">
                  <c:v>0.63162596938483995</c:v>
                </c:pt>
                <c:pt idx="6">
                  <c:v>0.64592405941588382</c:v>
                </c:pt>
                <c:pt idx="7">
                  <c:v>0.5989215792711613</c:v>
                </c:pt>
                <c:pt idx="8">
                  <c:v>0.59344915424819367</c:v>
                </c:pt>
                <c:pt idx="9">
                  <c:v>0.59391169990378312</c:v>
                </c:pt>
                <c:pt idx="10">
                  <c:v>0.58991712207303393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800064"/>
        <c:axId val="15210224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24384"/>
        <c:axId val="1221047424"/>
      </c:scatterChart>
      <c:catAx>
        <c:axId val="15178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0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022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17800064"/>
        <c:crosses val="autoZero"/>
        <c:crossBetween val="between"/>
      </c:valAx>
      <c:valAx>
        <c:axId val="152102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1047424"/>
        <c:crosses val="max"/>
        <c:crossBetween val="midCat"/>
      </c:valAx>
      <c:valAx>
        <c:axId val="1221047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10243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2624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4277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5358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128928</v>
      </c>
      <c r="D4" s="401">
        <f ca="1">IF(ISERROR(VLOOKUP("Náklady celkem",INDIRECT("HI!$A:$G"),4,0)),0,VLOOKUP("Náklady celkem",INDIRECT("HI!$A:$G"),4,0))</f>
        <v>135109.74604999999</v>
      </c>
      <c r="E4" s="394">
        <f ca="1">IF(C4=0,0,D4/C4)</f>
        <v>1.0479472732843136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20470</v>
      </c>
      <c r="D7" s="393">
        <f>IF(ISERROR(HI!D5),"",HI!D5)</f>
        <v>17644.01511</v>
      </c>
      <c r="E7" s="395">
        <f t="shared" ref="E7:E16" si="0">IF(C7=0,0,D7/C7)</f>
        <v>0.86194504689789941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0.85505889207674846</v>
      </c>
      <c r="E8" s="395">
        <f t="shared" si="0"/>
        <v>0.95006543564083157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0.62370268472762702</v>
      </c>
      <c r="E10" s="395">
        <f t="shared" si="0"/>
        <v>1.0395044745460451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0.80244139531028891</v>
      </c>
      <c r="E11" s="395">
        <f t="shared" si="0"/>
        <v>1.003051744137861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10913</v>
      </c>
      <c r="D14" s="393">
        <f>IF(ISERROR(HI!D6),"",HI!D6)</f>
        <v>9610.9354999999996</v>
      </c>
      <c r="E14" s="395">
        <f t="shared" si="0"/>
        <v>0.88068684138183817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78973</v>
      </c>
      <c r="D15" s="402">
        <f ca="1">IF(ISERROR(VLOOKUP("Osobní náklady (Kč)",INDIRECT("HI!$A:$G"),4,0)),0,VLOOKUP("Osobní náklady (Kč)",INDIRECT("HI!$A:$G"),4,0))</f>
        <v>88967.703899999993</v>
      </c>
      <c r="E15" s="395">
        <f t="shared" ref="E15" ca="1" si="1">IF(C15=0,0,D15/C15)</f>
        <v>1.1265584934091397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105698</v>
      </c>
      <c r="D16" s="403">
        <f>IF(ISERROR(VLOOKUP("Odpracované hodiny",'ON Výkaz'!$A:$J,9,0)),"",VLOOKUP("Odpracované hodiny",'ON Výkaz'!$A:$J,9,0))</f>
        <v>102680.9</v>
      </c>
      <c r="E16" s="396">
        <f t="shared" si="0"/>
        <v>0.97145546746390654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43533.655844999994</v>
      </c>
      <c r="D18" s="405">
        <f ca="1">IF(ISERROR(VLOOKUP("Výnosy celkem",INDIRECT("HI!$A:$G"),4,0)),0,VLOOKUP("Výnosy celkem",INDIRECT("HI!$A:$G"),4,0))</f>
        <v>43132.717999999993</v>
      </c>
      <c r="E18" s="398">
        <f t="shared" ref="E18:E29" ca="1" si="2">IF(C18=0,0,D18/C18)</f>
        <v>0.99079016367411166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1686.92202</v>
      </c>
      <c r="D19" s="402">
        <f ca="1">IF(ISERROR(VLOOKUP("Ambulance (body)",INDIRECT("HI!$A:$G"),4,0)),0,VLOOKUP("Ambulance (body)",INDIRECT("HI!$A:$G"),4,0))</f>
        <v>2587.1509999999998</v>
      </c>
      <c r="E19" s="395">
        <f t="shared" ca="1" si="2"/>
        <v>1.5336518044859002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1.5029787683961824</v>
      </c>
      <c r="E20" s="395">
        <f t="shared" si="2"/>
        <v>1.5029787683961824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1.0209276423149996</v>
      </c>
      <c r="E21" s="395">
        <f t="shared" si="2"/>
        <v>1.2010913438999995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41846.733824999996</v>
      </c>
      <c r="D22" s="402">
        <f ca="1">IF(ISERROR(VLOOKUP("Hospitalizace (casemix * 29500)",INDIRECT("HI!$A:$G"),4,0)),0,VLOOKUP("Hospitalizace (casemix * 29500)",INDIRECT("HI!$A:$G"),4,0))</f>
        <v>40545.566999999995</v>
      </c>
      <c r="E22" s="395">
        <f t="shared" ref="E22" ca="1" si="3">IF(C22=0,0,D22/C22)</f>
        <v>0.96890637079487762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0.92046105225513375</v>
      </c>
      <c r="E23" s="395">
        <f t="shared" si="2"/>
        <v>0.96890637079487762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0.9427131062371259</v>
      </c>
      <c r="E24" s="395">
        <f t="shared" si="2"/>
        <v>0.99232958551276418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1.0908323892267364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0.97916666666666663</v>
      </c>
      <c r="E27" s="395">
        <f t="shared" si="2"/>
        <v>1.0879629629629628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0.58991712207303393</v>
      </c>
      <c r="E28" s="395">
        <f t="shared" si="2"/>
        <v>0.58991712207303393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0.84092210451026761</v>
      </c>
      <c r="D29" s="392">
        <f>IF(ISERROR(VLOOKUP("Celkem:",'ZV Vyžád.'!$A:$M,7,0)),"",VLOOKUP("Celkem:",'ZV Vyžád.'!$A:$M,7,0))</f>
        <v>1.2247406918962165</v>
      </c>
      <c r="E29" s="395">
        <f t="shared" si="2"/>
        <v>1.4564258512498911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21429.9073459625</v>
      </c>
      <c r="C5" s="38">
        <v>20505.59014</v>
      </c>
      <c r="D5" s="39">
        <v>17644.01511</v>
      </c>
      <c r="E5" s="15"/>
      <c r="F5" s="16">
        <v>20470</v>
      </c>
      <c r="G5" s="17">
        <f>IF(F5&lt;0.00000001,"",D5/F5)</f>
        <v>0.86194504689789941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10257.858216078601</v>
      </c>
      <c r="C6" s="40">
        <v>10169.742039999999</v>
      </c>
      <c r="D6" s="41">
        <v>9610.9354999999996</v>
      </c>
      <c r="E6" s="15"/>
      <c r="F6" s="18">
        <v>10913</v>
      </c>
      <c r="G6" s="19">
        <f>IF(F6&lt;0.00000001,"",D6/F6)</f>
        <v>0.88068684138183817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83203.107005956801</v>
      </c>
      <c r="C7" s="40">
        <v>89110.376180000007</v>
      </c>
      <c r="D7" s="41">
        <v>88967.703899999993</v>
      </c>
      <c r="E7" s="15"/>
      <c r="F7" s="18">
        <v>78973</v>
      </c>
      <c r="G7" s="19">
        <f>IF(F7&lt;0.00000001,"",D7/F7)</f>
        <v>1.1265584934091397</v>
      </c>
    </row>
    <row r="8" spans="1:7" ht="14.4" customHeight="1" thickBot="1" x14ac:dyDescent="0.35">
      <c r="A8" s="1" t="s">
        <v>182</v>
      </c>
      <c r="B8" s="20">
        <v>23595.735093904499</v>
      </c>
      <c r="C8" s="42">
        <v>22722.409650000001</v>
      </c>
      <c r="D8" s="43">
        <v>18887.091539999899</v>
      </c>
      <c r="E8" s="15"/>
      <c r="F8" s="20">
        <v>18572</v>
      </c>
      <c r="G8" s="21">
        <f>IF(F8&lt;0.00000001,"",D8/F8)</f>
        <v>1.0169659455093636</v>
      </c>
    </row>
    <row r="9" spans="1:7" ht="14.4" customHeight="1" thickBot="1" x14ac:dyDescent="0.35">
      <c r="A9" s="2" t="s">
        <v>183</v>
      </c>
      <c r="B9" s="3">
        <v>138486.607661902</v>
      </c>
      <c r="C9" s="44">
        <v>142508.11801000001</v>
      </c>
      <c r="D9" s="45">
        <v>135109.74604999999</v>
      </c>
      <c r="E9" s="15"/>
      <c r="F9" s="3">
        <v>128928</v>
      </c>
      <c r="G9" s="4">
        <f>IF(F9&lt;0.00000001,"",D9/F9)</f>
        <v>1.0479472732843136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1721.3489999999999</v>
      </c>
      <c r="C11" s="38">
        <f>IF(ISERROR(VLOOKUP("Celkem:",'ZV Vykáz.-A'!A:F,4,0)),0,VLOOKUP("Celkem:",'ZV Vykáz.-A'!A:F,4,0)/1000)</f>
        <v>1017.367</v>
      </c>
      <c r="D11" s="39">
        <f>IF(ISERROR(VLOOKUP("Celkem:",'ZV Vykáz.-A'!A:F,6,0)),0,VLOOKUP("Celkem:",'ZV Vykáz.-A'!A:F,6,0)/1000)</f>
        <v>2587.1509999999998</v>
      </c>
      <c r="E11" s="15"/>
      <c r="F11" s="16">
        <f>B11*0.98</f>
        <v>1686.92202</v>
      </c>
      <c r="G11" s="17">
        <f>IF(F11=0,"",D11/F11)</f>
        <v>1.5336518044859002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44049.193500000001</v>
      </c>
      <c r="C12" s="42">
        <f>IF(ISERROR(VLOOKUP("Celkem",CaseMix!A:D,3,0)),0,VLOOKUP("Celkem",CaseMix!A:D,3,0)*29.5)</f>
        <v>44649.872499999998</v>
      </c>
      <c r="D12" s="43">
        <f>IF(ISERROR(VLOOKUP("Celkem",CaseMix!A:D,4,0)),0,VLOOKUP("Celkem",CaseMix!A:D,4,0)*29.5)</f>
        <v>40545.566999999995</v>
      </c>
      <c r="E12" s="15"/>
      <c r="F12" s="20">
        <f>B12*0.95</f>
        <v>41846.733824999996</v>
      </c>
      <c r="G12" s="21">
        <f>IF(F12=0,"",D12/F12)</f>
        <v>0.96890637079487762</v>
      </c>
    </row>
    <row r="13" spans="1:7" ht="14.4" customHeight="1" thickBot="1" x14ac:dyDescent="0.35">
      <c r="A13" s="5" t="s">
        <v>186</v>
      </c>
      <c r="B13" s="10">
        <f>SUM(B11:B12)</f>
        <v>45770.542500000003</v>
      </c>
      <c r="C13" s="46">
        <f>SUM(C11:C12)</f>
        <v>45667.239499999996</v>
      </c>
      <c r="D13" s="47">
        <f>SUM(D11:D12)</f>
        <v>43132.717999999993</v>
      </c>
      <c r="E13" s="15"/>
      <c r="F13" s="10">
        <f>SUM(F11:F12)</f>
        <v>43533.655844999994</v>
      </c>
      <c r="G13" s="11">
        <f>IF(F13=0,"",D13/F13)</f>
        <v>0.99079016367411166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0.33050518943855672</v>
      </c>
      <c r="C15" s="48">
        <f>IF(C9=0,"",C13/C9)</f>
        <v>0.32045360038222848</v>
      </c>
      <c r="D15" s="49">
        <f>IF(D9=0,"",D13/D9)</f>
        <v>0.31924209215845828</v>
      </c>
      <c r="E15" s="15"/>
      <c r="F15" s="12">
        <f>IF(F9=0,"",F13/F9)</f>
        <v>0.33765866099683539</v>
      </c>
      <c r="G15" s="13">
        <f>IF(OR(F15=0,F15=""),"",D15/F15)</f>
        <v>0.94545802917061939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0.23464471945044918</v>
      </c>
      <c r="C4" s="349">
        <f t="shared" ref="C4:M4" si="0">(C10+C8)/C6</f>
        <v>0.49602180018090869</v>
      </c>
      <c r="D4" s="349">
        <f t="shared" si="0"/>
        <v>0.45802842187027976</v>
      </c>
      <c r="E4" s="349">
        <f t="shared" si="0"/>
        <v>0.41298674765363497</v>
      </c>
      <c r="F4" s="349">
        <f t="shared" si="0"/>
        <v>0.40549046706230413</v>
      </c>
      <c r="G4" s="349">
        <f t="shared" si="0"/>
        <v>0.34678132197506661</v>
      </c>
      <c r="H4" s="349">
        <f t="shared" si="0"/>
        <v>0.33132434931674193</v>
      </c>
      <c r="I4" s="349">
        <f t="shared" si="0"/>
        <v>0.36235783183869485</v>
      </c>
      <c r="J4" s="349">
        <f t="shared" si="0"/>
        <v>0.33776538667866268</v>
      </c>
      <c r="K4" s="349">
        <f t="shared" si="0"/>
        <v>0.34023893735092259</v>
      </c>
      <c r="L4" s="349">
        <f t="shared" si="0"/>
        <v>0.31924209215845828</v>
      </c>
      <c r="M4" s="349">
        <f t="shared" si="0"/>
        <v>1.9148515008255394E-2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12464.49955</v>
      </c>
      <c r="C5" s="349">
        <f>IF(ISERROR(VLOOKUP($A5,'Man Tab'!$A:$Q,COLUMN()+2,0)),0,VLOOKUP($A5,'Man Tab'!$A:$Q,COLUMN()+2,0))</f>
        <v>11455.301949999999</v>
      </c>
      <c r="D5" s="349">
        <f>IF(ISERROR(VLOOKUP($A5,'Man Tab'!$A:$Q,COLUMN()+2,0)),0,VLOOKUP($A5,'Man Tab'!$A:$Q,COLUMN()+2,0))</f>
        <v>11039.244129999999</v>
      </c>
      <c r="E5" s="349">
        <f>IF(ISERROR(VLOOKUP($A5,'Man Tab'!$A:$Q,COLUMN()+2,0)),0,VLOOKUP($A5,'Man Tab'!$A:$Q,COLUMN()+2,0))</f>
        <v>12207.591340000001</v>
      </c>
      <c r="F5" s="349">
        <f>IF(ISERROR(VLOOKUP($A5,'Man Tab'!$A:$Q,COLUMN()+2,0)),0,VLOOKUP($A5,'Man Tab'!$A:$Q,COLUMN()+2,0))</f>
        <v>11134.37975</v>
      </c>
      <c r="G5" s="349">
        <f>IF(ISERROR(VLOOKUP($A5,'Man Tab'!$A:$Q,COLUMN()+2,0)),0,VLOOKUP($A5,'Man Tab'!$A:$Q,COLUMN()+2,0))</f>
        <v>11675.79853</v>
      </c>
      <c r="H5" s="349">
        <f>IF(ISERROR(VLOOKUP($A5,'Man Tab'!$A:$Q,COLUMN()+2,0)),0,VLOOKUP($A5,'Man Tab'!$A:$Q,COLUMN()+2,0))</f>
        <v>14657.13501</v>
      </c>
      <c r="I5" s="349">
        <f>IF(ISERROR(VLOOKUP($A5,'Man Tab'!$A:$Q,COLUMN()+2,0)),0,VLOOKUP($A5,'Man Tab'!$A:$Q,COLUMN()+2,0))</f>
        <v>12163.47874</v>
      </c>
      <c r="J5" s="349">
        <f>IF(ISERROR(VLOOKUP($A5,'Man Tab'!$A:$Q,COLUMN()+2,0)),0,VLOOKUP($A5,'Man Tab'!$A:$Q,COLUMN()+2,0))</f>
        <v>11813.43655</v>
      </c>
      <c r="K5" s="349">
        <f>IF(ISERROR(VLOOKUP($A5,'Man Tab'!$A:$Q,COLUMN()+2,0)),0,VLOOKUP($A5,'Man Tab'!$A:$Q,COLUMN()+2,0))</f>
        <v>12314.70464</v>
      </c>
      <c r="L5" s="349">
        <f>IF(ISERROR(VLOOKUP($A5,'Man Tab'!$A:$Q,COLUMN()+2,0)),0,VLOOKUP($A5,'Man Tab'!$A:$Q,COLUMN()+2,0))</f>
        <v>14184.175859999999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12464.49955</v>
      </c>
      <c r="C6" s="351">
        <f t="shared" ref="C6:M6" si="1">C5+B6</f>
        <v>23919.801500000001</v>
      </c>
      <c r="D6" s="351">
        <f t="shared" si="1"/>
        <v>34959.045630000001</v>
      </c>
      <c r="E6" s="351">
        <f t="shared" si="1"/>
        <v>47166.63697</v>
      </c>
      <c r="F6" s="351">
        <f t="shared" si="1"/>
        <v>58301.01672</v>
      </c>
      <c r="G6" s="351">
        <f t="shared" si="1"/>
        <v>69976.81525</v>
      </c>
      <c r="H6" s="351">
        <f t="shared" si="1"/>
        <v>84633.950259999998</v>
      </c>
      <c r="I6" s="351">
        <f t="shared" si="1"/>
        <v>96797.429000000004</v>
      </c>
      <c r="J6" s="351">
        <f t="shared" si="1"/>
        <v>108610.86555</v>
      </c>
      <c r="K6" s="351">
        <f t="shared" si="1"/>
        <v>120925.57019</v>
      </c>
      <c r="L6" s="351">
        <f t="shared" si="1"/>
        <v>135109.74604999999</v>
      </c>
      <c r="M6" s="351">
        <f t="shared" si="1"/>
        <v>135109.74604999999</v>
      </c>
    </row>
    <row r="7" spans="1:13" ht="14.4" customHeight="1" x14ac:dyDescent="0.3">
      <c r="A7" s="350" t="s">
        <v>215</v>
      </c>
      <c r="B7" s="350">
        <v>94.64</v>
      </c>
      <c r="C7" s="350">
        <v>393.80599999999998</v>
      </c>
      <c r="D7" s="350">
        <v>529.47699999999998</v>
      </c>
      <c r="E7" s="350">
        <v>641.79200000000003</v>
      </c>
      <c r="F7" s="350">
        <v>774.101</v>
      </c>
      <c r="G7" s="350">
        <v>785.55700000000002</v>
      </c>
      <c r="H7" s="350">
        <v>904.18899999999996</v>
      </c>
      <c r="I7" s="350">
        <v>1134.5550000000001</v>
      </c>
      <c r="J7" s="350">
        <v>1178.52</v>
      </c>
      <c r="K7" s="350">
        <v>1317.799</v>
      </c>
      <c r="L7" s="350">
        <v>1374.4259999999999</v>
      </c>
      <c r="M7" s="350"/>
    </row>
    <row r="8" spans="1:13" ht="14.4" customHeight="1" x14ac:dyDescent="0.3">
      <c r="A8" s="350" t="s">
        <v>184</v>
      </c>
      <c r="B8" s="351">
        <f>B7*29.5</f>
        <v>2791.88</v>
      </c>
      <c r="C8" s="351">
        <f t="shared" ref="C8:M8" si="2">C7*29.5</f>
        <v>11617.277</v>
      </c>
      <c r="D8" s="351">
        <f t="shared" si="2"/>
        <v>15619.5715</v>
      </c>
      <c r="E8" s="351">
        <f t="shared" si="2"/>
        <v>18932.864000000001</v>
      </c>
      <c r="F8" s="351">
        <f t="shared" si="2"/>
        <v>22835.979500000001</v>
      </c>
      <c r="G8" s="351">
        <f t="shared" si="2"/>
        <v>23173.931499999999</v>
      </c>
      <c r="H8" s="351">
        <f t="shared" si="2"/>
        <v>26673.575499999999</v>
      </c>
      <c r="I8" s="351">
        <f t="shared" si="2"/>
        <v>33469.372500000005</v>
      </c>
      <c r="J8" s="351">
        <f t="shared" si="2"/>
        <v>34766.339999999997</v>
      </c>
      <c r="K8" s="351">
        <f t="shared" si="2"/>
        <v>38875.070500000002</v>
      </c>
      <c r="L8" s="351">
        <f t="shared" si="2"/>
        <v>40545.566999999995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132849</v>
      </c>
      <c r="C9" s="350">
        <v>114617</v>
      </c>
      <c r="D9" s="350">
        <v>145199</v>
      </c>
      <c r="E9" s="350">
        <v>153667</v>
      </c>
      <c r="F9" s="350">
        <v>258195</v>
      </c>
      <c r="G9" s="350">
        <v>288194</v>
      </c>
      <c r="H9" s="350">
        <v>274992</v>
      </c>
      <c r="I9" s="350">
        <v>238221</v>
      </c>
      <c r="J9" s="350">
        <v>312717</v>
      </c>
      <c r="K9" s="350">
        <v>349866</v>
      </c>
      <c r="L9" s="350">
        <v>318634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132.84899999999999</v>
      </c>
      <c r="C10" s="351">
        <f t="shared" ref="C10:M10" si="3">C9/1000+B10</f>
        <v>247.46600000000001</v>
      </c>
      <c r="D10" s="351">
        <f t="shared" si="3"/>
        <v>392.66500000000002</v>
      </c>
      <c r="E10" s="351">
        <f t="shared" si="3"/>
        <v>546.33199999999999</v>
      </c>
      <c r="F10" s="351">
        <f t="shared" si="3"/>
        <v>804.52700000000004</v>
      </c>
      <c r="G10" s="351">
        <f t="shared" si="3"/>
        <v>1092.721</v>
      </c>
      <c r="H10" s="351">
        <f t="shared" si="3"/>
        <v>1367.713</v>
      </c>
      <c r="I10" s="351">
        <f t="shared" si="3"/>
        <v>1605.934</v>
      </c>
      <c r="J10" s="351">
        <f t="shared" si="3"/>
        <v>1918.6509999999998</v>
      </c>
      <c r="K10" s="351">
        <f t="shared" si="3"/>
        <v>2268.5169999999998</v>
      </c>
      <c r="L10" s="351">
        <f t="shared" si="3"/>
        <v>2587.1509999999998</v>
      </c>
      <c r="M10" s="351">
        <f t="shared" si="3"/>
        <v>2587.1509999999998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0.33765866099683539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0.33765866099683539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22325.194168541599</v>
      </c>
      <c r="C7" s="77">
        <v>1860.4328473784699</v>
      </c>
      <c r="D7" s="77">
        <v>2204.2081600000001</v>
      </c>
      <c r="E7" s="77">
        <v>1866.70336</v>
      </c>
      <c r="F7" s="77">
        <v>1451.8658700000001</v>
      </c>
      <c r="G7" s="77">
        <v>1699.98299</v>
      </c>
      <c r="H7" s="77">
        <v>1326.9561799999999</v>
      </c>
      <c r="I7" s="77">
        <v>1709.4583399999999</v>
      </c>
      <c r="J7" s="77">
        <v>1537.4420600000001</v>
      </c>
      <c r="K7" s="77">
        <v>1386.8381199999999</v>
      </c>
      <c r="L7" s="77">
        <v>992.80600000000004</v>
      </c>
      <c r="M7" s="77">
        <v>1847.3052</v>
      </c>
      <c r="N7" s="77">
        <v>1620.44883</v>
      </c>
      <c r="O7" s="77">
        <v>4.9406564584124654E-324</v>
      </c>
      <c r="P7" s="78">
        <v>17644.01511</v>
      </c>
      <c r="Q7" s="311">
        <v>0.86216569219100003</v>
      </c>
    </row>
    <row r="8" spans="1:17" ht="14.4" customHeight="1" x14ac:dyDescent="0.3">
      <c r="A8" s="25" t="s">
        <v>52</v>
      </c>
      <c r="B8" s="76">
        <v>3895.0699621001399</v>
      </c>
      <c r="C8" s="77">
        <v>324.589163508345</v>
      </c>
      <c r="D8" s="77">
        <v>350.96899999999999</v>
      </c>
      <c r="E8" s="77">
        <v>130.946</v>
      </c>
      <c r="F8" s="77">
        <v>292.14100000000002</v>
      </c>
      <c r="G8" s="77">
        <v>219.42500000000001</v>
      </c>
      <c r="H8" s="77">
        <v>268.709</v>
      </c>
      <c r="I8" s="77">
        <v>246.32400000000001</v>
      </c>
      <c r="J8" s="77">
        <v>102.901</v>
      </c>
      <c r="K8" s="77">
        <v>424.43400000000003</v>
      </c>
      <c r="L8" s="77">
        <v>224.786</v>
      </c>
      <c r="M8" s="77">
        <v>353.68400000000003</v>
      </c>
      <c r="N8" s="77">
        <v>425.791</v>
      </c>
      <c r="O8" s="77">
        <v>4.9406564584124654E-324</v>
      </c>
      <c r="P8" s="78">
        <v>3040.11</v>
      </c>
      <c r="Q8" s="311">
        <v>0.85145675652300001</v>
      </c>
    </row>
    <row r="9" spans="1:17" ht="14.4" customHeight="1" x14ac:dyDescent="0.3">
      <c r="A9" s="25" t="s">
        <v>53</v>
      </c>
      <c r="B9" s="76">
        <v>11902.513414863501</v>
      </c>
      <c r="C9" s="77">
        <v>991.87611790529297</v>
      </c>
      <c r="D9" s="77">
        <v>921.86905000000002</v>
      </c>
      <c r="E9" s="77">
        <v>873.04624999999999</v>
      </c>
      <c r="F9" s="77">
        <v>732.06650999999999</v>
      </c>
      <c r="G9" s="77">
        <v>843.90887999999904</v>
      </c>
      <c r="H9" s="77">
        <v>920.93372999999997</v>
      </c>
      <c r="I9" s="77">
        <v>838.47004000000004</v>
      </c>
      <c r="J9" s="77">
        <v>911.28566999999998</v>
      </c>
      <c r="K9" s="77">
        <v>885.48405000000002</v>
      </c>
      <c r="L9" s="77">
        <v>731.50921000000005</v>
      </c>
      <c r="M9" s="77">
        <v>868.57925</v>
      </c>
      <c r="N9" s="77">
        <v>1083.78286</v>
      </c>
      <c r="O9" s="77">
        <v>4.9406564584124654E-324</v>
      </c>
      <c r="P9" s="78">
        <v>9610.9354999999996</v>
      </c>
      <c r="Q9" s="311">
        <v>0.88087755448299998</v>
      </c>
    </row>
    <row r="10" spans="1:17" ht="14.4" customHeight="1" x14ac:dyDescent="0.3">
      <c r="A10" s="25" t="s">
        <v>54</v>
      </c>
      <c r="B10" s="76">
        <v>44.999974880442998</v>
      </c>
      <c r="C10" s="77">
        <v>3.7499979067029998</v>
      </c>
      <c r="D10" s="77">
        <v>3.64079</v>
      </c>
      <c r="E10" s="77">
        <v>1.8163</v>
      </c>
      <c r="F10" s="77">
        <v>1.32945</v>
      </c>
      <c r="G10" s="77">
        <v>3.3421799999999999</v>
      </c>
      <c r="H10" s="77">
        <v>3.5067699999999999</v>
      </c>
      <c r="I10" s="77">
        <v>5.5022799999999998</v>
      </c>
      <c r="J10" s="77">
        <v>6.6290100000000001</v>
      </c>
      <c r="K10" s="77">
        <v>8.1962399999999995</v>
      </c>
      <c r="L10" s="77">
        <v>4.5561299999999996</v>
      </c>
      <c r="M10" s="77">
        <v>3.2639300000000002</v>
      </c>
      <c r="N10" s="77">
        <v>3.2996400000000001</v>
      </c>
      <c r="O10" s="77">
        <v>4.9406564584124654E-324</v>
      </c>
      <c r="P10" s="78">
        <v>45.082720000000002</v>
      </c>
      <c r="Q10" s="311">
        <v>1.0929150343209999</v>
      </c>
    </row>
    <row r="11" spans="1:17" ht="14.4" customHeight="1" x14ac:dyDescent="0.3">
      <c r="A11" s="25" t="s">
        <v>55</v>
      </c>
      <c r="B11" s="76">
        <v>802.46948551673495</v>
      </c>
      <c r="C11" s="77">
        <v>66.872457126393996</v>
      </c>
      <c r="D11" s="77">
        <v>84.996160000000003</v>
      </c>
      <c r="E11" s="77">
        <v>68.033199999999994</v>
      </c>
      <c r="F11" s="77">
        <v>66.404570000000007</v>
      </c>
      <c r="G11" s="77">
        <v>74.618889999998999</v>
      </c>
      <c r="H11" s="77">
        <v>50.566540000000003</v>
      </c>
      <c r="I11" s="77">
        <v>62.662610000000001</v>
      </c>
      <c r="J11" s="77">
        <v>80.424700000000001</v>
      </c>
      <c r="K11" s="77">
        <v>68.943690000000004</v>
      </c>
      <c r="L11" s="77">
        <v>55.897069999999999</v>
      </c>
      <c r="M11" s="77">
        <v>70.271069999999995</v>
      </c>
      <c r="N11" s="77">
        <v>94.62433</v>
      </c>
      <c r="O11" s="77">
        <v>4.9406564584124654E-324</v>
      </c>
      <c r="P11" s="78">
        <v>777.44282999999996</v>
      </c>
      <c r="Q11" s="311">
        <v>1.056886855159</v>
      </c>
    </row>
    <row r="12" spans="1:17" ht="14.4" customHeight="1" x14ac:dyDescent="0.3">
      <c r="A12" s="25" t="s">
        <v>56</v>
      </c>
      <c r="B12" s="76">
        <v>548.87529183354297</v>
      </c>
      <c r="C12" s="77">
        <v>45.739607652795002</v>
      </c>
      <c r="D12" s="77">
        <v>40.131999999999998</v>
      </c>
      <c r="E12" s="77">
        <v>16.092140000000001</v>
      </c>
      <c r="F12" s="77">
        <v>2.8400000000000001E-3</v>
      </c>
      <c r="G12" s="77">
        <v>136.52988999999999</v>
      </c>
      <c r="H12" s="77">
        <v>17.436959999999999</v>
      </c>
      <c r="I12" s="77">
        <v>94.901910000000001</v>
      </c>
      <c r="J12" s="77">
        <v>18.035360000000001</v>
      </c>
      <c r="K12" s="77">
        <v>37.215209999999999</v>
      </c>
      <c r="L12" s="77">
        <v>68.752200000000002</v>
      </c>
      <c r="M12" s="77">
        <v>63.859400000000001</v>
      </c>
      <c r="N12" s="77">
        <v>32.486930000000001</v>
      </c>
      <c r="O12" s="77">
        <v>4.9406564584124654E-324</v>
      </c>
      <c r="P12" s="78">
        <v>525.44484</v>
      </c>
      <c r="Q12" s="311">
        <v>1.0443402376740001</v>
      </c>
    </row>
    <row r="13" spans="1:17" ht="14.4" customHeight="1" x14ac:dyDescent="0.3">
      <c r="A13" s="25" t="s">
        <v>57</v>
      </c>
      <c r="B13" s="76">
        <v>292.077722433075</v>
      </c>
      <c r="C13" s="77">
        <v>24.339810202755999</v>
      </c>
      <c r="D13" s="77">
        <v>19.30658</v>
      </c>
      <c r="E13" s="77">
        <v>19.793479999999999</v>
      </c>
      <c r="F13" s="77">
        <v>15.207549999999999</v>
      </c>
      <c r="G13" s="77">
        <v>20.892160000000001</v>
      </c>
      <c r="H13" s="77">
        <v>22.286829999999998</v>
      </c>
      <c r="I13" s="77">
        <v>18.870139999999999</v>
      </c>
      <c r="J13" s="77">
        <v>32.357460000000003</v>
      </c>
      <c r="K13" s="77">
        <v>23.436129999999999</v>
      </c>
      <c r="L13" s="77">
        <v>21.371929999999999</v>
      </c>
      <c r="M13" s="77">
        <v>13.46754</v>
      </c>
      <c r="N13" s="77">
        <v>22.942959999999999</v>
      </c>
      <c r="O13" s="77">
        <v>4.9406564584124654E-324</v>
      </c>
      <c r="P13" s="78">
        <v>229.93276</v>
      </c>
      <c r="Q13" s="311">
        <v>0.85879791204900002</v>
      </c>
    </row>
    <row r="14" spans="1:17" ht="14.4" customHeight="1" x14ac:dyDescent="0.3">
      <c r="A14" s="25" t="s">
        <v>58</v>
      </c>
      <c r="B14" s="76">
        <v>1603.57884158364</v>
      </c>
      <c r="C14" s="77">
        <v>133.63157013196999</v>
      </c>
      <c r="D14" s="77">
        <v>220.393</v>
      </c>
      <c r="E14" s="77">
        <v>189.15299999999999</v>
      </c>
      <c r="F14" s="77">
        <v>201.08099999999999</v>
      </c>
      <c r="G14" s="77">
        <v>123.214</v>
      </c>
      <c r="H14" s="77">
        <v>90.138000000000005</v>
      </c>
      <c r="I14" s="77">
        <v>98.497</v>
      </c>
      <c r="J14" s="77">
        <v>92.215999999999994</v>
      </c>
      <c r="K14" s="77">
        <v>87.453000000000003</v>
      </c>
      <c r="L14" s="77">
        <v>102.366</v>
      </c>
      <c r="M14" s="77">
        <v>135.84399999999999</v>
      </c>
      <c r="N14" s="77">
        <v>168.077</v>
      </c>
      <c r="O14" s="77">
        <v>4.9406564584124654E-324</v>
      </c>
      <c r="P14" s="78">
        <v>1508.432</v>
      </c>
      <c r="Q14" s="311">
        <v>1.026181026555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848.351419992346</v>
      </c>
      <c r="C17" s="77">
        <v>70.695951666027995</v>
      </c>
      <c r="D17" s="77">
        <v>18.225249999999999</v>
      </c>
      <c r="E17" s="77">
        <v>45.999499999999998</v>
      </c>
      <c r="F17" s="77">
        <v>25.109190000000002</v>
      </c>
      <c r="G17" s="77">
        <v>31.206379999999999</v>
      </c>
      <c r="H17" s="77">
        <v>82.71575</v>
      </c>
      <c r="I17" s="77">
        <v>115.01719</v>
      </c>
      <c r="J17" s="77">
        <v>37.315489999999997</v>
      </c>
      <c r="K17" s="77">
        <v>56.784239999999997</v>
      </c>
      <c r="L17" s="77">
        <v>132.87161</v>
      </c>
      <c r="M17" s="77">
        <v>289.73399999999998</v>
      </c>
      <c r="N17" s="77">
        <v>147.37502000000001</v>
      </c>
      <c r="O17" s="77">
        <v>4.9406564584124654E-324</v>
      </c>
      <c r="P17" s="78">
        <v>982.35361999999998</v>
      </c>
      <c r="Q17" s="311">
        <v>1.2632247312730001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10.680999999999999</v>
      </c>
      <c r="E18" s="77">
        <v>10.308999999999999</v>
      </c>
      <c r="F18" s="77">
        <v>3.9620000000000002</v>
      </c>
      <c r="G18" s="77">
        <v>4.8209999999989996</v>
      </c>
      <c r="H18" s="77">
        <v>2.8330000000000002</v>
      </c>
      <c r="I18" s="77">
        <v>9.5410000000000004</v>
      </c>
      <c r="J18" s="77">
        <v>2.464</v>
      </c>
      <c r="K18" s="77">
        <v>4.9406564584124654E-324</v>
      </c>
      <c r="L18" s="77">
        <v>6.5510000000000002</v>
      </c>
      <c r="M18" s="77">
        <v>4.899</v>
      </c>
      <c r="N18" s="77">
        <v>1.988</v>
      </c>
      <c r="O18" s="77">
        <v>4.9406564584124654E-324</v>
      </c>
      <c r="P18" s="78">
        <v>58.048999999999999</v>
      </c>
      <c r="Q18" s="311" t="s">
        <v>298</v>
      </c>
    </row>
    <row r="19" spans="1:17" ht="14.4" customHeight="1" x14ac:dyDescent="0.3">
      <c r="A19" s="25" t="s">
        <v>63</v>
      </c>
      <c r="B19" s="76">
        <v>3049.22612338924</v>
      </c>
      <c r="C19" s="77">
        <v>254.10217694910301</v>
      </c>
      <c r="D19" s="77">
        <v>109.86484</v>
      </c>
      <c r="E19" s="77">
        <v>185.57088999999999</v>
      </c>
      <c r="F19" s="77">
        <v>205.56392</v>
      </c>
      <c r="G19" s="77">
        <v>144.24946</v>
      </c>
      <c r="H19" s="77">
        <v>166.61878999999999</v>
      </c>
      <c r="I19" s="77">
        <v>192.7715</v>
      </c>
      <c r="J19" s="77">
        <v>142.73025000000001</v>
      </c>
      <c r="K19" s="77">
        <v>470.55246</v>
      </c>
      <c r="L19" s="77">
        <v>764.04672000000005</v>
      </c>
      <c r="M19" s="77">
        <v>340.99340999999998</v>
      </c>
      <c r="N19" s="77">
        <v>188.21711999999999</v>
      </c>
      <c r="O19" s="77">
        <v>4.9406564584124654E-324</v>
      </c>
      <c r="P19" s="78">
        <v>2911.1793600000001</v>
      </c>
      <c r="Q19" s="311">
        <v>1.0415206680569999</v>
      </c>
    </row>
    <row r="20" spans="1:17" ht="14.4" customHeight="1" x14ac:dyDescent="0.3">
      <c r="A20" s="25" t="s">
        <v>64</v>
      </c>
      <c r="B20" s="76">
        <v>86190.976747362904</v>
      </c>
      <c r="C20" s="77">
        <v>7182.5813956135698</v>
      </c>
      <c r="D20" s="77">
        <v>7729.1757200000002</v>
      </c>
      <c r="E20" s="77">
        <v>7256.8828299999996</v>
      </c>
      <c r="F20" s="77">
        <v>7299.7357300000003</v>
      </c>
      <c r="G20" s="77">
        <v>8142.4846099999904</v>
      </c>
      <c r="H20" s="77">
        <v>7392.8591999999999</v>
      </c>
      <c r="I20" s="77">
        <v>7479.8340200000002</v>
      </c>
      <c r="J20" s="77">
        <v>10928.98582</v>
      </c>
      <c r="K20" s="77">
        <v>7960.3061100000004</v>
      </c>
      <c r="L20" s="77">
        <v>7600.0325000000003</v>
      </c>
      <c r="M20" s="77">
        <v>7544.3401100000001</v>
      </c>
      <c r="N20" s="77">
        <v>9633.0672500000001</v>
      </c>
      <c r="O20" s="77">
        <v>4.9406564584124654E-324</v>
      </c>
      <c r="P20" s="78">
        <v>88967.703899999993</v>
      </c>
      <c r="Q20" s="311">
        <v>1.1260538010409999</v>
      </c>
    </row>
    <row r="21" spans="1:17" ht="14.4" customHeight="1" x14ac:dyDescent="0.3">
      <c r="A21" s="26" t="s">
        <v>65</v>
      </c>
      <c r="B21" s="76">
        <v>9226.9999999994907</v>
      </c>
      <c r="C21" s="77">
        <v>768.91666666662502</v>
      </c>
      <c r="D21" s="77">
        <v>742.85299999999995</v>
      </c>
      <c r="E21" s="77">
        <v>742.53499999999997</v>
      </c>
      <c r="F21" s="77">
        <v>740.38599999999997</v>
      </c>
      <c r="G21" s="77">
        <v>758.31099999999901</v>
      </c>
      <c r="H21" s="77">
        <v>750.96799999999996</v>
      </c>
      <c r="I21" s="77">
        <v>750.96799999999996</v>
      </c>
      <c r="J21" s="77">
        <v>753.83799999999997</v>
      </c>
      <c r="K21" s="77">
        <v>753.83500000000004</v>
      </c>
      <c r="L21" s="77">
        <v>753.83299999999997</v>
      </c>
      <c r="M21" s="77">
        <v>753.83</v>
      </c>
      <c r="N21" s="77">
        <v>755.40300000000002</v>
      </c>
      <c r="O21" s="77">
        <v>1.4821969375237396E-323</v>
      </c>
      <c r="P21" s="78">
        <v>8256.76</v>
      </c>
      <c r="Q21" s="311">
        <v>0.97619752307899998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38.76</v>
      </c>
      <c r="F22" s="77">
        <v>4.9406564584124654E-324</v>
      </c>
      <c r="G22" s="77">
        <v>4.9406564584124654E-324</v>
      </c>
      <c r="H22" s="77">
        <v>28.6</v>
      </c>
      <c r="I22" s="77">
        <v>4.9406564584124654E-324</v>
      </c>
      <c r="J22" s="77">
        <v>7.4379799999999996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74.797979999999995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2.91038304567337E-11</v>
      </c>
      <c r="C24" s="77">
        <v>1.8189894035458601E-12</v>
      </c>
      <c r="D24" s="77">
        <v>8.1849999999990004</v>
      </c>
      <c r="E24" s="77">
        <v>9.6609999999999996</v>
      </c>
      <c r="F24" s="77">
        <v>4.3884999999990004</v>
      </c>
      <c r="G24" s="77">
        <v>4.6048999999979996</v>
      </c>
      <c r="H24" s="77">
        <v>9.2509999999979993</v>
      </c>
      <c r="I24" s="77">
        <v>52.980500000001001</v>
      </c>
      <c r="J24" s="77">
        <v>3.0722099999979999</v>
      </c>
      <c r="K24" s="77">
        <v>4.9000000199999998E-4</v>
      </c>
      <c r="L24" s="77">
        <v>354.05718000000002</v>
      </c>
      <c r="M24" s="77">
        <v>24.633729999999002</v>
      </c>
      <c r="N24" s="77">
        <v>6.6719200000000001</v>
      </c>
      <c r="O24" s="77">
        <v>-1.0869444208507424E-322</v>
      </c>
      <c r="P24" s="78">
        <v>477.50642999999798</v>
      </c>
      <c r="Q24" s="311"/>
    </row>
    <row r="25" spans="1:17" ht="14.4" customHeight="1" x14ac:dyDescent="0.3">
      <c r="A25" s="27" t="s">
        <v>69</v>
      </c>
      <c r="B25" s="79">
        <v>140730.33315249701</v>
      </c>
      <c r="C25" s="80">
        <v>11727.5277627081</v>
      </c>
      <c r="D25" s="80">
        <v>12464.49955</v>
      </c>
      <c r="E25" s="80">
        <v>11455.301949999999</v>
      </c>
      <c r="F25" s="80">
        <v>11039.244129999999</v>
      </c>
      <c r="G25" s="80">
        <v>12207.591340000001</v>
      </c>
      <c r="H25" s="80">
        <v>11134.37975</v>
      </c>
      <c r="I25" s="80">
        <v>11675.79853</v>
      </c>
      <c r="J25" s="80">
        <v>14657.13501</v>
      </c>
      <c r="K25" s="80">
        <v>12163.47874</v>
      </c>
      <c r="L25" s="80">
        <v>11813.43655</v>
      </c>
      <c r="M25" s="80">
        <v>12314.70464</v>
      </c>
      <c r="N25" s="80">
        <v>14184.175859999999</v>
      </c>
      <c r="O25" s="80">
        <v>4.9406564584124654E-324</v>
      </c>
      <c r="P25" s="81">
        <v>135109.74604999999</v>
      </c>
      <c r="Q25" s="312">
        <v>1.0473395957680001</v>
      </c>
    </row>
    <row r="26" spans="1:17" ht="14.4" customHeight="1" x14ac:dyDescent="0.3">
      <c r="A26" s="25" t="s">
        <v>70</v>
      </c>
      <c r="B26" s="76">
        <v>12833.571113247701</v>
      </c>
      <c r="C26" s="77">
        <v>1069.4642594373099</v>
      </c>
      <c r="D26" s="77">
        <v>1030.39382</v>
      </c>
      <c r="E26" s="77">
        <v>957.31836999999996</v>
      </c>
      <c r="F26" s="77">
        <v>1044.25865</v>
      </c>
      <c r="G26" s="77">
        <v>1114.06014</v>
      </c>
      <c r="H26" s="77">
        <v>916.76617999999996</v>
      </c>
      <c r="I26" s="77">
        <v>1179.8765900000001</v>
      </c>
      <c r="J26" s="77">
        <v>1523.9768799999999</v>
      </c>
      <c r="K26" s="77">
        <v>987.18596000000002</v>
      </c>
      <c r="L26" s="77">
        <v>994.45609000000002</v>
      </c>
      <c r="M26" s="77">
        <v>1163.78217</v>
      </c>
      <c r="N26" s="77">
        <v>937.89516000000003</v>
      </c>
      <c r="O26" s="77">
        <v>4.9406564584124654E-324</v>
      </c>
      <c r="P26" s="78">
        <v>11849.970009999999</v>
      </c>
      <c r="Q26" s="311">
        <v>1.0072987399090001</v>
      </c>
    </row>
    <row r="27" spans="1:17" ht="14.4" customHeight="1" x14ac:dyDescent="0.3">
      <c r="A27" s="28" t="s">
        <v>71</v>
      </c>
      <c r="B27" s="79">
        <v>153563.904265744</v>
      </c>
      <c r="C27" s="80">
        <v>12796.992022145399</v>
      </c>
      <c r="D27" s="80">
        <v>13494.89337</v>
      </c>
      <c r="E27" s="80">
        <v>12412.62032</v>
      </c>
      <c r="F27" s="80">
        <v>12083.502780000001</v>
      </c>
      <c r="G27" s="80">
        <v>13321.65148</v>
      </c>
      <c r="H27" s="80">
        <v>12051.145930000001</v>
      </c>
      <c r="I27" s="80">
        <v>12855.67512</v>
      </c>
      <c r="J27" s="80">
        <v>16181.11189</v>
      </c>
      <c r="K27" s="80">
        <v>13150.664699999999</v>
      </c>
      <c r="L27" s="80">
        <v>12807.89264</v>
      </c>
      <c r="M27" s="80">
        <v>13478.48681</v>
      </c>
      <c r="N27" s="80">
        <v>15122.071019999999</v>
      </c>
      <c r="O27" s="80">
        <v>9.8813129168249309E-324</v>
      </c>
      <c r="P27" s="81">
        <v>146959.71606000001</v>
      </c>
      <c r="Q27" s="312">
        <v>1.0439933200039999</v>
      </c>
    </row>
    <row r="28" spans="1:17" ht="14.4" customHeight="1" x14ac:dyDescent="0.3">
      <c r="A28" s="26" t="s">
        <v>72</v>
      </c>
      <c r="B28" s="76">
        <v>637.28655486171897</v>
      </c>
      <c r="C28" s="77">
        <v>53.107212905143001</v>
      </c>
      <c r="D28" s="77">
        <v>27.003139999999998</v>
      </c>
      <c r="E28" s="77">
        <v>35.82311</v>
      </c>
      <c r="F28" s="77">
        <v>26.79495</v>
      </c>
      <c r="G28" s="77">
        <v>35.633499999999998</v>
      </c>
      <c r="H28" s="77">
        <v>32.008670000000002</v>
      </c>
      <c r="I28" s="77">
        <v>38.852220000000003</v>
      </c>
      <c r="J28" s="77">
        <v>15.90719</v>
      </c>
      <c r="K28" s="77">
        <v>297.53530999999998</v>
      </c>
      <c r="L28" s="77">
        <v>16.903079999999999</v>
      </c>
      <c r="M28" s="77">
        <v>15.73737</v>
      </c>
      <c r="N28" s="77">
        <v>25.345099999999999</v>
      </c>
      <c r="O28" s="77">
        <v>1.2351641146031164E-322</v>
      </c>
      <c r="P28" s="78">
        <v>567.54363999999998</v>
      </c>
      <c r="Q28" s="311">
        <v>0.97152295406199995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4.351</v>
      </c>
      <c r="I31" s="83">
        <v>2.4703282292062327E-323</v>
      </c>
      <c r="J31" s="83">
        <v>2.919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7.27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151943.00907934099</v>
      </c>
      <c r="C6" s="581">
        <v>155693.74583</v>
      </c>
      <c r="D6" s="582">
        <v>3750.7367506590399</v>
      </c>
      <c r="E6" s="583">
        <v>1.0246851551339999</v>
      </c>
      <c r="F6" s="581">
        <v>140730.33315249701</v>
      </c>
      <c r="G6" s="582">
        <v>129002.80538978901</v>
      </c>
      <c r="H6" s="584">
        <v>14184.175859999999</v>
      </c>
      <c r="I6" s="581">
        <v>135109.74604999999</v>
      </c>
      <c r="J6" s="582">
        <v>6106.9406602113704</v>
      </c>
      <c r="K6" s="585">
        <v>0.960061296121</v>
      </c>
    </row>
    <row r="7" spans="1:11" ht="14.4" customHeight="1" thickBot="1" x14ac:dyDescent="0.35">
      <c r="A7" s="600" t="s">
        <v>301</v>
      </c>
      <c r="B7" s="581">
        <v>47277.417913371799</v>
      </c>
      <c r="C7" s="581">
        <v>40194.148090000002</v>
      </c>
      <c r="D7" s="582">
        <v>-7083.2698233718002</v>
      </c>
      <c r="E7" s="583">
        <v>0.85017646614300002</v>
      </c>
      <c r="F7" s="581">
        <v>41414.778861752697</v>
      </c>
      <c r="G7" s="582">
        <v>37963.547289939903</v>
      </c>
      <c r="H7" s="584">
        <v>3451.4549200000001</v>
      </c>
      <c r="I7" s="581">
        <v>33388.669220000003</v>
      </c>
      <c r="J7" s="582">
        <v>-4574.8780699399504</v>
      </c>
      <c r="K7" s="585">
        <v>0.80620179891400001</v>
      </c>
    </row>
    <row r="8" spans="1:11" ht="14.4" customHeight="1" thickBot="1" x14ac:dyDescent="0.35">
      <c r="A8" s="601" t="s">
        <v>302</v>
      </c>
      <c r="B8" s="581">
        <v>45590.948534916097</v>
      </c>
      <c r="C8" s="581">
        <v>38624.951090000002</v>
      </c>
      <c r="D8" s="582">
        <v>-6965.99744491605</v>
      </c>
      <c r="E8" s="583">
        <v>0.84720656909299996</v>
      </c>
      <c r="F8" s="581">
        <v>39811.200020169003</v>
      </c>
      <c r="G8" s="582">
        <v>36493.600018488301</v>
      </c>
      <c r="H8" s="584">
        <v>3283.3779199999999</v>
      </c>
      <c r="I8" s="581">
        <v>31880.237219999999</v>
      </c>
      <c r="J8" s="582">
        <v>-4613.3627984882796</v>
      </c>
      <c r="K8" s="585">
        <v>0.80078563830899996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1.3699999999999999E-3</v>
      </c>
      <c r="I9" s="586">
        <v>3.46E-3</v>
      </c>
      <c r="J9" s="587">
        <v>3.46E-3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1.3699999999999999E-3</v>
      </c>
      <c r="I10" s="581">
        <v>3.46E-3</v>
      </c>
      <c r="J10" s="582">
        <v>3.46E-3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25526.0671830459</v>
      </c>
      <c r="C11" s="586">
        <v>21724.437580000002</v>
      </c>
      <c r="D11" s="587">
        <v>-3801.6296030458798</v>
      </c>
      <c r="E11" s="588">
        <v>0.85106873002399996</v>
      </c>
      <c r="F11" s="586">
        <v>22325.194168541599</v>
      </c>
      <c r="G11" s="587">
        <v>20464.7613211631</v>
      </c>
      <c r="H11" s="589">
        <v>1620.44883</v>
      </c>
      <c r="I11" s="586">
        <v>17644.01511</v>
      </c>
      <c r="J11" s="587">
        <v>-2820.7462111631198</v>
      </c>
      <c r="K11" s="592">
        <v>0.79031855117500005</v>
      </c>
    </row>
    <row r="12" spans="1:11" ht="14.4" customHeight="1" thickBot="1" x14ac:dyDescent="0.35">
      <c r="A12" s="603" t="s">
        <v>307</v>
      </c>
      <c r="B12" s="581">
        <v>16724.6701829882</v>
      </c>
      <c r="C12" s="581">
        <v>15558.5712</v>
      </c>
      <c r="D12" s="582">
        <v>-1166.0989829882001</v>
      </c>
      <c r="E12" s="583">
        <v>0.93027671277000001</v>
      </c>
      <c r="F12" s="581">
        <v>15524.9702002596</v>
      </c>
      <c r="G12" s="582">
        <v>14231.222683571301</v>
      </c>
      <c r="H12" s="584">
        <v>1121.2181700000001</v>
      </c>
      <c r="I12" s="581">
        <v>12382.40156</v>
      </c>
      <c r="J12" s="582">
        <v>-1848.82112357132</v>
      </c>
      <c r="K12" s="585">
        <v>0.79757973125000003</v>
      </c>
    </row>
    <row r="13" spans="1:11" ht="14.4" customHeight="1" thickBot="1" x14ac:dyDescent="0.35">
      <c r="A13" s="603" t="s">
        <v>308</v>
      </c>
      <c r="B13" s="581">
        <v>1952.44741244088</v>
      </c>
      <c r="C13" s="581">
        <v>1864.6397199999999</v>
      </c>
      <c r="D13" s="582">
        <v>-87.807692440875002</v>
      </c>
      <c r="E13" s="583">
        <v>0.95502685917100005</v>
      </c>
      <c r="F13" s="581">
        <v>1950.05100036461</v>
      </c>
      <c r="G13" s="582">
        <v>1787.54675033423</v>
      </c>
      <c r="H13" s="584">
        <v>138.04328000000001</v>
      </c>
      <c r="I13" s="581">
        <v>1448.70703</v>
      </c>
      <c r="J13" s="582">
        <v>-338.839720334226</v>
      </c>
      <c r="K13" s="585">
        <v>0.74290725202999996</v>
      </c>
    </row>
    <row r="14" spans="1:11" ht="14.4" customHeight="1" thickBot="1" x14ac:dyDescent="0.35">
      <c r="A14" s="603" t="s">
        <v>309</v>
      </c>
      <c r="B14" s="581">
        <v>129.99995217255201</v>
      </c>
      <c r="C14" s="581">
        <v>61.62697</v>
      </c>
      <c r="D14" s="582">
        <v>-68.372982172552</v>
      </c>
      <c r="E14" s="583">
        <v>0.47405378979000001</v>
      </c>
      <c r="F14" s="581">
        <v>122.955086628153</v>
      </c>
      <c r="G14" s="582">
        <v>112.70882940913999</v>
      </c>
      <c r="H14" s="584">
        <v>4.9406564584124654E-324</v>
      </c>
      <c r="I14" s="581">
        <v>20.297070000000001</v>
      </c>
      <c r="J14" s="582">
        <v>-92.411759409140004</v>
      </c>
      <c r="K14" s="585">
        <v>0.165077107069</v>
      </c>
    </row>
    <row r="15" spans="1:11" ht="14.4" customHeight="1" thickBot="1" x14ac:dyDescent="0.35">
      <c r="A15" s="603" t="s">
        <v>310</v>
      </c>
      <c r="B15" s="581">
        <v>844.99998912157002</v>
      </c>
      <c r="C15" s="581">
        <v>608.20021999999994</v>
      </c>
      <c r="D15" s="582">
        <v>-236.79976912156999</v>
      </c>
      <c r="E15" s="583">
        <v>0.71976358323</v>
      </c>
      <c r="F15" s="581">
        <v>801.97536830655702</v>
      </c>
      <c r="G15" s="582">
        <v>735.14408761434402</v>
      </c>
      <c r="H15" s="584">
        <v>130.62392</v>
      </c>
      <c r="I15" s="581">
        <v>835.68240000000003</v>
      </c>
      <c r="J15" s="582">
        <v>100.538312385656</v>
      </c>
      <c r="K15" s="585">
        <v>1.042030008682</v>
      </c>
    </row>
    <row r="16" spans="1:11" ht="14.4" customHeight="1" thickBot="1" x14ac:dyDescent="0.35">
      <c r="A16" s="603" t="s">
        <v>311</v>
      </c>
      <c r="B16" s="581">
        <v>101.50002388856601</v>
      </c>
      <c r="C16" s="581">
        <v>102.29527</v>
      </c>
      <c r="D16" s="582">
        <v>0.79524611143400004</v>
      </c>
      <c r="E16" s="583">
        <v>1.0078349352139999</v>
      </c>
      <c r="F16" s="581">
        <v>77.155502903682006</v>
      </c>
      <c r="G16" s="582">
        <v>70.725877661707997</v>
      </c>
      <c r="H16" s="584">
        <v>4.9406564584124654E-324</v>
      </c>
      <c r="I16" s="581">
        <v>43.56156</v>
      </c>
      <c r="J16" s="582">
        <v>-27.164317661708001</v>
      </c>
      <c r="K16" s="585">
        <v>0.56459433689799998</v>
      </c>
    </row>
    <row r="17" spans="1:11" ht="14.4" customHeight="1" thickBot="1" x14ac:dyDescent="0.35">
      <c r="A17" s="603" t="s">
        <v>312</v>
      </c>
      <c r="B17" s="581">
        <v>4679.1997182599598</v>
      </c>
      <c r="C17" s="581">
        <v>1619.2972299999999</v>
      </c>
      <c r="D17" s="582">
        <v>-3059.9024882599601</v>
      </c>
      <c r="E17" s="583">
        <v>0.34606285850099999</v>
      </c>
      <c r="F17" s="581">
        <v>1725.0256010021899</v>
      </c>
      <c r="G17" s="582">
        <v>1581.2734675853401</v>
      </c>
      <c r="H17" s="584">
        <v>151.90352999999999</v>
      </c>
      <c r="I17" s="581">
        <v>1604.86787</v>
      </c>
      <c r="J17" s="582">
        <v>23.594402414657999</v>
      </c>
      <c r="K17" s="585">
        <v>0.93034437811600001</v>
      </c>
    </row>
    <row r="18" spans="1:11" ht="14.4" customHeight="1" thickBot="1" x14ac:dyDescent="0.35">
      <c r="A18" s="603" t="s">
        <v>313</v>
      </c>
      <c r="B18" s="581">
        <v>343.24994933252202</v>
      </c>
      <c r="C18" s="581">
        <v>1157.57854</v>
      </c>
      <c r="D18" s="582">
        <v>814.32859066747801</v>
      </c>
      <c r="E18" s="583">
        <v>3.3724070236600001</v>
      </c>
      <c r="F18" s="581">
        <v>1339.68541755602</v>
      </c>
      <c r="G18" s="582">
        <v>1228.0449660930201</v>
      </c>
      <c r="H18" s="584">
        <v>30.5581</v>
      </c>
      <c r="I18" s="581">
        <v>700.94690000000003</v>
      </c>
      <c r="J18" s="582">
        <v>-527.098066093017</v>
      </c>
      <c r="K18" s="585">
        <v>0.52321753361900003</v>
      </c>
    </row>
    <row r="19" spans="1:11" ht="14.4" customHeight="1" thickBot="1" x14ac:dyDescent="0.35">
      <c r="A19" s="603" t="s">
        <v>314</v>
      </c>
      <c r="B19" s="581">
        <v>749.99995484163298</v>
      </c>
      <c r="C19" s="581">
        <v>752.22843</v>
      </c>
      <c r="D19" s="582">
        <v>2.2284751583669999</v>
      </c>
      <c r="E19" s="583">
        <v>1.00297130039</v>
      </c>
      <c r="F19" s="581">
        <v>783.37599152075495</v>
      </c>
      <c r="G19" s="582">
        <v>718.09465889402497</v>
      </c>
      <c r="H19" s="584">
        <v>48.10183</v>
      </c>
      <c r="I19" s="581">
        <v>607.55071999999996</v>
      </c>
      <c r="J19" s="582">
        <v>-110.543938894025</v>
      </c>
      <c r="K19" s="585">
        <v>0.77555442925999996</v>
      </c>
    </row>
    <row r="20" spans="1:11" ht="14.4" customHeight="1" thickBot="1" x14ac:dyDescent="0.35">
      <c r="A20" s="602" t="s">
        <v>315</v>
      </c>
      <c r="B20" s="586">
        <v>5264.9996829882602</v>
      </c>
      <c r="C20" s="586">
        <v>3884.9479999999999</v>
      </c>
      <c r="D20" s="587">
        <v>-1380.0516829882599</v>
      </c>
      <c r="E20" s="588">
        <v>0.73788190577699997</v>
      </c>
      <c r="F20" s="586">
        <v>3895.0699621001399</v>
      </c>
      <c r="G20" s="587">
        <v>3570.4807985917901</v>
      </c>
      <c r="H20" s="589">
        <v>425.791</v>
      </c>
      <c r="I20" s="586">
        <v>3040.11</v>
      </c>
      <c r="J20" s="587">
        <v>-530.37079859179403</v>
      </c>
      <c r="K20" s="592">
        <v>0.78050202681299996</v>
      </c>
    </row>
    <row r="21" spans="1:11" ht="14.4" customHeight="1" thickBot="1" x14ac:dyDescent="0.35">
      <c r="A21" s="603" t="s">
        <v>316</v>
      </c>
      <c r="B21" s="581">
        <v>4249.9997841025797</v>
      </c>
      <c r="C21" s="581">
        <v>3180.4</v>
      </c>
      <c r="D21" s="582">
        <v>-1069.5997841025801</v>
      </c>
      <c r="E21" s="583">
        <v>0.74832944977899996</v>
      </c>
      <c r="F21" s="581">
        <v>3180.0571192499201</v>
      </c>
      <c r="G21" s="582">
        <v>2915.0523593124299</v>
      </c>
      <c r="H21" s="584">
        <v>369.21800000000002</v>
      </c>
      <c r="I21" s="581">
        <v>2475.1329999999998</v>
      </c>
      <c r="J21" s="582">
        <v>-439.91935931242699</v>
      </c>
      <c r="K21" s="585">
        <v>0.77832973031099995</v>
      </c>
    </row>
    <row r="22" spans="1:11" ht="14.4" customHeight="1" thickBot="1" x14ac:dyDescent="0.35">
      <c r="A22" s="603" t="s">
        <v>317</v>
      </c>
      <c r="B22" s="581">
        <v>1014.99989888568</v>
      </c>
      <c r="C22" s="581">
        <v>704.548</v>
      </c>
      <c r="D22" s="582">
        <v>-310.45189888567802</v>
      </c>
      <c r="E22" s="583">
        <v>0.69413602973999999</v>
      </c>
      <c r="F22" s="581">
        <v>715.01284285021802</v>
      </c>
      <c r="G22" s="582">
        <v>655.42843927936599</v>
      </c>
      <c r="H22" s="584">
        <v>56.573</v>
      </c>
      <c r="I22" s="581">
        <v>564.97699999999998</v>
      </c>
      <c r="J22" s="582">
        <v>-90.451439279365999</v>
      </c>
      <c r="K22" s="585">
        <v>0.79016342943899998</v>
      </c>
    </row>
    <row r="23" spans="1:11" ht="14.4" customHeight="1" thickBot="1" x14ac:dyDescent="0.35">
      <c r="A23" s="602" t="s">
        <v>318</v>
      </c>
      <c r="B23" s="586">
        <v>12586.819352132999</v>
      </c>
      <c r="C23" s="586">
        <v>11112.38694</v>
      </c>
      <c r="D23" s="587">
        <v>-1474.4324121330101</v>
      </c>
      <c r="E23" s="588">
        <v>0.88285901538</v>
      </c>
      <c r="F23" s="586">
        <v>11902.513414863501</v>
      </c>
      <c r="G23" s="587">
        <v>10910.637296958201</v>
      </c>
      <c r="H23" s="589">
        <v>1083.78286</v>
      </c>
      <c r="I23" s="586">
        <v>9610.9354999999996</v>
      </c>
      <c r="J23" s="587">
        <v>-1299.70179695822</v>
      </c>
      <c r="K23" s="592">
        <v>0.80747109160899999</v>
      </c>
    </row>
    <row r="24" spans="1:11" ht="14.4" customHeight="1" thickBot="1" x14ac:dyDescent="0.35">
      <c r="A24" s="603" t="s">
        <v>319</v>
      </c>
      <c r="B24" s="581">
        <v>948.00982291922901</v>
      </c>
      <c r="C24" s="581">
        <v>786.80438000000004</v>
      </c>
      <c r="D24" s="582">
        <v>-161.20544291922801</v>
      </c>
      <c r="E24" s="583">
        <v>0.82995382640299997</v>
      </c>
      <c r="F24" s="581">
        <v>900.60929747947</v>
      </c>
      <c r="G24" s="582">
        <v>825.55852268951401</v>
      </c>
      <c r="H24" s="584">
        <v>87.863870000000006</v>
      </c>
      <c r="I24" s="581">
        <v>622.85991000000001</v>
      </c>
      <c r="J24" s="582">
        <v>-202.69861268951399</v>
      </c>
      <c r="K24" s="585">
        <v>0.69159835651599999</v>
      </c>
    </row>
    <row r="25" spans="1:11" ht="14.4" customHeight="1" thickBot="1" x14ac:dyDescent="0.35">
      <c r="A25" s="603" t="s">
        <v>320</v>
      </c>
      <c r="B25" s="581">
        <v>5.0000396989410003</v>
      </c>
      <c r="C25" s="581">
        <v>5.7985699999999998</v>
      </c>
      <c r="D25" s="582">
        <v>0.79853030105800005</v>
      </c>
      <c r="E25" s="583">
        <v>1.159704792189</v>
      </c>
      <c r="F25" s="581">
        <v>4.7497751542910001</v>
      </c>
      <c r="G25" s="582">
        <v>4.3539605580999998</v>
      </c>
      <c r="H25" s="584">
        <v>0.39388000000000001</v>
      </c>
      <c r="I25" s="581">
        <v>2.5528</v>
      </c>
      <c r="J25" s="582">
        <v>-1.8011605581000001</v>
      </c>
      <c r="K25" s="585">
        <v>0.53745701997899997</v>
      </c>
    </row>
    <row r="26" spans="1:11" ht="14.4" customHeight="1" thickBot="1" x14ac:dyDescent="0.35">
      <c r="A26" s="603" t="s">
        <v>321</v>
      </c>
      <c r="B26" s="581">
        <v>919.89856461184002</v>
      </c>
      <c r="C26" s="581">
        <v>957.68847000000005</v>
      </c>
      <c r="D26" s="582">
        <v>37.789905388158999</v>
      </c>
      <c r="E26" s="583">
        <v>1.041080513484</v>
      </c>
      <c r="F26" s="581">
        <v>862.48823488406299</v>
      </c>
      <c r="G26" s="582">
        <v>790.61421531039105</v>
      </c>
      <c r="H26" s="584">
        <v>87.718779999999995</v>
      </c>
      <c r="I26" s="581">
        <v>705.20898</v>
      </c>
      <c r="J26" s="582">
        <v>-85.405235310391006</v>
      </c>
      <c r="K26" s="585">
        <v>0.81764475325800001</v>
      </c>
    </row>
    <row r="27" spans="1:11" ht="14.4" customHeight="1" thickBot="1" x14ac:dyDescent="0.35">
      <c r="A27" s="603" t="s">
        <v>322</v>
      </c>
      <c r="B27" s="581">
        <v>8337.9662179613806</v>
      </c>
      <c r="C27" s="581">
        <v>7323.3400300000003</v>
      </c>
      <c r="D27" s="582">
        <v>-1014.62618796138</v>
      </c>
      <c r="E27" s="583">
        <v>0.87831250913699999</v>
      </c>
      <c r="F27" s="581">
        <v>7870.8644482499103</v>
      </c>
      <c r="G27" s="582">
        <v>7214.9590775624201</v>
      </c>
      <c r="H27" s="584">
        <v>709.26914999999997</v>
      </c>
      <c r="I27" s="581">
        <v>6619.2720600000002</v>
      </c>
      <c r="J27" s="582">
        <v>-595.68701756241501</v>
      </c>
      <c r="K27" s="585">
        <v>0.84098412614200002</v>
      </c>
    </row>
    <row r="28" spans="1:11" ht="14.4" customHeight="1" thickBot="1" x14ac:dyDescent="0.35">
      <c r="A28" s="603" t="s">
        <v>323</v>
      </c>
      <c r="B28" s="581">
        <v>4.9406564584124654E-324</v>
      </c>
      <c r="C28" s="581">
        <v>11.84257</v>
      </c>
      <c r="D28" s="582">
        <v>11.84257</v>
      </c>
      <c r="E28" s="593" t="s">
        <v>304</v>
      </c>
      <c r="F28" s="581">
        <v>1</v>
      </c>
      <c r="G28" s="582">
        <v>0.91666666666600005</v>
      </c>
      <c r="H28" s="584">
        <v>4.9406564584124654E-324</v>
      </c>
      <c r="I28" s="581">
        <v>1.4821969375237396E-323</v>
      </c>
      <c r="J28" s="582">
        <v>-0.91666666666600005</v>
      </c>
      <c r="K28" s="585">
        <v>1.4821969375237396E-323</v>
      </c>
    </row>
    <row r="29" spans="1:11" ht="14.4" customHeight="1" thickBot="1" x14ac:dyDescent="0.35">
      <c r="A29" s="603" t="s">
        <v>324</v>
      </c>
      <c r="B29" s="581">
        <v>787.08332260880002</v>
      </c>
      <c r="C29" s="581">
        <v>508.40494999999999</v>
      </c>
      <c r="D29" s="582">
        <v>-278.67837260879998</v>
      </c>
      <c r="E29" s="583">
        <v>0.64593536083900005</v>
      </c>
      <c r="F29" s="581">
        <v>748.73717335368406</v>
      </c>
      <c r="G29" s="582">
        <v>686.34240890754404</v>
      </c>
      <c r="H29" s="584">
        <v>48.018459999999997</v>
      </c>
      <c r="I29" s="581">
        <v>455.38722999999999</v>
      </c>
      <c r="J29" s="582">
        <v>-230.955178907544</v>
      </c>
      <c r="K29" s="585">
        <v>0.60820705343100001</v>
      </c>
    </row>
    <row r="30" spans="1:11" ht="14.4" customHeight="1" thickBot="1" x14ac:dyDescent="0.35">
      <c r="A30" s="603" t="s">
        <v>325</v>
      </c>
      <c r="B30" s="581">
        <v>80.999995122895996</v>
      </c>
      <c r="C30" s="581">
        <v>79.972980000000007</v>
      </c>
      <c r="D30" s="582">
        <v>-1.0270151228960001</v>
      </c>
      <c r="E30" s="583">
        <v>0.98732080018799995</v>
      </c>
      <c r="F30" s="581">
        <v>84.072570193060002</v>
      </c>
      <c r="G30" s="582">
        <v>77.066522676971999</v>
      </c>
      <c r="H30" s="584">
        <v>10.03204</v>
      </c>
      <c r="I30" s="581">
        <v>73.726330000000004</v>
      </c>
      <c r="J30" s="582">
        <v>-3.3401926769719998</v>
      </c>
      <c r="K30" s="585">
        <v>0.87693679199600005</v>
      </c>
    </row>
    <row r="31" spans="1:11" ht="14.4" customHeight="1" thickBot="1" x14ac:dyDescent="0.35">
      <c r="A31" s="603" t="s">
        <v>326</v>
      </c>
      <c r="B31" s="581">
        <v>454.833332613957</v>
      </c>
      <c r="C31" s="581">
        <v>341.31540000000001</v>
      </c>
      <c r="D31" s="582">
        <v>-113.517932613957</v>
      </c>
      <c r="E31" s="583">
        <v>0.75041861606399995</v>
      </c>
      <c r="F31" s="581">
        <v>439.857772297721</v>
      </c>
      <c r="G31" s="582">
        <v>403.20295793957803</v>
      </c>
      <c r="H31" s="584">
        <v>45.113950000000003</v>
      </c>
      <c r="I31" s="581">
        <v>269.73280999999997</v>
      </c>
      <c r="J31" s="582">
        <v>-133.470147939578</v>
      </c>
      <c r="K31" s="585">
        <v>0.61322733617000003</v>
      </c>
    </row>
    <row r="32" spans="1:11" ht="14.4" customHeight="1" thickBot="1" x14ac:dyDescent="0.35">
      <c r="A32" s="603" t="s">
        <v>327</v>
      </c>
      <c r="B32" s="581">
        <v>314.250071078639</v>
      </c>
      <c r="C32" s="581">
        <v>360.03643</v>
      </c>
      <c r="D32" s="582">
        <v>45.786358921361</v>
      </c>
      <c r="E32" s="583">
        <v>1.1457003932059999</v>
      </c>
      <c r="F32" s="581">
        <v>311.71870521508498</v>
      </c>
      <c r="G32" s="582">
        <v>285.74214644716102</v>
      </c>
      <c r="H32" s="584">
        <v>32.2804</v>
      </c>
      <c r="I32" s="581">
        <v>308.92705999999998</v>
      </c>
      <c r="J32" s="582">
        <v>23.184913552838001</v>
      </c>
      <c r="K32" s="585">
        <v>0.99104434489000004</v>
      </c>
    </row>
    <row r="33" spans="1:11" ht="14.4" customHeight="1" thickBot="1" x14ac:dyDescent="0.35">
      <c r="A33" s="603" t="s">
        <v>328</v>
      </c>
      <c r="B33" s="581">
        <v>738.77798551731996</v>
      </c>
      <c r="C33" s="581">
        <v>737.18316000000004</v>
      </c>
      <c r="D33" s="582">
        <v>-1.5948255173200001</v>
      </c>
      <c r="E33" s="583">
        <v>0.99784126550999996</v>
      </c>
      <c r="F33" s="581">
        <v>678.41543803622903</v>
      </c>
      <c r="G33" s="582">
        <v>621.88081819987701</v>
      </c>
      <c r="H33" s="584">
        <v>63.092329999999997</v>
      </c>
      <c r="I33" s="581">
        <v>553.26832000000002</v>
      </c>
      <c r="J33" s="582">
        <v>-68.612498199876995</v>
      </c>
      <c r="K33" s="585">
        <v>0.81553026210799995</v>
      </c>
    </row>
    <row r="34" spans="1:11" ht="14.4" customHeight="1" thickBot="1" x14ac:dyDescent="0.35">
      <c r="A34" s="602" t="s">
        <v>329</v>
      </c>
      <c r="B34" s="586">
        <v>35.000037892606997</v>
      </c>
      <c r="C34" s="586">
        <v>52.00788</v>
      </c>
      <c r="D34" s="587">
        <v>17.007842107392001</v>
      </c>
      <c r="E34" s="588">
        <v>1.485937819826</v>
      </c>
      <c r="F34" s="586">
        <v>44.999974880442998</v>
      </c>
      <c r="G34" s="587">
        <v>41.249976973739003</v>
      </c>
      <c r="H34" s="589">
        <v>3.2996400000000001</v>
      </c>
      <c r="I34" s="586">
        <v>45.082720000000002</v>
      </c>
      <c r="J34" s="587">
        <v>3.8327430262600002</v>
      </c>
      <c r="K34" s="592">
        <v>1.0018387814609999</v>
      </c>
    </row>
    <row r="35" spans="1:11" ht="14.4" customHeight="1" thickBot="1" x14ac:dyDescent="0.35">
      <c r="A35" s="603" t="s">
        <v>330</v>
      </c>
      <c r="B35" s="581">
        <v>20.000038795774</v>
      </c>
      <c r="C35" s="581">
        <v>12.82757</v>
      </c>
      <c r="D35" s="582">
        <v>-7.1724687957739999</v>
      </c>
      <c r="E35" s="583">
        <v>0.64137725586299998</v>
      </c>
      <c r="F35" s="581">
        <v>15.001012889868001</v>
      </c>
      <c r="G35" s="582">
        <v>13.750928482379001</v>
      </c>
      <c r="H35" s="584">
        <v>1.52684</v>
      </c>
      <c r="I35" s="581">
        <v>14.426410000000001</v>
      </c>
      <c r="J35" s="582">
        <v>0.67548151761999997</v>
      </c>
      <c r="K35" s="585">
        <v>0.96169572720899998</v>
      </c>
    </row>
    <row r="36" spans="1:11" ht="14.4" customHeight="1" thickBot="1" x14ac:dyDescent="0.35">
      <c r="A36" s="603" t="s">
        <v>331</v>
      </c>
      <c r="B36" s="581">
        <v>14.999999096831999</v>
      </c>
      <c r="C36" s="581">
        <v>34.022880000000001</v>
      </c>
      <c r="D36" s="582">
        <v>19.022880903167</v>
      </c>
      <c r="E36" s="583">
        <v>2.2681921365700002</v>
      </c>
      <c r="F36" s="581">
        <v>29.998961990573999</v>
      </c>
      <c r="G36" s="582">
        <v>27.499048491359002</v>
      </c>
      <c r="H36" s="584">
        <v>1.7727999999999999</v>
      </c>
      <c r="I36" s="581">
        <v>19.986940000000001</v>
      </c>
      <c r="J36" s="582">
        <v>-7.5121084913590002</v>
      </c>
      <c r="K36" s="585">
        <v>0.66625438594399999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5.1574299999999997</v>
      </c>
      <c r="D37" s="582">
        <v>5.1574299999999997</v>
      </c>
      <c r="E37" s="593" t="s">
        <v>304</v>
      </c>
      <c r="F37" s="581">
        <v>0</v>
      </c>
      <c r="G37" s="582">
        <v>0</v>
      </c>
      <c r="H37" s="584">
        <v>4.9406564584124654E-324</v>
      </c>
      <c r="I37" s="581">
        <v>10.669370000000001</v>
      </c>
      <c r="J37" s="582">
        <v>10.669370000000001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960.74538215240602</v>
      </c>
      <c r="C38" s="586">
        <v>1013.89296</v>
      </c>
      <c r="D38" s="587">
        <v>53.147577847594</v>
      </c>
      <c r="E38" s="588">
        <v>1.055319108303</v>
      </c>
      <c r="F38" s="586">
        <v>802.46948551673495</v>
      </c>
      <c r="G38" s="587">
        <v>735.59702839034003</v>
      </c>
      <c r="H38" s="589">
        <v>94.62433</v>
      </c>
      <c r="I38" s="586">
        <v>777.44282999999996</v>
      </c>
      <c r="J38" s="587">
        <v>41.845801609658999</v>
      </c>
      <c r="K38" s="592">
        <v>0.96881295056200001</v>
      </c>
    </row>
    <row r="39" spans="1:11" ht="14.4" customHeight="1" thickBot="1" x14ac:dyDescent="0.35">
      <c r="A39" s="603" t="s">
        <v>334</v>
      </c>
      <c r="B39" s="581">
        <v>161.99999024579299</v>
      </c>
      <c r="C39" s="581">
        <v>244.64276000000001</v>
      </c>
      <c r="D39" s="582">
        <v>82.642769754206995</v>
      </c>
      <c r="E39" s="583">
        <v>1.5101405847539999</v>
      </c>
      <c r="F39" s="581">
        <v>237.147373479999</v>
      </c>
      <c r="G39" s="582">
        <v>217.38509235666601</v>
      </c>
      <c r="H39" s="584">
        <v>8.3970000000000002</v>
      </c>
      <c r="I39" s="581">
        <v>16.871459999999999</v>
      </c>
      <c r="J39" s="582">
        <v>-200.513632356665</v>
      </c>
      <c r="K39" s="585">
        <v>7.1143355931999996E-2</v>
      </c>
    </row>
    <row r="40" spans="1:11" ht="14.4" customHeight="1" thickBot="1" x14ac:dyDescent="0.35">
      <c r="A40" s="603" t="s">
        <v>335</v>
      </c>
      <c r="B40" s="581">
        <v>15.999959036623</v>
      </c>
      <c r="C40" s="581">
        <v>21.017610000000001</v>
      </c>
      <c r="D40" s="582">
        <v>5.017650963376</v>
      </c>
      <c r="E40" s="583">
        <v>1.3136039881029999</v>
      </c>
      <c r="F40" s="581">
        <v>19.741722056371</v>
      </c>
      <c r="G40" s="582">
        <v>18.096578551674</v>
      </c>
      <c r="H40" s="584">
        <v>1.5275000000000001</v>
      </c>
      <c r="I40" s="581">
        <v>16.940110000000001</v>
      </c>
      <c r="J40" s="582">
        <v>-1.1564685516740001</v>
      </c>
      <c r="K40" s="585">
        <v>0.85808674398399998</v>
      </c>
    </row>
    <row r="41" spans="1:11" ht="14.4" customHeight="1" thickBot="1" x14ac:dyDescent="0.35">
      <c r="A41" s="603" t="s">
        <v>336</v>
      </c>
      <c r="B41" s="581">
        <v>584.99996477647301</v>
      </c>
      <c r="C41" s="581">
        <v>561.30679999999995</v>
      </c>
      <c r="D41" s="582">
        <v>-23.693164776473001</v>
      </c>
      <c r="E41" s="583">
        <v>0.95949886119100003</v>
      </c>
      <c r="F41" s="581">
        <v>374.71217127505503</v>
      </c>
      <c r="G41" s="582">
        <v>343.48615700213401</v>
      </c>
      <c r="H41" s="584">
        <v>58.801609999999997</v>
      </c>
      <c r="I41" s="581">
        <v>486.83082000000002</v>
      </c>
      <c r="J41" s="582">
        <v>143.34466299786601</v>
      </c>
      <c r="K41" s="585">
        <v>1.2992127219759999</v>
      </c>
    </row>
    <row r="42" spans="1:11" ht="14.4" customHeight="1" thickBot="1" x14ac:dyDescent="0.35">
      <c r="A42" s="603" t="s">
        <v>337</v>
      </c>
      <c r="B42" s="581">
        <v>140.00003157043599</v>
      </c>
      <c r="C42" s="581">
        <v>127.07796999999999</v>
      </c>
      <c r="D42" s="582">
        <v>-12.922061570435</v>
      </c>
      <c r="E42" s="583">
        <v>0.90769958102500004</v>
      </c>
      <c r="F42" s="581">
        <v>126.89546678608301</v>
      </c>
      <c r="G42" s="582">
        <v>116.32084455391001</v>
      </c>
      <c r="H42" s="584">
        <v>12.75334</v>
      </c>
      <c r="I42" s="581">
        <v>105.37423</v>
      </c>
      <c r="J42" s="582">
        <v>-10.946614553909001</v>
      </c>
      <c r="K42" s="585">
        <v>0.83040184703800002</v>
      </c>
    </row>
    <row r="43" spans="1:11" ht="14.4" customHeight="1" thickBot="1" x14ac:dyDescent="0.35">
      <c r="A43" s="603" t="s">
        <v>338</v>
      </c>
      <c r="B43" s="581">
        <v>5.5555196654949999</v>
      </c>
      <c r="C43" s="581">
        <v>2.3666</v>
      </c>
      <c r="D43" s="582">
        <v>-3.1889196654949998</v>
      </c>
      <c r="E43" s="583">
        <v>0.42599075199000003</v>
      </c>
      <c r="F43" s="581">
        <v>2.3079412073430001</v>
      </c>
      <c r="G43" s="582">
        <v>2.1156127733979999</v>
      </c>
      <c r="H43" s="584">
        <v>0.39779999999999999</v>
      </c>
      <c r="I43" s="581">
        <v>2.8977300000000001</v>
      </c>
      <c r="J43" s="582">
        <v>0.78211722660100003</v>
      </c>
      <c r="K43" s="585">
        <v>1.255547581012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0.04</v>
      </c>
      <c r="D44" s="582">
        <v>0.04</v>
      </c>
      <c r="E44" s="593" t="s">
        <v>304</v>
      </c>
      <c r="F44" s="581">
        <v>3.5562690591999999E-2</v>
      </c>
      <c r="G44" s="582">
        <v>3.2599133043000002E-2</v>
      </c>
      <c r="H44" s="584">
        <v>4.9406564584124654E-324</v>
      </c>
      <c r="I44" s="581">
        <v>5.434722104253712E-323</v>
      </c>
      <c r="J44" s="582">
        <v>-3.2599133043000002E-2</v>
      </c>
      <c r="K44" s="585">
        <v>1.5266628456494518E-321</v>
      </c>
    </row>
    <row r="45" spans="1:11" ht="14.4" customHeight="1" thickBot="1" x14ac:dyDescent="0.35">
      <c r="A45" s="603" t="s">
        <v>340</v>
      </c>
      <c r="B45" s="581">
        <v>27.989998314689</v>
      </c>
      <c r="C45" s="581">
        <v>31.27158</v>
      </c>
      <c r="D45" s="582">
        <v>3.2815816853099999</v>
      </c>
      <c r="E45" s="583">
        <v>1.117241224826</v>
      </c>
      <c r="F45" s="581">
        <v>18.378076979732</v>
      </c>
      <c r="G45" s="582">
        <v>16.846570564754</v>
      </c>
      <c r="H45" s="584">
        <v>2.4466899999999998</v>
      </c>
      <c r="I45" s="581">
        <v>23.340720000000001</v>
      </c>
      <c r="J45" s="582">
        <v>6.4941494352450002</v>
      </c>
      <c r="K45" s="585">
        <v>1.27003059274</v>
      </c>
    </row>
    <row r="46" spans="1:11" ht="14.4" customHeight="1" thickBot="1" x14ac:dyDescent="0.35">
      <c r="A46" s="603" t="s">
        <v>341</v>
      </c>
      <c r="B46" s="581">
        <v>24.199918542894</v>
      </c>
      <c r="C46" s="581">
        <v>26.169640000000001</v>
      </c>
      <c r="D46" s="582">
        <v>1.9697214571049999</v>
      </c>
      <c r="E46" s="583">
        <v>1.081393722611</v>
      </c>
      <c r="F46" s="581">
        <v>23.251171041555999</v>
      </c>
      <c r="G46" s="582">
        <v>21.31357345476</v>
      </c>
      <c r="H46" s="584">
        <v>0.60499999999999998</v>
      </c>
      <c r="I46" s="581">
        <v>29.332789999999999</v>
      </c>
      <c r="J46" s="582">
        <v>8.0192165452390007</v>
      </c>
      <c r="K46" s="585">
        <v>1.261561834781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4.9406564584124654E-324</v>
      </c>
      <c r="I47" s="581">
        <v>5.8620000000000001</v>
      </c>
      <c r="J47" s="582">
        <v>5.8620000000000001</v>
      </c>
      <c r="K47" s="591" t="s">
        <v>304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0.53054999999999997</v>
      </c>
      <c r="J48" s="582">
        <v>0.53054999999999997</v>
      </c>
      <c r="K48" s="591" t="s">
        <v>304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0.60750000000000004</v>
      </c>
      <c r="J49" s="582">
        <v>0.60750000000000004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9.6953899999999997</v>
      </c>
      <c r="I50" s="581">
        <v>88.854920000000007</v>
      </c>
      <c r="J50" s="582">
        <v>88.854920000000007</v>
      </c>
      <c r="K50" s="591" t="s">
        <v>304</v>
      </c>
    </row>
    <row r="51" spans="1:11" ht="14.4" customHeight="1" thickBot="1" x14ac:dyDescent="0.35">
      <c r="A51" s="602" t="s">
        <v>346</v>
      </c>
      <c r="B51" s="586">
        <v>824.87347033341098</v>
      </c>
      <c r="C51" s="586">
        <v>540.88194999999996</v>
      </c>
      <c r="D51" s="587">
        <v>-283.99152033341102</v>
      </c>
      <c r="E51" s="588">
        <v>0.65571505140200004</v>
      </c>
      <c r="F51" s="586">
        <v>548.87529183354297</v>
      </c>
      <c r="G51" s="587">
        <v>503.13568418074698</v>
      </c>
      <c r="H51" s="589">
        <v>32.486930000000001</v>
      </c>
      <c r="I51" s="586">
        <v>525.44484</v>
      </c>
      <c r="J51" s="587">
        <v>22.309155819251998</v>
      </c>
      <c r="K51" s="592">
        <v>0.95731188453500005</v>
      </c>
    </row>
    <row r="52" spans="1:11" ht="14.4" customHeight="1" thickBot="1" x14ac:dyDescent="0.35">
      <c r="A52" s="603" t="s">
        <v>347</v>
      </c>
      <c r="B52" s="581">
        <v>2.0000398795750001</v>
      </c>
      <c r="C52" s="581">
        <v>0.113</v>
      </c>
      <c r="D52" s="582">
        <v>-1.8870398795750001</v>
      </c>
      <c r="E52" s="583">
        <v>5.6498873424E-2</v>
      </c>
      <c r="F52" s="581">
        <v>7.9643690959999999E-2</v>
      </c>
      <c r="G52" s="582">
        <v>7.3006716713999997E-2</v>
      </c>
      <c r="H52" s="584">
        <v>4.9406564584124654E-324</v>
      </c>
      <c r="I52" s="581">
        <v>5.434722104253712E-323</v>
      </c>
      <c r="J52" s="582">
        <v>-7.3006716713999997E-2</v>
      </c>
      <c r="K52" s="585">
        <v>6.8181059126092023E-322</v>
      </c>
    </row>
    <row r="53" spans="1:11" ht="14.4" customHeight="1" thickBot="1" x14ac:dyDescent="0.35">
      <c r="A53" s="603" t="s">
        <v>348</v>
      </c>
      <c r="B53" s="581">
        <v>12.244919262719</v>
      </c>
      <c r="C53" s="581">
        <v>0.79800000000000004</v>
      </c>
      <c r="D53" s="582">
        <v>-11.446919262719</v>
      </c>
      <c r="E53" s="583">
        <v>6.5169886617999995E-2</v>
      </c>
      <c r="F53" s="581">
        <v>0.82887177461799999</v>
      </c>
      <c r="G53" s="582">
        <v>0.75979912673299999</v>
      </c>
      <c r="H53" s="584">
        <v>4.9406564584124654E-324</v>
      </c>
      <c r="I53" s="581">
        <v>5.434722104253712E-323</v>
      </c>
      <c r="J53" s="582">
        <v>-0.75979912673299999</v>
      </c>
      <c r="K53" s="585">
        <v>6.4228533959362051E-323</v>
      </c>
    </row>
    <row r="54" spans="1:11" ht="14.4" customHeight="1" thickBot="1" x14ac:dyDescent="0.35">
      <c r="A54" s="603" t="s">
        <v>349</v>
      </c>
      <c r="B54" s="581">
        <v>29.999998193665</v>
      </c>
      <c r="C54" s="581">
        <v>4.9406564584124654E-324</v>
      </c>
      <c r="D54" s="582">
        <v>-29.999998193665</v>
      </c>
      <c r="E54" s="583">
        <v>0</v>
      </c>
      <c r="F54" s="581">
        <v>0</v>
      </c>
      <c r="G54" s="582">
        <v>0</v>
      </c>
      <c r="H54" s="584">
        <v>4.9406564584124654E-324</v>
      </c>
      <c r="I54" s="581">
        <v>3.9569999999999999</v>
      </c>
      <c r="J54" s="582">
        <v>3.9569999999999999</v>
      </c>
      <c r="K54" s="591" t="s">
        <v>298</v>
      </c>
    </row>
    <row r="55" spans="1:11" ht="14.4" customHeight="1" thickBot="1" x14ac:dyDescent="0.35">
      <c r="A55" s="603" t="s">
        <v>350</v>
      </c>
      <c r="B55" s="581">
        <v>775.38451331319902</v>
      </c>
      <c r="C55" s="581">
        <v>530.67903000000001</v>
      </c>
      <c r="D55" s="582">
        <v>-244.70548331319901</v>
      </c>
      <c r="E55" s="583">
        <v>0.68440756926099999</v>
      </c>
      <c r="F55" s="581">
        <v>541.36038199290499</v>
      </c>
      <c r="G55" s="582">
        <v>496.247016826829</v>
      </c>
      <c r="H55" s="584">
        <v>32.249099999999999</v>
      </c>
      <c r="I55" s="581">
        <v>517.30646000000002</v>
      </c>
      <c r="J55" s="582">
        <v>21.059443173169999</v>
      </c>
      <c r="K55" s="585">
        <v>0.95556763517700005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2.9676</v>
      </c>
      <c r="D56" s="582">
        <v>2.9676</v>
      </c>
      <c r="E56" s="593" t="s">
        <v>304</v>
      </c>
      <c r="F56" s="581">
        <v>0</v>
      </c>
      <c r="G56" s="582">
        <v>0</v>
      </c>
      <c r="H56" s="584">
        <v>4.9406564584124654E-324</v>
      </c>
      <c r="I56" s="581">
        <v>5.434722104253712E-323</v>
      </c>
      <c r="J56" s="582">
        <v>5.434722104253712E-323</v>
      </c>
      <c r="K56" s="591" t="s">
        <v>298</v>
      </c>
    </row>
    <row r="57" spans="1:11" ht="14.4" customHeight="1" thickBot="1" x14ac:dyDescent="0.35">
      <c r="A57" s="603" t="s">
        <v>352</v>
      </c>
      <c r="B57" s="581">
        <v>5.2439996842519996</v>
      </c>
      <c r="C57" s="581">
        <v>6.3243200000000002</v>
      </c>
      <c r="D57" s="582">
        <v>1.080320315747</v>
      </c>
      <c r="E57" s="583">
        <v>1.2060107514859999</v>
      </c>
      <c r="F57" s="581">
        <v>6.6063943750589997</v>
      </c>
      <c r="G57" s="582">
        <v>6.0558615104699998</v>
      </c>
      <c r="H57" s="584">
        <v>0.23783000000000001</v>
      </c>
      <c r="I57" s="581">
        <v>4.1813799999999999</v>
      </c>
      <c r="J57" s="582">
        <v>-1.8744815104699999</v>
      </c>
      <c r="K57" s="585">
        <v>0.63292921412400005</v>
      </c>
    </row>
    <row r="58" spans="1:11" ht="14.4" customHeight="1" thickBot="1" x14ac:dyDescent="0.35">
      <c r="A58" s="602" t="s">
        <v>353</v>
      </c>
      <c r="B58" s="586">
        <v>392.44342637052603</v>
      </c>
      <c r="C58" s="586">
        <v>296.39578</v>
      </c>
      <c r="D58" s="587">
        <v>-96.047646370525996</v>
      </c>
      <c r="E58" s="588">
        <v>0.75525734432900005</v>
      </c>
      <c r="F58" s="586">
        <v>292.077722433075</v>
      </c>
      <c r="G58" s="587">
        <v>267.73791223031901</v>
      </c>
      <c r="H58" s="589">
        <v>22.942959999999999</v>
      </c>
      <c r="I58" s="586">
        <v>229.93276</v>
      </c>
      <c r="J58" s="587">
        <v>-37.805152230318001</v>
      </c>
      <c r="K58" s="592">
        <v>0.78723141937899999</v>
      </c>
    </row>
    <row r="59" spans="1:11" ht="14.4" customHeight="1" thickBot="1" x14ac:dyDescent="0.35">
      <c r="A59" s="603" t="s">
        <v>354</v>
      </c>
      <c r="B59" s="581">
        <v>66.999835965862005</v>
      </c>
      <c r="C59" s="581">
        <v>37.059730000000002</v>
      </c>
      <c r="D59" s="582">
        <v>-29.940105965861999</v>
      </c>
      <c r="E59" s="583">
        <v>0.55313165272300002</v>
      </c>
      <c r="F59" s="581">
        <v>34.777212953339003</v>
      </c>
      <c r="G59" s="582">
        <v>31.879111873894001</v>
      </c>
      <c r="H59" s="584">
        <v>4.9406564584124654E-324</v>
      </c>
      <c r="I59" s="581">
        <v>26.289829999999998</v>
      </c>
      <c r="J59" s="582">
        <v>-5.5892818738940004</v>
      </c>
      <c r="K59" s="585">
        <v>0.75594988118399997</v>
      </c>
    </row>
    <row r="60" spans="1:11" ht="14.4" customHeight="1" thickBot="1" x14ac:dyDescent="0.35">
      <c r="A60" s="603" t="s">
        <v>355</v>
      </c>
      <c r="B60" s="581">
        <v>3.999959759157</v>
      </c>
      <c r="C60" s="581">
        <v>3.3538299999999999</v>
      </c>
      <c r="D60" s="582">
        <v>-0.64612975915699999</v>
      </c>
      <c r="E60" s="583">
        <v>0.83846593514300005</v>
      </c>
      <c r="F60" s="581">
        <v>3.401245568877</v>
      </c>
      <c r="G60" s="582">
        <v>3.1178084381370001</v>
      </c>
      <c r="H60" s="584">
        <v>4.9406564584124654E-324</v>
      </c>
      <c r="I60" s="581">
        <v>0.59387000000000001</v>
      </c>
      <c r="J60" s="582">
        <v>-2.5239384381369998</v>
      </c>
      <c r="K60" s="585">
        <v>0.17460368208400001</v>
      </c>
    </row>
    <row r="61" spans="1:11" ht="14.4" customHeight="1" thickBot="1" x14ac:dyDescent="0.35">
      <c r="A61" s="603" t="s">
        <v>356</v>
      </c>
      <c r="B61" s="581">
        <v>318.44363082614001</v>
      </c>
      <c r="C61" s="581">
        <v>255.98222000000001</v>
      </c>
      <c r="D61" s="582">
        <v>-62.461410826139002</v>
      </c>
      <c r="E61" s="583">
        <v>0.80385410546799996</v>
      </c>
      <c r="F61" s="581">
        <v>253.899263910857</v>
      </c>
      <c r="G61" s="582">
        <v>232.740991918286</v>
      </c>
      <c r="H61" s="584">
        <v>22.942959999999999</v>
      </c>
      <c r="I61" s="581">
        <v>203.04906</v>
      </c>
      <c r="J61" s="582">
        <v>-29.691931918285</v>
      </c>
      <c r="K61" s="585">
        <v>0.79972291716099997</v>
      </c>
    </row>
    <row r="62" spans="1:11" ht="14.4" customHeight="1" thickBot="1" x14ac:dyDescent="0.35">
      <c r="A62" s="602" t="s">
        <v>357</v>
      </c>
      <c r="B62" s="586">
        <v>4.9406564584124654E-324</v>
      </c>
      <c r="C62" s="586">
        <v>4.9406564584124654E-324</v>
      </c>
      <c r="D62" s="587">
        <v>0</v>
      </c>
      <c r="E62" s="588">
        <v>1</v>
      </c>
      <c r="F62" s="586">
        <v>4.9406564584124654E-324</v>
      </c>
      <c r="G62" s="587">
        <v>0</v>
      </c>
      <c r="H62" s="589">
        <v>4.9406564584124654E-324</v>
      </c>
      <c r="I62" s="586">
        <v>7.27</v>
      </c>
      <c r="J62" s="587">
        <v>7.27</v>
      </c>
      <c r="K62" s="590" t="s">
        <v>304</v>
      </c>
    </row>
    <row r="63" spans="1:11" ht="14.4" customHeight="1" thickBot="1" x14ac:dyDescent="0.35">
      <c r="A63" s="603" t="s">
        <v>358</v>
      </c>
      <c r="B63" s="581">
        <v>4.9406564584124654E-324</v>
      </c>
      <c r="C63" s="581">
        <v>4.9406564584124654E-324</v>
      </c>
      <c r="D63" s="582">
        <v>0</v>
      </c>
      <c r="E63" s="583">
        <v>1</v>
      </c>
      <c r="F63" s="581">
        <v>4.9406564584124654E-324</v>
      </c>
      <c r="G63" s="582">
        <v>0</v>
      </c>
      <c r="H63" s="584">
        <v>4.9406564584124654E-324</v>
      </c>
      <c r="I63" s="581">
        <v>7.27</v>
      </c>
      <c r="J63" s="582">
        <v>7.27</v>
      </c>
      <c r="K63" s="591" t="s">
        <v>304</v>
      </c>
    </row>
    <row r="64" spans="1:11" ht="14.4" customHeight="1" thickBot="1" x14ac:dyDescent="0.35">
      <c r="A64" s="601" t="s">
        <v>58</v>
      </c>
      <c r="B64" s="581">
        <v>1686.4693784557201</v>
      </c>
      <c r="C64" s="581">
        <v>1569.1969999999999</v>
      </c>
      <c r="D64" s="582">
        <v>-117.272378455723</v>
      </c>
      <c r="E64" s="583">
        <v>0.93046278814500005</v>
      </c>
      <c r="F64" s="581">
        <v>1603.57884158364</v>
      </c>
      <c r="G64" s="582">
        <v>1469.9472714516701</v>
      </c>
      <c r="H64" s="584">
        <v>168.077</v>
      </c>
      <c r="I64" s="581">
        <v>1508.432</v>
      </c>
      <c r="J64" s="582">
        <v>38.484728548325002</v>
      </c>
      <c r="K64" s="585">
        <v>0.94066594100800005</v>
      </c>
    </row>
    <row r="65" spans="1:11" ht="14.4" customHeight="1" thickBot="1" x14ac:dyDescent="0.35">
      <c r="A65" s="602" t="s">
        <v>359</v>
      </c>
      <c r="B65" s="586">
        <v>1686.4693784557201</v>
      </c>
      <c r="C65" s="586">
        <v>1569.1969999999999</v>
      </c>
      <c r="D65" s="587">
        <v>-117.272378455723</v>
      </c>
      <c r="E65" s="588">
        <v>0.93046278814500005</v>
      </c>
      <c r="F65" s="586">
        <v>1603.57884158364</v>
      </c>
      <c r="G65" s="587">
        <v>1469.9472714516701</v>
      </c>
      <c r="H65" s="589">
        <v>168.077</v>
      </c>
      <c r="I65" s="586">
        <v>1508.432</v>
      </c>
      <c r="J65" s="587">
        <v>38.484728548325002</v>
      </c>
      <c r="K65" s="592">
        <v>0.94066594100800005</v>
      </c>
    </row>
    <row r="66" spans="1:11" ht="14.4" customHeight="1" thickBot="1" x14ac:dyDescent="0.35">
      <c r="A66" s="603" t="s">
        <v>360</v>
      </c>
      <c r="B66" s="581">
        <v>311.33338125425598</v>
      </c>
      <c r="C66" s="581">
        <v>337.315</v>
      </c>
      <c r="D66" s="582">
        <v>25.981618745744001</v>
      </c>
      <c r="E66" s="583">
        <v>1.083452724025</v>
      </c>
      <c r="F66" s="581">
        <v>331.48607578524098</v>
      </c>
      <c r="G66" s="582">
        <v>303.86223613647098</v>
      </c>
      <c r="H66" s="584">
        <v>37.398000000000003</v>
      </c>
      <c r="I66" s="581">
        <v>448.79300000000001</v>
      </c>
      <c r="J66" s="582">
        <v>144.93076386352899</v>
      </c>
      <c r="K66" s="585">
        <v>1.353881905708</v>
      </c>
    </row>
    <row r="67" spans="1:11" ht="14.4" customHeight="1" thickBot="1" x14ac:dyDescent="0.35">
      <c r="A67" s="603" t="s">
        <v>361</v>
      </c>
      <c r="B67" s="581">
        <v>136.00007181127799</v>
      </c>
      <c r="C67" s="581">
        <v>119.41200000000001</v>
      </c>
      <c r="D67" s="582">
        <v>-16.588071811277</v>
      </c>
      <c r="E67" s="583">
        <v>0.87802894814400001</v>
      </c>
      <c r="F67" s="581">
        <v>136.005845272518</v>
      </c>
      <c r="G67" s="582">
        <v>124.672024833142</v>
      </c>
      <c r="H67" s="584">
        <v>10.641999999999999</v>
      </c>
      <c r="I67" s="581">
        <v>125.05200000000001</v>
      </c>
      <c r="J67" s="582">
        <v>0.37997516685799998</v>
      </c>
      <c r="K67" s="585">
        <v>0.91946048163899996</v>
      </c>
    </row>
    <row r="68" spans="1:11" ht="14.4" customHeight="1" thickBot="1" x14ac:dyDescent="0.35">
      <c r="A68" s="603" t="s">
        <v>362</v>
      </c>
      <c r="B68" s="581">
        <v>1239.1359253901901</v>
      </c>
      <c r="C68" s="581">
        <v>1112.47</v>
      </c>
      <c r="D68" s="582">
        <v>-126.66592539018799</v>
      </c>
      <c r="E68" s="583">
        <v>0.89777882894399996</v>
      </c>
      <c r="F68" s="581">
        <v>1136.08692052589</v>
      </c>
      <c r="G68" s="582">
        <v>1041.4130104820599</v>
      </c>
      <c r="H68" s="584">
        <v>120.03700000000001</v>
      </c>
      <c r="I68" s="581">
        <v>934.58699999999999</v>
      </c>
      <c r="J68" s="582">
        <v>-106.826010482062</v>
      </c>
      <c r="K68" s="585">
        <v>0.82263688025500004</v>
      </c>
    </row>
    <row r="69" spans="1:11" ht="14.4" customHeight="1" thickBot="1" x14ac:dyDescent="0.35">
      <c r="A69" s="604" t="s">
        <v>363</v>
      </c>
      <c r="B69" s="586">
        <v>3663.2464994316801</v>
      </c>
      <c r="C69" s="586">
        <v>4340.1302800000003</v>
      </c>
      <c r="D69" s="587">
        <v>676.88378056832596</v>
      </c>
      <c r="E69" s="588">
        <v>1.1847770224230001</v>
      </c>
      <c r="F69" s="586">
        <v>3897.5775433815802</v>
      </c>
      <c r="G69" s="587">
        <v>3572.7794147664499</v>
      </c>
      <c r="H69" s="589">
        <v>337.58013999999997</v>
      </c>
      <c r="I69" s="586">
        <v>3951.5819799999999</v>
      </c>
      <c r="J69" s="587">
        <v>378.80256523355001</v>
      </c>
      <c r="K69" s="592">
        <v>1.0138558979300001</v>
      </c>
    </row>
    <row r="70" spans="1:11" ht="14.4" customHeight="1" thickBot="1" x14ac:dyDescent="0.35">
      <c r="A70" s="601" t="s">
        <v>61</v>
      </c>
      <c r="B70" s="581">
        <v>1427.0022540785401</v>
      </c>
      <c r="C70" s="581">
        <v>982.15508</v>
      </c>
      <c r="D70" s="582">
        <v>-444.84717407853901</v>
      </c>
      <c r="E70" s="583">
        <v>0.688264561035</v>
      </c>
      <c r="F70" s="581">
        <v>848.351419992346</v>
      </c>
      <c r="G70" s="582">
        <v>777.65546832631696</v>
      </c>
      <c r="H70" s="584">
        <v>147.37502000000001</v>
      </c>
      <c r="I70" s="581">
        <v>982.35361999999998</v>
      </c>
      <c r="J70" s="582">
        <v>204.69815167368299</v>
      </c>
      <c r="K70" s="585">
        <v>1.157956003667</v>
      </c>
    </row>
    <row r="71" spans="1:11" ht="14.4" customHeight="1" thickBot="1" x14ac:dyDescent="0.35">
      <c r="A71" s="602" t="s">
        <v>364</v>
      </c>
      <c r="B71" s="586">
        <v>1427.0022540785401</v>
      </c>
      <c r="C71" s="586">
        <v>982.15508</v>
      </c>
      <c r="D71" s="587">
        <v>-444.84717407853901</v>
      </c>
      <c r="E71" s="588">
        <v>0.688264561035</v>
      </c>
      <c r="F71" s="586">
        <v>848.351419992346</v>
      </c>
      <c r="G71" s="587">
        <v>777.65546832631696</v>
      </c>
      <c r="H71" s="589">
        <v>147.37502000000001</v>
      </c>
      <c r="I71" s="586">
        <v>982.35361999999998</v>
      </c>
      <c r="J71" s="587">
        <v>204.69815167368299</v>
      </c>
      <c r="K71" s="592">
        <v>1.157956003667</v>
      </c>
    </row>
    <row r="72" spans="1:11" ht="14.4" customHeight="1" thickBot="1" x14ac:dyDescent="0.35">
      <c r="A72" s="603" t="s">
        <v>365</v>
      </c>
      <c r="B72" s="581">
        <v>1230.45691591276</v>
      </c>
      <c r="C72" s="581">
        <v>769.10307999999998</v>
      </c>
      <c r="D72" s="582">
        <v>-461.35383591276201</v>
      </c>
      <c r="E72" s="583">
        <v>0.62505486380999997</v>
      </c>
      <c r="F72" s="581">
        <v>661.08218885069698</v>
      </c>
      <c r="G72" s="582">
        <v>605.99200644647203</v>
      </c>
      <c r="H72" s="584">
        <v>142.80351999999999</v>
      </c>
      <c r="I72" s="581">
        <v>848.28430000000003</v>
      </c>
      <c r="J72" s="582">
        <v>242.292293553528</v>
      </c>
      <c r="K72" s="585">
        <v>1.283175245539</v>
      </c>
    </row>
    <row r="73" spans="1:11" ht="14.4" customHeight="1" thickBot="1" x14ac:dyDescent="0.35">
      <c r="A73" s="603" t="s">
        <v>366</v>
      </c>
      <c r="B73" s="581">
        <v>4.9406564584124654E-324</v>
      </c>
      <c r="C73" s="581">
        <v>0.378</v>
      </c>
      <c r="D73" s="582">
        <v>0.378</v>
      </c>
      <c r="E73" s="593" t="s">
        <v>304</v>
      </c>
      <c r="F73" s="581">
        <v>0</v>
      </c>
      <c r="G73" s="582">
        <v>0</v>
      </c>
      <c r="H73" s="584">
        <v>4.9406564584124654E-324</v>
      </c>
      <c r="I73" s="581">
        <v>8.3339999999999996</v>
      </c>
      <c r="J73" s="582">
        <v>8.3339999999999996</v>
      </c>
      <c r="K73" s="591" t="s">
        <v>298</v>
      </c>
    </row>
    <row r="74" spans="1:11" ht="14.4" customHeight="1" thickBot="1" x14ac:dyDescent="0.35">
      <c r="A74" s="603" t="s">
        <v>367</v>
      </c>
      <c r="B74" s="581">
        <v>46.545347197449999</v>
      </c>
      <c r="C74" s="581">
        <v>22.722000000000001</v>
      </c>
      <c r="D74" s="582">
        <v>-23.823347197450001</v>
      </c>
      <c r="E74" s="583">
        <v>0.488169094616</v>
      </c>
      <c r="F74" s="581">
        <v>19.282407225438</v>
      </c>
      <c r="G74" s="582">
        <v>17.675539956651001</v>
      </c>
      <c r="H74" s="584">
        <v>4.9406564584124654E-324</v>
      </c>
      <c r="I74" s="581">
        <v>16.388529999999999</v>
      </c>
      <c r="J74" s="582">
        <v>-1.287009956651</v>
      </c>
      <c r="K74" s="585">
        <v>0.84992137176600002</v>
      </c>
    </row>
    <row r="75" spans="1:11" ht="14.4" customHeight="1" thickBot="1" x14ac:dyDescent="0.35">
      <c r="A75" s="603" t="s">
        <v>368</v>
      </c>
      <c r="B75" s="581">
        <v>101.00003391867099</v>
      </c>
      <c r="C75" s="581">
        <v>144.74258</v>
      </c>
      <c r="D75" s="582">
        <v>43.742546081329003</v>
      </c>
      <c r="E75" s="583">
        <v>1.4330943702109999</v>
      </c>
      <c r="F75" s="581">
        <v>113.990806933854</v>
      </c>
      <c r="G75" s="582">
        <v>104.491573022699</v>
      </c>
      <c r="H75" s="584">
        <v>4.9406564584124654E-324</v>
      </c>
      <c r="I75" s="581">
        <v>87.44726</v>
      </c>
      <c r="J75" s="582">
        <v>-17.044313022699001</v>
      </c>
      <c r="K75" s="585">
        <v>0.76714309120299995</v>
      </c>
    </row>
    <row r="76" spans="1:11" ht="14.4" customHeight="1" thickBot="1" x14ac:dyDescent="0.35">
      <c r="A76" s="603" t="s">
        <v>369</v>
      </c>
      <c r="B76" s="581">
        <v>48.999957049655002</v>
      </c>
      <c r="C76" s="581">
        <v>45.209420000000001</v>
      </c>
      <c r="D76" s="582">
        <v>-3.7905370496550002</v>
      </c>
      <c r="E76" s="583">
        <v>0.92264203322000005</v>
      </c>
      <c r="F76" s="581">
        <v>53.996016982356998</v>
      </c>
      <c r="G76" s="582">
        <v>49.496348900493999</v>
      </c>
      <c r="H76" s="584">
        <v>4.5715000000000003</v>
      </c>
      <c r="I76" s="581">
        <v>21.899529999999999</v>
      </c>
      <c r="J76" s="582">
        <v>-27.596818900494</v>
      </c>
      <c r="K76" s="585">
        <v>0.40557676702599998</v>
      </c>
    </row>
    <row r="77" spans="1:11" ht="14.4" customHeight="1" thickBot="1" x14ac:dyDescent="0.35">
      <c r="A77" s="605" t="s">
        <v>62</v>
      </c>
      <c r="B77" s="586">
        <v>249.99994494721301</v>
      </c>
      <c r="C77" s="586">
        <v>170.602</v>
      </c>
      <c r="D77" s="587">
        <v>-79.397944947213006</v>
      </c>
      <c r="E77" s="588">
        <v>0.68240815027299995</v>
      </c>
      <c r="F77" s="586">
        <v>0</v>
      </c>
      <c r="G77" s="587">
        <v>0</v>
      </c>
      <c r="H77" s="589">
        <v>1.988</v>
      </c>
      <c r="I77" s="586">
        <v>58.048999999999999</v>
      </c>
      <c r="J77" s="587">
        <v>58.048999999999999</v>
      </c>
      <c r="K77" s="590" t="s">
        <v>298</v>
      </c>
    </row>
    <row r="78" spans="1:11" ht="14.4" customHeight="1" thickBot="1" x14ac:dyDescent="0.35">
      <c r="A78" s="602" t="s">
        <v>370</v>
      </c>
      <c r="B78" s="586">
        <v>249.99994494721301</v>
      </c>
      <c r="C78" s="586">
        <v>137.13800000000001</v>
      </c>
      <c r="D78" s="587">
        <v>-112.861944947213</v>
      </c>
      <c r="E78" s="588">
        <v>0.548552120797</v>
      </c>
      <c r="F78" s="586">
        <v>0</v>
      </c>
      <c r="G78" s="587">
        <v>0</v>
      </c>
      <c r="H78" s="589">
        <v>1.988</v>
      </c>
      <c r="I78" s="586">
        <v>58.048999999999999</v>
      </c>
      <c r="J78" s="587">
        <v>58.048999999999999</v>
      </c>
      <c r="K78" s="590" t="s">
        <v>298</v>
      </c>
    </row>
    <row r="79" spans="1:11" ht="14.4" customHeight="1" thickBot="1" x14ac:dyDescent="0.35">
      <c r="A79" s="603" t="s">
        <v>371</v>
      </c>
      <c r="B79" s="581">
        <v>249.99994494721301</v>
      </c>
      <c r="C79" s="581">
        <v>82.831000000000003</v>
      </c>
      <c r="D79" s="582">
        <v>-167.16894494721299</v>
      </c>
      <c r="E79" s="583">
        <v>0.33132407296100003</v>
      </c>
      <c r="F79" s="581">
        <v>0</v>
      </c>
      <c r="G79" s="582">
        <v>0</v>
      </c>
      <c r="H79" s="584">
        <v>1.988</v>
      </c>
      <c r="I79" s="581">
        <v>40.290999999999997</v>
      </c>
      <c r="J79" s="582">
        <v>40.290999999999997</v>
      </c>
      <c r="K79" s="591" t="s">
        <v>298</v>
      </c>
    </row>
    <row r="80" spans="1:11" ht="14.4" customHeight="1" thickBot="1" x14ac:dyDescent="0.35">
      <c r="A80" s="603" t="s">
        <v>372</v>
      </c>
      <c r="B80" s="581">
        <v>4.9406564584124654E-324</v>
      </c>
      <c r="C80" s="581">
        <v>54.307000000000002</v>
      </c>
      <c r="D80" s="582">
        <v>54.307000000000002</v>
      </c>
      <c r="E80" s="593" t="s">
        <v>304</v>
      </c>
      <c r="F80" s="581">
        <v>0</v>
      </c>
      <c r="G80" s="582">
        <v>0</v>
      </c>
      <c r="H80" s="584">
        <v>4.9406564584124654E-324</v>
      </c>
      <c r="I80" s="581">
        <v>17.757999999999999</v>
      </c>
      <c r="J80" s="582">
        <v>17.757999999999999</v>
      </c>
      <c r="K80" s="591" t="s">
        <v>298</v>
      </c>
    </row>
    <row r="81" spans="1:11" ht="14.4" customHeight="1" thickBot="1" x14ac:dyDescent="0.35">
      <c r="A81" s="602" t="s">
        <v>373</v>
      </c>
      <c r="B81" s="586">
        <v>4.9406564584124654E-324</v>
      </c>
      <c r="C81" s="586">
        <v>33.463999999999999</v>
      </c>
      <c r="D81" s="587">
        <v>33.463999999999999</v>
      </c>
      <c r="E81" s="594" t="s">
        <v>304</v>
      </c>
      <c r="F81" s="586">
        <v>0</v>
      </c>
      <c r="G81" s="587">
        <v>0</v>
      </c>
      <c r="H81" s="589">
        <v>4.9406564584124654E-324</v>
      </c>
      <c r="I81" s="586">
        <v>5.434722104253712E-323</v>
      </c>
      <c r="J81" s="587">
        <v>5.434722104253712E-323</v>
      </c>
      <c r="K81" s="590" t="s">
        <v>298</v>
      </c>
    </row>
    <row r="82" spans="1:11" ht="14.4" customHeight="1" thickBot="1" x14ac:dyDescent="0.35">
      <c r="A82" s="603" t="s">
        <v>374</v>
      </c>
      <c r="B82" s="581">
        <v>4.9406564584124654E-324</v>
      </c>
      <c r="C82" s="581">
        <v>33.463999999999999</v>
      </c>
      <c r="D82" s="582">
        <v>33.463999999999999</v>
      </c>
      <c r="E82" s="593" t="s">
        <v>304</v>
      </c>
      <c r="F82" s="581">
        <v>0</v>
      </c>
      <c r="G82" s="582">
        <v>0</v>
      </c>
      <c r="H82" s="584">
        <v>4.9406564584124654E-324</v>
      </c>
      <c r="I82" s="581">
        <v>5.434722104253712E-323</v>
      </c>
      <c r="J82" s="582">
        <v>5.434722104253712E-323</v>
      </c>
      <c r="K82" s="591" t="s">
        <v>298</v>
      </c>
    </row>
    <row r="83" spans="1:11" ht="14.4" customHeight="1" thickBot="1" x14ac:dyDescent="0.35">
      <c r="A83" s="601" t="s">
        <v>63</v>
      </c>
      <c r="B83" s="581">
        <v>1986.2443004059301</v>
      </c>
      <c r="C83" s="581">
        <v>3187.3732</v>
      </c>
      <c r="D83" s="582">
        <v>1201.1288995940799</v>
      </c>
      <c r="E83" s="583">
        <v>1.6047236482180001</v>
      </c>
      <c r="F83" s="581">
        <v>3049.22612338924</v>
      </c>
      <c r="G83" s="582">
        <v>2795.1239464401301</v>
      </c>
      <c r="H83" s="584">
        <v>188.21711999999999</v>
      </c>
      <c r="I83" s="581">
        <v>2911.1793600000001</v>
      </c>
      <c r="J83" s="582">
        <v>116.05541355986701</v>
      </c>
      <c r="K83" s="585">
        <v>0.95472727905200006</v>
      </c>
    </row>
    <row r="84" spans="1:11" ht="14.4" customHeight="1" thickBot="1" x14ac:dyDescent="0.35">
      <c r="A84" s="602" t="s">
        <v>375</v>
      </c>
      <c r="B84" s="586">
        <v>4.1219797518099996</v>
      </c>
      <c r="C84" s="586">
        <v>3.7930999999999999</v>
      </c>
      <c r="D84" s="587">
        <v>-0.32887975181000001</v>
      </c>
      <c r="E84" s="588">
        <v>0.920213156877</v>
      </c>
      <c r="F84" s="586">
        <v>3.638544479289</v>
      </c>
      <c r="G84" s="587">
        <v>3.3353324393479999</v>
      </c>
      <c r="H84" s="589">
        <v>4.9406564584124654E-324</v>
      </c>
      <c r="I84" s="586">
        <v>3.7149999999999999</v>
      </c>
      <c r="J84" s="587">
        <v>0.37966756065099999</v>
      </c>
      <c r="K84" s="592">
        <v>1.021012666231</v>
      </c>
    </row>
    <row r="85" spans="1:11" ht="14.4" customHeight="1" thickBot="1" x14ac:dyDescent="0.35">
      <c r="A85" s="603" t="s">
        <v>376</v>
      </c>
      <c r="B85" s="581">
        <v>4.1219797518099996</v>
      </c>
      <c r="C85" s="581">
        <v>3.7930999999999999</v>
      </c>
      <c r="D85" s="582">
        <v>-0.32887975181000001</v>
      </c>
      <c r="E85" s="583">
        <v>0.920213156877</v>
      </c>
      <c r="F85" s="581">
        <v>3.638544479289</v>
      </c>
      <c r="G85" s="582">
        <v>3.3353324393479999</v>
      </c>
      <c r="H85" s="584">
        <v>4.9406564584124654E-324</v>
      </c>
      <c r="I85" s="581">
        <v>3.7149999999999999</v>
      </c>
      <c r="J85" s="582">
        <v>0.37966756065099999</v>
      </c>
      <c r="K85" s="585">
        <v>1.021012666231</v>
      </c>
    </row>
    <row r="86" spans="1:11" ht="14.4" customHeight="1" thickBot="1" x14ac:dyDescent="0.35">
      <c r="A86" s="602" t="s">
        <v>377</v>
      </c>
      <c r="B86" s="586">
        <v>26.747998389471999</v>
      </c>
      <c r="C86" s="586">
        <v>25.194680000000002</v>
      </c>
      <c r="D86" s="587">
        <v>-1.5533183894710001</v>
      </c>
      <c r="E86" s="588">
        <v>0.94192767747100004</v>
      </c>
      <c r="F86" s="586">
        <v>22.079735437857</v>
      </c>
      <c r="G86" s="587">
        <v>20.239757484702</v>
      </c>
      <c r="H86" s="589">
        <v>2.1497299999999999</v>
      </c>
      <c r="I86" s="586">
        <v>23.21678</v>
      </c>
      <c r="J86" s="587">
        <v>2.977022515297</v>
      </c>
      <c r="K86" s="592">
        <v>1.0514972004680001</v>
      </c>
    </row>
    <row r="87" spans="1:11" ht="14.4" customHeight="1" thickBot="1" x14ac:dyDescent="0.35">
      <c r="A87" s="603" t="s">
        <v>378</v>
      </c>
      <c r="B87" s="581">
        <v>6.7479595936969998</v>
      </c>
      <c r="C87" s="581">
        <v>5.3516000000000004</v>
      </c>
      <c r="D87" s="582">
        <v>-1.3963595936969999</v>
      </c>
      <c r="E87" s="583">
        <v>0.79306936055099997</v>
      </c>
      <c r="F87" s="581">
        <v>6.1794267232840001</v>
      </c>
      <c r="G87" s="582">
        <v>5.6644744963429998</v>
      </c>
      <c r="H87" s="584">
        <v>0.56810000000000005</v>
      </c>
      <c r="I87" s="581">
        <v>6.2159000000000004</v>
      </c>
      <c r="J87" s="582">
        <v>0.55142550365599996</v>
      </c>
      <c r="K87" s="585">
        <v>1.0059023722339999</v>
      </c>
    </row>
    <row r="88" spans="1:11" ht="14.4" customHeight="1" thickBot="1" x14ac:dyDescent="0.35">
      <c r="A88" s="603" t="s">
        <v>379</v>
      </c>
      <c r="B88" s="581">
        <v>20.000038795774</v>
      </c>
      <c r="C88" s="581">
        <v>19.84308</v>
      </c>
      <c r="D88" s="582">
        <v>-0.15695879577399999</v>
      </c>
      <c r="E88" s="583">
        <v>0.99215207543399997</v>
      </c>
      <c r="F88" s="581">
        <v>15.900308714573001</v>
      </c>
      <c r="G88" s="582">
        <v>14.575282988358</v>
      </c>
      <c r="H88" s="584">
        <v>1.5816300000000001</v>
      </c>
      <c r="I88" s="581">
        <v>17.000879999999999</v>
      </c>
      <c r="J88" s="582">
        <v>2.4255970116409999</v>
      </c>
      <c r="K88" s="585">
        <v>1.0692169759200001</v>
      </c>
    </row>
    <row r="89" spans="1:11" ht="14.4" customHeight="1" thickBot="1" x14ac:dyDescent="0.35">
      <c r="A89" s="602" t="s">
        <v>380</v>
      </c>
      <c r="B89" s="586">
        <v>49.187157038384001</v>
      </c>
      <c r="C89" s="586">
        <v>53.518799999999999</v>
      </c>
      <c r="D89" s="587">
        <v>4.3316429616149996</v>
      </c>
      <c r="E89" s="588">
        <v>1.0880645116000001</v>
      </c>
      <c r="F89" s="586">
        <v>56.007710225220002</v>
      </c>
      <c r="G89" s="587">
        <v>51.340401039785</v>
      </c>
      <c r="H89" s="589">
        <v>4.9406564584124654E-324</v>
      </c>
      <c r="I89" s="586">
        <v>92.427890000000005</v>
      </c>
      <c r="J89" s="587">
        <v>41.087488960214003</v>
      </c>
      <c r="K89" s="592">
        <v>1.6502708221469999</v>
      </c>
    </row>
    <row r="90" spans="1:11" ht="14.4" customHeight="1" thickBot="1" x14ac:dyDescent="0.35">
      <c r="A90" s="603" t="s">
        <v>381</v>
      </c>
      <c r="B90" s="581">
        <v>2.1871198683099999</v>
      </c>
      <c r="C90" s="581">
        <v>2.835</v>
      </c>
      <c r="D90" s="582">
        <v>0.64788013168900005</v>
      </c>
      <c r="E90" s="583">
        <v>1.296225250877</v>
      </c>
      <c r="F90" s="581">
        <v>6.7698301881349998</v>
      </c>
      <c r="G90" s="582">
        <v>6.205677672457</v>
      </c>
      <c r="H90" s="584">
        <v>4.9406564584124654E-324</v>
      </c>
      <c r="I90" s="581">
        <v>6.48</v>
      </c>
      <c r="J90" s="582">
        <v>0.27432232754199998</v>
      </c>
      <c r="K90" s="585">
        <v>0.95718796778000004</v>
      </c>
    </row>
    <row r="91" spans="1:11" ht="14.4" customHeight="1" thickBot="1" x14ac:dyDescent="0.35">
      <c r="A91" s="603" t="s">
        <v>382</v>
      </c>
      <c r="B91" s="581">
        <v>47.000037170073</v>
      </c>
      <c r="C91" s="581">
        <v>50.683799999999998</v>
      </c>
      <c r="D91" s="582">
        <v>3.6837628299260001</v>
      </c>
      <c r="E91" s="583">
        <v>1.0783778705660001</v>
      </c>
      <c r="F91" s="581">
        <v>49.237880037083997</v>
      </c>
      <c r="G91" s="582">
        <v>45.134723367326998</v>
      </c>
      <c r="H91" s="584">
        <v>4.9406564584124654E-324</v>
      </c>
      <c r="I91" s="581">
        <v>85.947890000000001</v>
      </c>
      <c r="J91" s="582">
        <v>40.813166632672001</v>
      </c>
      <c r="K91" s="585">
        <v>1.745564389353</v>
      </c>
    </row>
    <row r="92" spans="1:11" ht="14.4" customHeight="1" thickBot="1" x14ac:dyDescent="0.35">
      <c r="A92" s="602" t="s">
        <v>383</v>
      </c>
      <c r="B92" s="586">
        <v>469.64733172198902</v>
      </c>
      <c r="C92" s="586">
        <v>567.62423000000001</v>
      </c>
      <c r="D92" s="587">
        <v>97.976898278009998</v>
      </c>
      <c r="E92" s="588">
        <v>1.2086180239090001</v>
      </c>
      <c r="F92" s="586">
        <v>548.25889733499798</v>
      </c>
      <c r="G92" s="587">
        <v>502.570655890414</v>
      </c>
      <c r="H92" s="589">
        <v>55.801569999999998</v>
      </c>
      <c r="I92" s="586">
        <v>626.47946999999999</v>
      </c>
      <c r="J92" s="587">
        <v>123.90881410958499</v>
      </c>
      <c r="K92" s="592">
        <v>1.1426708678049999</v>
      </c>
    </row>
    <row r="93" spans="1:11" ht="14.4" customHeight="1" thickBot="1" x14ac:dyDescent="0.35">
      <c r="A93" s="603" t="s">
        <v>384</v>
      </c>
      <c r="B93" s="581">
        <v>461.00001224265401</v>
      </c>
      <c r="C93" s="581">
        <v>561.36739999999998</v>
      </c>
      <c r="D93" s="582">
        <v>100.36738775734599</v>
      </c>
      <c r="E93" s="583">
        <v>1.2177166704810001</v>
      </c>
      <c r="F93" s="581">
        <v>542.00055035752803</v>
      </c>
      <c r="G93" s="582">
        <v>496.83383782773399</v>
      </c>
      <c r="H93" s="584">
        <v>55.260860000000001</v>
      </c>
      <c r="I93" s="581">
        <v>620.53947000000005</v>
      </c>
      <c r="J93" s="582">
        <v>123.705632172265</v>
      </c>
      <c r="K93" s="585">
        <v>1.144905608657</v>
      </c>
    </row>
    <row r="94" spans="1:11" ht="14.4" customHeight="1" thickBot="1" x14ac:dyDescent="0.35">
      <c r="A94" s="603" t="s">
        <v>385</v>
      </c>
      <c r="B94" s="581">
        <v>7.1588395689570001</v>
      </c>
      <c r="C94" s="581">
        <v>6.2568299999999999</v>
      </c>
      <c r="D94" s="582">
        <v>-0.90200956895700002</v>
      </c>
      <c r="E94" s="583">
        <v>0.87400058902400002</v>
      </c>
      <c r="F94" s="581">
        <v>6.2583469774690004</v>
      </c>
      <c r="G94" s="582">
        <v>5.7368180626800003</v>
      </c>
      <c r="H94" s="584">
        <v>0.54071000000000002</v>
      </c>
      <c r="I94" s="581">
        <v>5.94</v>
      </c>
      <c r="J94" s="582">
        <v>0.203181937319</v>
      </c>
      <c r="K94" s="585">
        <v>0.94913241809399995</v>
      </c>
    </row>
    <row r="95" spans="1:11" ht="14.4" customHeight="1" thickBot="1" x14ac:dyDescent="0.35">
      <c r="A95" s="602" t="s">
        <v>386</v>
      </c>
      <c r="B95" s="586">
        <v>1436.5398335042701</v>
      </c>
      <c r="C95" s="586">
        <v>2533.6881899999998</v>
      </c>
      <c r="D95" s="587">
        <v>1097.14835649573</v>
      </c>
      <c r="E95" s="588">
        <v>1.763743775777</v>
      </c>
      <c r="F95" s="586">
        <v>2419.2412359118698</v>
      </c>
      <c r="G95" s="587">
        <v>2217.6377995858802</v>
      </c>
      <c r="H95" s="589">
        <v>130.26581999999999</v>
      </c>
      <c r="I95" s="586">
        <v>2165.34022</v>
      </c>
      <c r="J95" s="587">
        <v>-52.297579585883</v>
      </c>
      <c r="K95" s="592">
        <v>0.89504931871000004</v>
      </c>
    </row>
    <row r="96" spans="1:11" ht="14.4" customHeight="1" thickBot="1" x14ac:dyDescent="0.35">
      <c r="A96" s="603" t="s">
        <v>387</v>
      </c>
      <c r="B96" s="581">
        <v>5.0000396989410003</v>
      </c>
      <c r="C96" s="581">
        <v>4.9406564584124654E-324</v>
      </c>
      <c r="D96" s="582">
        <v>-5.0000396989410003</v>
      </c>
      <c r="E96" s="583">
        <v>0</v>
      </c>
      <c r="F96" s="581">
        <v>6.0078406763640002</v>
      </c>
      <c r="G96" s="582">
        <v>5.5071872866670004</v>
      </c>
      <c r="H96" s="584">
        <v>4.9406564584124654E-324</v>
      </c>
      <c r="I96" s="581">
        <v>24.102</v>
      </c>
      <c r="J96" s="582">
        <v>18.594812713332001</v>
      </c>
      <c r="K96" s="585">
        <v>4.0117575179409997</v>
      </c>
    </row>
    <row r="97" spans="1:11" ht="14.4" customHeight="1" thickBot="1" x14ac:dyDescent="0.35">
      <c r="A97" s="603" t="s">
        <v>388</v>
      </c>
      <c r="B97" s="581">
        <v>865.32246789792998</v>
      </c>
      <c r="C97" s="581">
        <v>1596.45183</v>
      </c>
      <c r="D97" s="582">
        <v>731.12936210206897</v>
      </c>
      <c r="E97" s="583">
        <v>1.8449212741209999</v>
      </c>
      <c r="F97" s="581">
        <v>1471.73494775365</v>
      </c>
      <c r="G97" s="582">
        <v>1349.09036877418</v>
      </c>
      <c r="H97" s="584">
        <v>64.48818</v>
      </c>
      <c r="I97" s="581">
        <v>1470.8666900000001</v>
      </c>
      <c r="J97" s="582">
        <v>121.776321225822</v>
      </c>
      <c r="K97" s="585">
        <v>0.99941004475299999</v>
      </c>
    </row>
    <row r="98" spans="1:11" ht="14.4" customHeight="1" thickBot="1" x14ac:dyDescent="0.35">
      <c r="A98" s="603" t="s">
        <v>389</v>
      </c>
      <c r="B98" s="581">
        <v>0.99995993979099995</v>
      </c>
      <c r="C98" s="581">
        <v>1.3875999999999999</v>
      </c>
      <c r="D98" s="582">
        <v>0.38764006020800001</v>
      </c>
      <c r="E98" s="583">
        <v>1.387655589772</v>
      </c>
      <c r="F98" s="581">
        <v>0</v>
      </c>
      <c r="G98" s="582">
        <v>0</v>
      </c>
      <c r="H98" s="584">
        <v>4.9406564584124654E-324</v>
      </c>
      <c r="I98" s="581">
        <v>5.434722104253712E-323</v>
      </c>
      <c r="J98" s="582">
        <v>5.434722104253712E-323</v>
      </c>
      <c r="K98" s="591" t="s">
        <v>298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4.9406564584124654E-324</v>
      </c>
      <c r="D99" s="582">
        <v>0</v>
      </c>
      <c r="E99" s="583">
        <v>1</v>
      </c>
      <c r="F99" s="581">
        <v>4.9406564584124654E-324</v>
      </c>
      <c r="G99" s="582">
        <v>0</v>
      </c>
      <c r="H99" s="584">
        <v>4.9406564584124654E-324</v>
      </c>
      <c r="I99" s="581">
        <v>4.8901300000000001</v>
      </c>
      <c r="J99" s="582">
        <v>4.8901300000000001</v>
      </c>
      <c r="K99" s="591" t="s">
        <v>304</v>
      </c>
    </row>
    <row r="100" spans="1:11" ht="14.4" customHeight="1" thickBot="1" x14ac:dyDescent="0.35">
      <c r="A100" s="603" t="s">
        <v>391</v>
      </c>
      <c r="B100" s="581">
        <v>565.21736596760695</v>
      </c>
      <c r="C100" s="581">
        <v>935.84875999999997</v>
      </c>
      <c r="D100" s="582">
        <v>370.63139403239302</v>
      </c>
      <c r="E100" s="583">
        <v>1.6557324957590001</v>
      </c>
      <c r="F100" s="581">
        <v>941.49844748185797</v>
      </c>
      <c r="G100" s="582">
        <v>863.040243525037</v>
      </c>
      <c r="H100" s="584">
        <v>65.777640000000005</v>
      </c>
      <c r="I100" s="581">
        <v>665.48140000000001</v>
      </c>
      <c r="J100" s="582">
        <v>-197.55884352503699</v>
      </c>
      <c r="K100" s="585">
        <v>0.70683217989299996</v>
      </c>
    </row>
    <row r="101" spans="1:11" ht="14.4" customHeight="1" thickBot="1" x14ac:dyDescent="0.35">
      <c r="A101" s="602" t="s">
        <v>392</v>
      </c>
      <c r="B101" s="586">
        <v>4.9406564584124654E-324</v>
      </c>
      <c r="C101" s="586">
        <v>0.1</v>
      </c>
      <c r="D101" s="587">
        <v>0.1</v>
      </c>
      <c r="E101" s="594" t="s">
        <v>304</v>
      </c>
      <c r="F101" s="586">
        <v>0</v>
      </c>
      <c r="G101" s="587">
        <v>0</v>
      </c>
      <c r="H101" s="589">
        <v>4.9406564584124654E-324</v>
      </c>
      <c r="I101" s="586">
        <v>5.434722104253712E-323</v>
      </c>
      <c r="J101" s="587">
        <v>5.434722104253712E-323</v>
      </c>
      <c r="K101" s="590" t="s">
        <v>298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0.1</v>
      </c>
      <c r="D102" s="582">
        <v>0.1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5.434722104253712E-323</v>
      </c>
      <c r="J102" s="582">
        <v>5.434722104253712E-323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4.9406564584124654E-324</v>
      </c>
      <c r="C103" s="586">
        <v>3.4542000000000002</v>
      </c>
      <c r="D103" s="587">
        <v>3.4542000000000002</v>
      </c>
      <c r="E103" s="594" t="s">
        <v>304</v>
      </c>
      <c r="F103" s="586">
        <v>0</v>
      </c>
      <c r="G103" s="587">
        <v>0</v>
      </c>
      <c r="H103" s="589">
        <v>4.9406564584124654E-324</v>
      </c>
      <c r="I103" s="586">
        <v>5.434722104253712E-323</v>
      </c>
      <c r="J103" s="587">
        <v>5.434722104253712E-323</v>
      </c>
      <c r="K103" s="590" t="s">
        <v>298</v>
      </c>
    </row>
    <row r="104" spans="1:11" ht="14.4" customHeight="1" thickBot="1" x14ac:dyDescent="0.35">
      <c r="A104" s="603" t="s">
        <v>395</v>
      </c>
      <c r="B104" s="581">
        <v>4.9406564584124654E-324</v>
      </c>
      <c r="C104" s="581">
        <v>3.4542000000000002</v>
      </c>
      <c r="D104" s="582">
        <v>3.4542000000000002</v>
      </c>
      <c r="E104" s="593" t="s">
        <v>304</v>
      </c>
      <c r="F104" s="581">
        <v>0</v>
      </c>
      <c r="G104" s="582">
        <v>0</v>
      </c>
      <c r="H104" s="584">
        <v>4.9406564584124654E-324</v>
      </c>
      <c r="I104" s="581">
        <v>5.434722104253712E-323</v>
      </c>
      <c r="J104" s="582">
        <v>5.434722104253712E-323</v>
      </c>
      <c r="K104" s="591" t="s">
        <v>298</v>
      </c>
    </row>
    <row r="105" spans="1:11" ht="14.4" customHeight="1" thickBot="1" x14ac:dyDescent="0.35">
      <c r="A105" s="600" t="s">
        <v>64</v>
      </c>
      <c r="B105" s="581">
        <v>88200.994529315794</v>
      </c>
      <c r="C105" s="581">
        <v>97884.085380000004</v>
      </c>
      <c r="D105" s="582">
        <v>9683.0908506841406</v>
      </c>
      <c r="E105" s="583">
        <v>1.1097843726400001</v>
      </c>
      <c r="F105" s="581">
        <v>86190.976747362904</v>
      </c>
      <c r="G105" s="582">
        <v>79008.395351749306</v>
      </c>
      <c r="H105" s="584">
        <v>9633.0672500000001</v>
      </c>
      <c r="I105" s="581">
        <v>88967.703899999993</v>
      </c>
      <c r="J105" s="582">
        <v>9959.3085482506704</v>
      </c>
      <c r="K105" s="585">
        <v>1.032215984287</v>
      </c>
    </row>
    <row r="106" spans="1:11" ht="14.4" customHeight="1" thickBot="1" x14ac:dyDescent="0.35">
      <c r="A106" s="605" t="s">
        <v>396</v>
      </c>
      <c r="B106" s="586">
        <v>65326.995986585804</v>
      </c>
      <c r="C106" s="586">
        <v>72705.736000000004</v>
      </c>
      <c r="D106" s="587">
        <v>7378.7400134142199</v>
      </c>
      <c r="E106" s="588">
        <v>1.11295085442</v>
      </c>
      <c r="F106" s="586">
        <v>63889.9999999965</v>
      </c>
      <c r="G106" s="587">
        <v>58565.833333330098</v>
      </c>
      <c r="H106" s="589">
        <v>7171.1710000000003</v>
      </c>
      <c r="I106" s="586">
        <v>65999.02</v>
      </c>
      <c r="J106" s="587">
        <v>7433.1866666698797</v>
      </c>
      <c r="K106" s="592">
        <v>1.033010173736</v>
      </c>
    </row>
    <row r="107" spans="1:11" ht="14.4" customHeight="1" thickBot="1" x14ac:dyDescent="0.35">
      <c r="A107" s="602" t="s">
        <v>397</v>
      </c>
      <c r="B107" s="586">
        <v>65126.996078627999</v>
      </c>
      <c r="C107" s="586">
        <v>72309.402000000002</v>
      </c>
      <c r="D107" s="587">
        <v>7182.4059213719702</v>
      </c>
      <c r="E107" s="588">
        <v>1.110283083111</v>
      </c>
      <c r="F107" s="586">
        <v>63714.9999999965</v>
      </c>
      <c r="G107" s="587">
        <v>58405.416666663397</v>
      </c>
      <c r="H107" s="589">
        <v>7159.366</v>
      </c>
      <c r="I107" s="586">
        <v>65613.376999999993</v>
      </c>
      <c r="J107" s="587">
        <v>7207.9603333365503</v>
      </c>
      <c r="K107" s="592">
        <v>1.0297948206850001</v>
      </c>
    </row>
    <row r="108" spans="1:11" ht="14.4" customHeight="1" thickBot="1" x14ac:dyDescent="0.35">
      <c r="A108" s="603" t="s">
        <v>398</v>
      </c>
      <c r="B108" s="581">
        <v>65126.996078627999</v>
      </c>
      <c r="C108" s="581">
        <v>72309.402000000002</v>
      </c>
      <c r="D108" s="582">
        <v>7182.4059213719702</v>
      </c>
      <c r="E108" s="583">
        <v>1.110283083111</v>
      </c>
      <c r="F108" s="581">
        <v>63714.9999999965</v>
      </c>
      <c r="G108" s="582">
        <v>58405.416666663397</v>
      </c>
      <c r="H108" s="584">
        <v>7159.366</v>
      </c>
      <c r="I108" s="581">
        <v>65613.376999999993</v>
      </c>
      <c r="J108" s="582">
        <v>7207.9603333365503</v>
      </c>
      <c r="K108" s="585">
        <v>1.0297948206850001</v>
      </c>
    </row>
    <row r="109" spans="1:11" ht="14.4" customHeight="1" thickBot="1" x14ac:dyDescent="0.35">
      <c r="A109" s="602" t="s">
        <v>399</v>
      </c>
      <c r="B109" s="586">
        <v>4.9406564584124654E-324</v>
      </c>
      <c r="C109" s="586">
        <v>176.05</v>
      </c>
      <c r="D109" s="587">
        <v>176.05</v>
      </c>
      <c r="E109" s="594" t="s">
        <v>304</v>
      </c>
      <c r="F109" s="586">
        <v>174.99999999999</v>
      </c>
      <c r="G109" s="587">
        <v>160.41666666665799</v>
      </c>
      <c r="H109" s="589">
        <v>7</v>
      </c>
      <c r="I109" s="586">
        <v>141.19999999999999</v>
      </c>
      <c r="J109" s="587">
        <v>-19.216666666657002</v>
      </c>
      <c r="K109" s="592">
        <v>0.80685714285700005</v>
      </c>
    </row>
    <row r="110" spans="1:11" ht="14.4" customHeight="1" thickBot="1" x14ac:dyDescent="0.35">
      <c r="A110" s="603" t="s">
        <v>400</v>
      </c>
      <c r="B110" s="581">
        <v>4.9406564584124654E-324</v>
      </c>
      <c r="C110" s="581">
        <v>176.05</v>
      </c>
      <c r="D110" s="582">
        <v>176.05</v>
      </c>
      <c r="E110" s="593" t="s">
        <v>304</v>
      </c>
      <c r="F110" s="581">
        <v>174.99999999999</v>
      </c>
      <c r="G110" s="582">
        <v>160.41666666665799</v>
      </c>
      <c r="H110" s="584">
        <v>7</v>
      </c>
      <c r="I110" s="581">
        <v>141.19999999999999</v>
      </c>
      <c r="J110" s="582">
        <v>-19.216666666657002</v>
      </c>
      <c r="K110" s="585">
        <v>0.80685714285700005</v>
      </c>
    </row>
    <row r="111" spans="1:11" ht="14.4" customHeight="1" thickBot="1" x14ac:dyDescent="0.35">
      <c r="A111" s="602" t="s">
        <v>401</v>
      </c>
      <c r="B111" s="586">
        <v>199.99990795777401</v>
      </c>
      <c r="C111" s="586">
        <v>220.28399999999999</v>
      </c>
      <c r="D111" s="587">
        <v>20.284092042226</v>
      </c>
      <c r="E111" s="588">
        <v>1.101420506885</v>
      </c>
      <c r="F111" s="586">
        <v>0</v>
      </c>
      <c r="G111" s="587">
        <v>0</v>
      </c>
      <c r="H111" s="589">
        <v>4.8049999999999997</v>
      </c>
      <c r="I111" s="586">
        <v>244.44300000000001</v>
      </c>
      <c r="J111" s="587">
        <v>244.44300000000001</v>
      </c>
      <c r="K111" s="590" t="s">
        <v>298</v>
      </c>
    </row>
    <row r="112" spans="1:11" ht="14.4" customHeight="1" thickBot="1" x14ac:dyDescent="0.35">
      <c r="A112" s="603" t="s">
        <v>402</v>
      </c>
      <c r="B112" s="581">
        <v>199.99990795777401</v>
      </c>
      <c r="C112" s="581">
        <v>220.28399999999999</v>
      </c>
      <c r="D112" s="582">
        <v>20.284092042226</v>
      </c>
      <c r="E112" s="583">
        <v>1.101420506885</v>
      </c>
      <c r="F112" s="581">
        <v>0</v>
      </c>
      <c r="G112" s="582">
        <v>0</v>
      </c>
      <c r="H112" s="584">
        <v>4.8049999999999997</v>
      </c>
      <c r="I112" s="581">
        <v>244.44300000000001</v>
      </c>
      <c r="J112" s="582">
        <v>244.44300000000001</v>
      </c>
      <c r="K112" s="591" t="s">
        <v>298</v>
      </c>
    </row>
    <row r="113" spans="1:11" ht="14.4" customHeight="1" thickBot="1" x14ac:dyDescent="0.35">
      <c r="A113" s="601" t="s">
        <v>403</v>
      </c>
      <c r="B113" s="581">
        <v>22218.998622168299</v>
      </c>
      <c r="C113" s="581">
        <v>24453.050019999999</v>
      </c>
      <c r="D113" s="582">
        <v>2234.0513978316699</v>
      </c>
      <c r="E113" s="583">
        <v>1.1005468984360001</v>
      </c>
      <c r="F113" s="581">
        <v>21663.9767473664</v>
      </c>
      <c r="G113" s="582">
        <v>19858.645351752599</v>
      </c>
      <c r="H113" s="584">
        <v>2390.2539900000002</v>
      </c>
      <c r="I113" s="581">
        <v>22310.10326</v>
      </c>
      <c r="J113" s="582">
        <v>2451.4579082474302</v>
      </c>
      <c r="K113" s="585">
        <v>1.0298249264279999</v>
      </c>
    </row>
    <row r="114" spans="1:11" ht="14.4" customHeight="1" thickBot="1" x14ac:dyDescent="0.35">
      <c r="A114" s="602" t="s">
        <v>404</v>
      </c>
      <c r="B114" s="586">
        <v>5883.9997257175501</v>
      </c>
      <c r="C114" s="586">
        <v>6523.4169599999996</v>
      </c>
      <c r="D114" s="587">
        <v>639.417234282452</v>
      </c>
      <c r="E114" s="588">
        <v>1.1086705071530001</v>
      </c>
      <c r="F114" s="586">
        <v>5733.9999558658801</v>
      </c>
      <c r="G114" s="587">
        <v>5256.1666262103899</v>
      </c>
      <c r="H114" s="589">
        <v>644.96261000000004</v>
      </c>
      <c r="I114" s="586">
        <v>5917.7584100000004</v>
      </c>
      <c r="J114" s="587">
        <v>661.59178378960701</v>
      </c>
      <c r="K114" s="592">
        <v>1.0320471669939999</v>
      </c>
    </row>
    <row r="115" spans="1:11" ht="14.4" customHeight="1" thickBot="1" x14ac:dyDescent="0.35">
      <c r="A115" s="603" t="s">
        <v>405</v>
      </c>
      <c r="B115" s="581">
        <v>5883.9997257175501</v>
      </c>
      <c r="C115" s="581">
        <v>6523.4169599999996</v>
      </c>
      <c r="D115" s="582">
        <v>639.417234282452</v>
      </c>
      <c r="E115" s="583">
        <v>1.1086705071530001</v>
      </c>
      <c r="F115" s="581">
        <v>5733.9999558658801</v>
      </c>
      <c r="G115" s="582">
        <v>5256.1666262103899</v>
      </c>
      <c r="H115" s="584">
        <v>644.96261000000004</v>
      </c>
      <c r="I115" s="581">
        <v>5917.7584100000004</v>
      </c>
      <c r="J115" s="582">
        <v>661.59178378960701</v>
      </c>
      <c r="K115" s="585">
        <v>1.0320471669939999</v>
      </c>
    </row>
    <row r="116" spans="1:11" ht="14.4" customHeight="1" thickBot="1" x14ac:dyDescent="0.35">
      <c r="A116" s="602" t="s">
        <v>406</v>
      </c>
      <c r="B116" s="586">
        <v>16334.998896450799</v>
      </c>
      <c r="C116" s="586">
        <v>17929.63306</v>
      </c>
      <c r="D116" s="587">
        <v>1594.6341635492299</v>
      </c>
      <c r="E116" s="588">
        <v>1.0976207083730001</v>
      </c>
      <c r="F116" s="586">
        <v>15929.9767915006</v>
      </c>
      <c r="G116" s="587">
        <v>14602.4787255422</v>
      </c>
      <c r="H116" s="589">
        <v>1745.2913799999999</v>
      </c>
      <c r="I116" s="586">
        <v>16392.344850000001</v>
      </c>
      <c r="J116" s="587">
        <v>1789.86612445782</v>
      </c>
      <c r="K116" s="592">
        <v>1.0290250302649999</v>
      </c>
    </row>
    <row r="117" spans="1:11" ht="14.4" customHeight="1" thickBot="1" x14ac:dyDescent="0.35">
      <c r="A117" s="603" t="s">
        <v>407</v>
      </c>
      <c r="B117" s="581">
        <v>16334.998896450799</v>
      </c>
      <c r="C117" s="581">
        <v>17929.63306</v>
      </c>
      <c r="D117" s="582">
        <v>1594.6341635492299</v>
      </c>
      <c r="E117" s="583">
        <v>1.0976207083730001</v>
      </c>
      <c r="F117" s="581">
        <v>15929.9767915006</v>
      </c>
      <c r="G117" s="582">
        <v>14602.4787255422</v>
      </c>
      <c r="H117" s="584">
        <v>1745.2913799999999</v>
      </c>
      <c r="I117" s="581">
        <v>16392.344850000001</v>
      </c>
      <c r="J117" s="582">
        <v>1789.86612445782</v>
      </c>
      <c r="K117" s="585">
        <v>1.0290250302649999</v>
      </c>
    </row>
    <row r="118" spans="1:11" ht="14.4" customHeight="1" thickBot="1" x14ac:dyDescent="0.35">
      <c r="A118" s="601" t="s">
        <v>408</v>
      </c>
      <c r="B118" s="581">
        <v>654.99992056169503</v>
      </c>
      <c r="C118" s="581">
        <v>725.29935999999998</v>
      </c>
      <c r="D118" s="582">
        <v>70.299439438305001</v>
      </c>
      <c r="E118" s="583">
        <v>1.107327401472</v>
      </c>
      <c r="F118" s="581">
        <v>636.99999999996498</v>
      </c>
      <c r="G118" s="582">
        <v>583.916666666634</v>
      </c>
      <c r="H118" s="584">
        <v>71.642259999999993</v>
      </c>
      <c r="I118" s="581">
        <v>658.58064000000002</v>
      </c>
      <c r="J118" s="582">
        <v>74.663973333365007</v>
      </c>
      <c r="K118" s="585">
        <v>1.0338785557300001</v>
      </c>
    </row>
    <row r="119" spans="1:11" ht="14.4" customHeight="1" thickBot="1" x14ac:dyDescent="0.35">
      <c r="A119" s="602" t="s">
        <v>409</v>
      </c>
      <c r="B119" s="586">
        <v>654.99992056169503</v>
      </c>
      <c r="C119" s="586">
        <v>725.29935999999998</v>
      </c>
      <c r="D119" s="587">
        <v>70.299439438305001</v>
      </c>
      <c r="E119" s="588">
        <v>1.107327401472</v>
      </c>
      <c r="F119" s="586">
        <v>636.99999999996498</v>
      </c>
      <c r="G119" s="587">
        <v>583.916666666634</v>
      </c>
      <c r="H119" s="589">
        <v>71.642259999999993</v>
      </c>
      <c r="I119" s="586">
        <v>658.58064000000002</v>
      </c>
      <c r="J119" s="587">
        <v>74.663973333365007</v>
      </c>
      <c r="K119" s="592">
        <v>1.0338785557300001</v>
      </c>
    </row>
    <row r="120" spans="1:11" ht="14.4" customHeight="1" thickBot="1" x14ac:dyDescent="0.35">
      <c r="A120" s="603" t="s">
        <v>410</v>
      </c>
      <c r="B120" s="581">
        <v>654.99992056169503</v>
      </c>
      <c r="C120" s="581">
        <v>725.29935999999998</v>
      </c>
      <c r="D120" s="582">
        <v>70.299439438305001</v>
      </c>
      <c r="E120" s="583">
        <v>1.107327401472</v>
      </c>
      <c r="F120" s="581">
        <v>636.99999999996498</v>
      </c>
      <c r="G120" s="582">
        <v>583.916666666634</v>
      </c>
      <c r="H120" s="584">
        <v>71.642259999999993</v>
      </c>
      <c r="I120" s="581">
        <v>658.58064000000002</v>
      </c>
      <c r="J120" s="582">
        <v>74.663973333365007</v>
      </c>
      <c r="K120" s="585">
        <v>1.0338785557300001</v>
      </c>
    </row>
    <row r="121" spans="1:11" ht="14.4" customHeight="1" thickBot="1" x14ac:dyDescent="0.35">
      <c r="A121" s="600" t="s">
        <v>411</v>
      </c>
      <c r="B121" s="581">
        <v>117.2307529414</v>
      </c>
      <c r="C121" s="581">
        <v>320.91845000000001</v>
      </c>
      <c r="D121" s="582">
        <v>203.68769705860001</v>
      </c>
      <c r="E121" s="583">
        <v>2.7374937202730001</v>
      </c>
      <c r="F121" s="581">
        <v>0</v>
      </c>
      <c r="G121" s="582">
        <v>0</v>
      </c>
      <c r="H121" s="584">
        <v>6.6705500000000004</v>
      </c>
      <c r="I121" s="581">
        <v>467.80450999999999</v>
      </c>
      <c r="J121" s="582">
        <v>467.80450999999999</v>
      </c>
      <c r="K121" s="591" t="s">
        <v>298</v>
      </c>
    </row>
    <row r="122" spans="1:11" ht="14.4" customHeight="1" thickBot="1" x14ac:dyDescent="0.35">
      <c r="A122" s="601" t="s">
        <v>412</v>
      </c>
      <c r="B122" s="581">
        <v>4.9406564584124654E-324</v>
      </c>
      <c r="C122" s="581">
        <v>21.69</v>
      </c>
      <c r="D122" s="582">
        <v>21.69</v>
      </c>
      <c r="E122" s="593" t="s">
        <v>304</v>
      </c>
      <c r="F122" s="581">
        <v>0</v>
      </c>
      <c r="G122" s="582">
        <v>0</v>
      </c>
      <c r="H122" s="584">
        <v>4.9406564584124654E-324</v>
      </c>
      <c r="I122" s="581">
        <v>353.01</v>
      </c>
      <c r="J122" s="582">
        <v>353.01</v>
      </c>
      <c r="K122" s="591" t="s">
        <v>298</v>
      </c>
    </row>
    <row r="123" spans="1:11" ht="14.4" customHeight="1" thickBot="1" x14ac:dyDescent="0.35">
      <c r="A123" s="602" t="s">
        <v>413</v>
      </c>
      <c r="B123" s="586">
        <v>4.9406564584124654E-324</v>
      </c>
      <c r="C123" s="586">
        <v>21.69</v>
      </c>
      <c r="D123" s="587">
        <v>21.69</v>
      </c>
      <c r="E123" s="594" t="s">
        <v>304</v>
      </c>
      <c r="F123" s="586">
        <v>0</v>
      </c>
      <c r="G123" s="587">
        <v>0</v>
      </c>
      <c r="H123" s="589">
        <v>4.9406564584124654E-324</v>
      </c>
      <c r="I123" s="586">
        <v>353.01</v>
      </c>
      <c r="J123" s="587">
        <v>353.01</v>
      </c>
      <c r="K123" s="590" t="s">
        <v>298</v>
      </c>
    </row>
    <row r="124" spans="1:11" ht="14.4" customHeight="1" thickBot="1" x14ac:dyDescent="0.35">
      <c r="A124" s="603" t="s">
        <v>414</v>
      </c>
      <c r="B124" s="581">
        <v>4.9406564584124654E-324</v>
      </c>
      <c r="C124" s="581">
        <v>21.69</v>
      </c>
      <c r="D124" s="582">
        <v>21.69</v>
      </c>
      <c r="E124" s="593" t="s">
        <v>304</v>
      </c>
      <c r="F124" s="581">
        <v>0</v>
      </c>
      <c r="G124" s="582">
        <v>0</v>
      </c>
      <c r="H124" s="584">
        <v>4.9406564584124654E-324</v>
      </c>
      <c r="I124" s="581">
        <v>353.01</v>
      </c>
      <c r="J124" s="582">
        <v>353.01</v>
      </c>
      <c r="K124" s="591" t="s">
        <v>298</v>
      </c>
    </row>
    <row r="125" spans="1:11" ht="14.4" customHeight="1" thickBot="1" x14ac:dyDescent="0.35">
      <c r="A125" s="601" t="s">
        <v>415</v>
      </c>
      <c r="B125" s="581">
        <v>117.2307529414</v>
      </c>
      <c r="C125" s="581">
        <v>299.22845000000001</v>
      </c>
      <c r="D125" s="582">
        <v>181.99769705860001</v>
      </c>
      <c r="E125" s="583">
        <v>2.552474009525</v>
      </c>
      <c r="F125" s="581">
        <v>0</v>
      </c>
      <c r="G125" s="582">
        <v>0</v>
      </c>
      <c r="H125" s="584">
        <v>6.6705500000000004</v>
      </c>
      <c r="I125" s="581">
        <v>114.79451</v>
      </c>
      <c r="J125" s="582">
        <v>114.79451</v>
      </c>
      <c r="K125" s="591" t="s">
        <v>298</v>
      </c>
    </row>
    <row r="126" spans="1:11" ht="14.4" customHeight="1" thickBot="1" x14ac:dyDescent="0.35">
      <c r="A126" s="602" t="s">
        <v>416</v>
      </c>
      <c r="B126" s="586">
        <v>4.9406564584124654E-324</v>
      </c>
      <c r="C126" s="586">
        <v>214.88945000000001</v>
      </c>
      <c r="D126" s="587">
        <v>214.88945000000001</v>
      </c>
      <c r="E126" s="594" t="s">
        <v>304</v>
      </c>
      <c r="F126" s="586">
        <v>0</v>
      </c>
      <c r="G126" s="587">
        <v>0</v>
      </c>
      <c r="H126" s="589">
        <v>2.9705499999999998</v>
      </c>
      <c r="I126" s="586">
        <v>73.153509999999997</v>
      </c>
      <c r="J126" s="587">
        <v>73.153509999999997</v>
      </c>
      <c r="K126" s="590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32.440849999999998</v>
      </c>
      <c r="D127" s="582">
        <v>32.440849999999998</v>
      </c>
      <c r="E127" s="593" t="s">
        <v>304</v>
      </c>
      <c r="F127" s="581">
        <v>0</v>
      </c>
      <c r="G127" s="582">
        <v>0</v>
      </c>
      <c r="H127" s="584">
        <v>2.9705499999999998</v>
      </c>
      <c r="I127" s="581">
        <v>15.03851</v>
      </c>
      <c r="J127" s="582">
        <v>15.03851</v>
      </c>
      <c r="K127" s="591" t="s">
        <v>298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15.114599999999999</v>
      </c>
      <c r="D128" s="582">
        <v>15.114599999999999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5.434722104253712E-323</v>
      </c>
      <c r="J128" s="582">
        <v>5.434722104253712E-323</v>
      </c>
      <c r="K128" s="591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167.334</v>
      </c>
      <c r="D129" s="582">
        <v>167.334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57.615000000000002</v>
      </c>
      <c r="J129" s="582">
        <v>57.615000000000002</v>
      </c>
      <c r="K129" s="591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4.9406564584124654E-324</v>
      </c>
      <c r="D130" s="582">
        <v>0</v>
      </c>
      <c r="E130" s="583">
        <v>1</v>
      </c>
      <c r="F130" s="581">
        <v>4.9406564584124654E-324</v>
      </c>
      <c r="G130" s="582">
        <v>0</v>
      </c>
      <c r="H130" s="584">
        <v>4.9406564584124654E-324</v>
      </c>
      <c r="I130" s="581">
        <v>0.49999999999900002</v>
      </c>
      <c r="J130" s="582">
        <v>0.49999999999900002</v>
      </c>
      <c r="K130" s="591" t="s">
        <v>304</v>
      </c>
    </row>
    <row r="131" spans="1:11" ht="14.4" customHeight="1" thickBot="1" x14ac:dyDescent="0.35">
      <c r="A131" s="602" t="s">
        <v>421</v>
      </c>
      <c r="B131" s="586">
        <v>4.9406564584124654E-324</v>
      </c>
      <c r="C131" s="586">
        <v>6.1</v>
      </c>
      <c r="D131" s="587">
        <v>6.1</v>
      </c>
      <c r="E131" s="594" t="s">
        <v>304</v>
      </c>
      <c r="F131" s="586">
        <v>0</v>
      </c>
      <c r="G131" s="587">
        <v>0</v>
      </c>
      <c r="H131" s="589">
        <v>0.7</v>
      </c>
      <c r="I131" s="586">
        <v>1.5740000000000001</v>
      </c>
      <c r="J131" s="587">
        <v>1.5740000000000001</v>
      </c>
      <c r="K131" s="590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6.1</v>
      </c>
      <c r="D132" s="582">
        <v>6.1</v>
      </c>
      <c r="E132" s="593" t="s">
        <v>304</v>
      </c>
      <c r="F132" s="581">
        <v>0</v>
      </c>
      <c r="G132" s="582">
        <v>0</v>
      </c>
      <c r="H132" s="584">
        <v>0.7</v>
      </c>
      <c r="I132" s="581">
        <v>1.5740000000000001</v>
      </c>
      <c r="J132" s="582">
        <v>1.5740000000000001</v>
      </c>
      <c r="K132" s="591" t="s">
        <v>298</v>
      </c>
    </row>
    <row r="133" spans="1:11" ht="14.4" customHeight="1" thickBot="1" x14ac:dyDescent="0.35">
      <c r="A133" s="606" t="s">
        <v>423</v>
      </c>
      <c r="B133" s="581">
        <v>117.2307529414</v>
      </c>
      <c r="C133" s="581">
        <v>46.198999999999998</v>
      </c>
      <c r="D133" s="582">
        <v>-71.031752941400001</v>
      </c>
      <c r="E133" s="583">
        <v>0.39408601276400002</v>
      </c>
      <c r="F133" s="581">
        <v>0</v>
      </c>
      <c r="G133" s="582">
        <v>0</v>
      </c>
      <c r="H133" s="584">
        <v>4.9406564584124654E-324</v>
      </c>
      <c r="I133" s="581">
        <v>23.266999999999999</v>
      </c>
      <c r="J133" s="582">
        <v>23.266999999999999</v>
      </c>
      <c r="K133" s="591" t="s">
        <v>298</v>
      </c>
    </row>
    <row r="134" spans="1:11" ht="14.4" customHeight="1" thickBot="1" x14ac:dyDescent="0.35">
      <c r="A134" s="603" t="s">
        <v>424</v>
      </c>
      <c r="B134" s="581">
        <v>117.2307529414</v>
      </c>
      <c r="C134" s="581">
        <v>46.198999999999998</v>
      </c>
      <c r="D134" s="582">
        <v>-71.031752941400001</v>
      </c>
      <c r="E134" s="583">
        <v>0.39408601276400002</v>
      </c>
      <c r="F134" s="581">
        <v>0</v>
      </c>
      <c r="G134" s="582">
        <v>0</v>
      </c>
      <c r="H134" s="584">
        <v>4.9406564584124654E-324</v>
      </c>
      <c r="I134" s="581">
        <v>23.266999999999999</v>
      </c>
      <c r="J134" s="582">
        <v>23.266999999999999</v>
      </c>
      <c r="K134" s="591" t="s">
        <v>298</v>
      </c>
    </row>
    <row r="135" spans="1:11" ht="14.4" customHeight="1" thickBot="1" x14ac:dyDescent="0.35">
      <c r="A135" s="606" t="s">
        <v>425</v>
      </c>
      <c r="B135" s="581">
        <v>4.9406564584124654E-324</v>
      </c>
      <c r="C135" s="581">
        <v>32.04</v>
      </c>
      <c r="D135" s="582">
        <v>32.04</v>
      </c>
      <c r="E135" s="593" t="s">
        <v>304</v>
      </c>
      <c r="F135" s="581">
        <v>0</v>
      </c>
      <c r="G135" s="582">
        <v>0</v>
      </c>
      <c r="H135" s="584">
        <v>3</v>
      </c>
      <c r="I135" s="581">
        <v>15.8</v>
      </c>
      <c r="J135" s="582">
        <v>15.8</v>
      </c>
      <c r="K135" s="591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32.04</v>
      </c>
      <c r="D136" s="582">
        <v>32.04</v>
      </c>
      <c r="E136" s="593" t="s">
        <v>304</v>
      </c>
      <c r="F136" s="581">
        <v>0</v>
      </c>
      <c r="G136" s="582">
        <v>0</v>
      </c>
      <c r="H136" s="584">
        <v>3</v>
      </c>
      <c r="I136" s="581">
        <v>15.8</v>
      </c>
      <c r="J136" s="582">
        <v>15.8</v>
      </c>
      <c r="K136" s="591" t="s">
        <v>298</v>
      </c>
    </row>
    <row r="137" spans="1:11" ht="14.4" customHeight="1" thickBot="1" x14ac:dyDescent="0.35">
      <c r="A137" s="606" t="s">
        <v>427</v>
      </c>
      <c r="B137" s="581">
        <v>4.9406564584124654E-324</v>
      </c>
      <c r="C137" s="581">
        <v>4.9406564584124654E-324</v>
      </c>
      <c r="D137" s="582">
        <v>0</v>
      </c>
      <c r="E137" s="583">
        <v>1</v>
      </c>
      <c r="F137" s="581">
        <v>4.9406564584124654E-324</v>
      </c>
      <c r="G137" s="582">
        <v>0</v>
      </c>
      <c r="H137" s="584">
        <v>4.9406564584124654E-324</v>
      </c>
      <c r="I137" s="581">
        <v>1</v>
      </c>
      <c r="J137" s="582">
        <v>1</v>
      </c>
      <c r="K137" s="591" t="s">
        <v>304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4.9406564584124654E-324</v>
      </c>
      <c r="D138" s="582">
        <v>0</v>
      </c>
      <c r="E138" s="583">
        <v>1</v>
      </c>
      <c r="F138" s="581">
        <v>4.9406564584124654E-324</v>
      </c>
      <c r="G138" s="582">
        <v>0</v>
      </c>
      <c r="H138" s="584">
        <v>4.9406564584124654E-324</v>
      </c>
      <c r="I138" s="581">
        <v>1</v>
      </c>
      <c r="J138" s="582">
        <v>1</v>
      </c>
      <c r="K138" s="591" t="s">
        <v>304</v>
      </c>
    </row>
    <row r="139" spans="1:11" ht="14.4" customHeight="1" thickBot="1" x14ac:dyDescent="0.35">
      <c r="A139" s="600" t="s">
        <v>429</v>
      </c>
      <c r="B139" s="581">
        <v>12684.1193842799</v>
      </c>
      <c r="C139" s="581">
        <v>12948.277029999999</v>
      </c>
      <c r="D139" s="582">
        <v>264.15764572011898</v>
      </c>
      <c r="E139" s="583">
        <v>1.0208258561520001</v>
      </c>
      <c r="F139" s="581">
        <v>9226.9999999994907</v>
      </c>
      <c r="G139" s="582">
        <v>8458.0833333328701</v>
      </c>
      <c r="H139" s="584">
        <v>755.40300000000002</v>
      </c>
      <c r="I139" s="581">
        <v>8331.5579799999996</v>
      </c>
      <c r="J139" s="582">
        <v>-126.52535333287101</v>
      </c>
      <c r="K139" s="585">
        <v>0.90295415411199997</v>
      </c>
    </row>
    <row r="140" spans="1:11" ht="14.4" customHeight="1" thickBot="1" x14ac:dyDescent="0.35">
      <c r="A140" s="601" t="s">
        <v>430</v>
      </c>
      <c r="B140" s="581">
        <v>12045.9993546964</v>
      </c>
      <c r="C140" s="581">
        <v>11740.397000000001</v>
      </c>
      <c r="D140" s="582">
        <v>-305.60235469640998</v>
      </c>
      <c r="E140" s="583">
        <v>0.97463038593100004</v>
      </c>
      <c r="F140" s="581">
        <v>9226.9999999994907</v>
      </c>
      <c r="G140" s="582">
        <v>8458.0833333328701</v>
      </c>
      <c r="H140" s="584">
        <v>755.40300000000002</v>
      </c>
      <c r="I140" s="581">
        <v>8256.76</v>
      </c>
      <c r="J140" s="582">
        <v>-201.32333333287201</v>
      </c>
      <c r="K140" s="585">
        <v>0.89484772948900004</v>
      </c>
    </row>
    <row r="141" spans="1:11" ht="14.4" customHeight="1" thickBot="1" x14ac:dyDescent="0.35">
      <c r="A141" s="602" t="s">
        <v>431</v>
      </c>
      <c r="B141" s="586">
        <v>12045.9993546964</v>
      </c>
      <c r="C141" s="586">
        <v>11670.199000000001</v>
      </c>
      <c r="D141" s="587">
        <v>-375.80035469641001</v>
      </c>
      <c r="E141" s="588">
        <v>0.96880289101499995</v>
      </c>
      <c r="F141" s="586">
        <v>9226.9999999994907</v>
      </c>
      <c r="G141" s="587">
        <v>8458.0833333328701</v>
      </c>
      <c r="H141" s="589">
        <v>755.40300000000002</v>
      </c>
      <c r="I141" s="586">
        <v>8249.4179999999997</v>
      </c>
      <c r="J141" s="587">
        <v>-208.665333332872</v>
      </c>
      <c r="K141" s="592">
        <v>0.89405202124200001</v>
      </c>
    </row>
    <row r="142" spans="1:11" ht="14.4" customHeight="1" thickBot="1" x14ac:dyDescent="0.35">
      <c r="A142" s="603" t="s">
        <v>432</v>
      </c>
      <c r="B142" s="581">
        <v>232.00006603100701</v>
      </c>
      <c r="C142" s="581">
        <v>253.28200000000001</v>
      </c>
      <c r="D142" s="582">
        <v>21.281933968992998</v>
      </c>
      <c r="E142" s="583">
        <v>1.0917324478949999</v>
      </c>
      <c r="F142" s="581">
        <v>210.99999999998801</v>
      </c>
      <c r="G142" s="582">
        <v>193.416666666656</v>
      </c>
      <c r="H142" s="584">
        <v>16.093</v>
      </c>
      <c r="I142" s="581">
        <v>182.00299999999999</v>
      </c>
      <c r="J142" s="582">
        <v>-11.413666666656001</v>
      </c>
      <c r="K142" s="585">
        <v>0.86257345971499999</v>
      </c>
    </row>
    <row r="143" spans="1:11" ht="14.4" customHeight="1" thickBot="1" x14ac:dyDescent="0.35">
      <c r="A143" s="603" t="s">
        <v>433</v>
      </c>
      <c r="B143" s="581">
        <v>1637.9999013741301</v>
      </c>
      <c r="C143" s="581">
        <v>1550.557</v>
      </c>
      <c r="D143" s="582">
        <v>-87.442901374124006</v>
      </c>
      <c r="E143" s="583">
        <v>0.94661605211199995</v>
      </c>
      <c r="F143" s="581">
        <v>1387.99999999992</v>
      </c>
      <c r="G143" s="582">
        <v>1272.33333333326</v>
      </c>
      <c r="H143" s="584">
        <v>112.53100000000001</v>
      </c>
      <c r="I143" s="581">
        <v>1187.809</v>
      </c>
      <c r="J143" s="582">
        <v>-84.524333333263002</v>
      </c>
      <c r="K143" s="585">
        <v>0.85577017291000002</v>
      </c>
    </row>
    <row r="144" spans="1:11" ht="14.4" customHeight="1" thickBot="1" x14ac:dyDescent="0.35">
      <c r="A144" s="603" t="s">
        <v>434</v>
      </c>
      <c r="B144" s="581">
        <v>1459.9999520917099</v>
      </c>
      <c r="C144" s="581">
        <v>1456.97</v>
      </c>
      <c r="D144" s="582">
        <v>-3.0299520917080001</v>
      </c>
      <c r="E144" s="583">
        <v>0.99792469027999997</v>
      </c>
      <c r="F144" s="581">
        <v>937.99999999994895</v>
      </c>
      <c r="G144" s="582">
        <v>859.83333333328596</v>
      </c>
      <c r="H144" s="584">
        <v>64.706999999999994</v>
      </c>
      <c r="I144" s="581">
        <v>754.82799999999997</v>
      </c>
      <c r="J144" s="582">
        <v>-105.005333333286</v>
      </c>
      <c r="K144" s="585">
        <v>0.804720682302</v>
      </c>
    </row>
    <row r="145" spans="1:11" ht="14.4" customHeight="1" thickBot="1" x14ac:dyDescent="0.35">
      <c r="A145" s="603" t="s">
        <v>435</v>
      </c>
      <c r="B145" s="581">
        <v>8615.9994812206696</v>
      </c>
      <c r="C145" s="581">
        <v>8309.19</v>
      </c>
      <c r="D145" s="582">
        <v>-306.80948122067298</v>
      </c>
      <c r="E145" s="583">
        <v>0.96439072659000002</v>
      </c>
      <c r="F145" s="581">
        <v>6610.9999999996398</v>
      </c>
      <c r="G145" s="582">
        <v>6060.0833333330002</v>
      </c>
      <c r="H145" s="584">
        <v>555.44100000000003</v>
      </c>
      <c r="I145" s="581">
        <v>6051.8130000000001</v>
      </c>
      <c r="J145" s="582">
        <v>-8.2703333330020001</v>
      </c>
      <c r="K145" s="585">
        <v>0.91541567085099995</v>
      </c>
    </row>
    <row r="146" spans="1:11" ht="14.4" customHeight="1" thickBot="1" x14ac:dyDescent="0.35">
      <c r="A146" s="603" t="s">
        <v>436</v>
      </c>
      <c r="B146" s="581">
        <v>99.999953978885998</v>
      </c>
      <c r="C146" s="581">
        <v>100.2</v>
      </c>
      <c r="D146" s="582">
        <v>0.20004602111299999</v>
      </c>
      <c r="E146" s="583">
        <v>1.0020004611310001</v>
      </c>
      <c r="F146" s="581">
        <v>78.999999999994998</v>
      </c>
      <c r="G146" s="582">
        <v>72.416666666661996</v>
      </c>
      <c r="H146" s="584">
        <v>6.6310000000000002</v>
      </c>
      <c r="I146" s="581">
        <v>72.965000000000003</v>
      </c>
      <c r="J146" s="582">
        <v>0.54833333333699996</v>
      </c>
      <c r="K146" s="585">
        <v>0.92360759493599998</v>
      </c>
    </row>
    <row r="147" spans="1:11" ht="14.4" customHeight="1" thickBot="1" x14ac:dyDescent="0.35">
      <c r="A147" s="602" t="s">
        <v>437</v>
      </c>
      <c r="B147" s="586">
        <v>4.9406564584124654E-324</v>
      </c>
      <c r="C147" s="586">
        <v>70.197999999999993</v>
      </c>
      <c r="D147" s="587">
        <v>70.197999999999993</v>
      </c>
      <c r="E147" s="594" t="s">
        <v>304</v>
      </c>
      <c r="F147" s="586">
        <v>0</v>
      </c>
      <c r="G147" s="587">
        <v>0</v>
      </c>
      <c r="H147" s="589">
        <v>4.9406564584124654E-324</v>
      </c>
      <c r="I147" s="586">
        <v>7.3419999999990004</v>
      </c>
      <c r="J147" s="587">
        <v>7.3419999999990004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70.197999999999993</v>
      </c>
      <c r="D148" s="582">
        <v>70.197999999999993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7.3419999999990004</v>
      </c>
      <c r="J148" s="582">
        <v>7.3419999999990004</v>
      </c>
      <c r="K148" s="591" t="s">
        <v>298</v>
      </c>
    </row>
    <row r="149" spans="1:11" ht="14.4" customHeight="1" thickBot="1" x14ac:dyDescent="0.35">
      <c r="A149" s="601" t="s">
        <v>439</v>
      </c>
      <c r="B149" s="581">
        <v>638.12002958346795</v>
      </c>
      <c r="C149" s="581">
        <v>1207.88003</v>
      </c>
      <c r="D149" s="582">
        <v>569.76000041653299</v>
      </c>
      <c r="E149" s="583">
        <v>1.892872773149</v>
      </c>
      <c r="F149" s="581">
        <v>0</v>
      </c>
      <c r="G149" s="582">
        <v>0</v>
      </c>
      <c r="H149" s="584">
        <v>4.9406564584124654E-324</v>
      </c>
      <c r="I149" s="581">
        <v>74.797979999999995</v>
      </c>
      <c r="J149" s="582">
        <v>74.797979999999995</v>
      </c>
      <c r="K149" s="591" t="s">
        <v>298</v>
      </c>
    </row>
    <row r="150" spans="1:11" ht="14.4" customHeight="1" thickBot="1" x14ac:dyDescent="0.35">
      <c r="A150" s="602" t="s">
        <v>440</v>
      </c>
      <c r="B150" s="586">
        <v>638.12002958346795</v>
      </c>
      <c r="C150" s="586">
        <v>633.11752999999999</v>
      </c>
      <c r="D150" s="587">
        <v>-5.0024995834670003</v>
      </c>
      <c r="E150" s="588">
        <v>0.99216056642700001</v>
      </c>
      <c r="F150" s="586">
        <v>0</v>
      </c>
      <c r="G150" s="587">
        <v>0</v>
      </c>
      <c r="H150" s="589">
        <v>4.9406564584124654E-324</v>
      </c>
      <c r="I150" s="586">
        <v>74.797979999999995</v>
      </c>
      <c r="J150" s="587">
        <v>74.797979999999995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638.12002958346795</v>
      </c>
      <c r="C151" s="581">
        <v>633.11752999999999</v>
      </c>
      <c r="D151" s="582">
        <v>-5.0024995834670003</v>
      </c>
      <c r="E151" s="583">
        <v>0.99216056642700001</v>
      </c>
      <c r="F151" s="581">
        <v>0</v>
      </c>
      <c r="G151" s="582">
        <v>0</v>
      </c>
      <c r="H151" s="584">
        <v>4.9406564584124654E-324</v>
      </c>
      <c r="I151" s="581">
        <v>74.797979999999995</v>
      </c>
      <c r="J151" s="582">
        <v>74.797979999999995</v>
      </c>
      <c r="K151" s="591" t="s">
        <v>298</v>
      </c>
    </row>
    <row r="152" spans="1:11" ht="14.4" customHeight="1" thickBot="1" x14ac:dyDescent="0.35">
      <c r="A152" s="602" t="s">
        <v>442</v>
      </c>
      <c r="B152" s="586">
        <v>4.9406564584124654E-324</v>
      </c>
      <c r="C152" s="586">
        <v>30.01</v>
      </c>
      <c r="D152" s="587">
        <v>30.01</v>
      </c>
      <c r="E152" s="594" t="s">
        <v>304</v>
      </c>
      <c r="F152" s="586">
        <v>0</v>
      </c>
      <c r="G152" s="587">
        <v>0</v>
      </c>
      <c r="H152" s="589">
        <v>4.9406564584124654E-324</v>
      </c>
      <c r="I152" s="586">
        <v>5.434722104253712E-323</v>
      </c>
      <c r="J152" s="587">
        <v>5.434722104253712E-323</v>
      </c>
      <c r="K152" s="590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22.27</v>
      </c>
      <c r="D153" s="582">
        <v>22.27</v>
      </c>
      <c r="E153" s="593" t="s">
        <v>304</v>
      </c>
      <c r="F153" s="581">
        <v>0</v>
      </c>
      <c r="G153" s="582">
        <v>0</v>
      </c>
      <c r="H153" s="584">
        <v>4.9406564584124654E-324</v>
      </c>
      <c r="I153" s="581">
        <v>5.434722104253712E-323</v>
      </c>
      <c r="J153" s="582">
        <v>5.434722104253712E-323</v>
      </c>
      <c r="K153" s="591" t="s">
        <v>298</v>
      </c>
    </row>
    <row r="154" spans="1:11" ht="14.4" customHeight="1" thickBot="1" x14ac:dyDescent="0.35">
      <c r="A154" s="603" t="s">
        <v>444</v>
      </c>
      <c r="B154" s="581">
        <v>4.9406564584124654E-324</v>
      </c>
      <c r="C154" s="581">
        <v>7.74</v>
      </c>
      <c r="D154" s="582">
        <v>7.74</v>
      </c>
      <c r="E154" s="593" t="s">
        <v>304</v>
      </c>
      <c r="F154" s="581">
        <v>0</v>
      </c>
      <c r="G154" s="582">
        <v>0</v>
      </c>
      <c r="H154" s="584">
        <v>4.9406564584124654E-324</v>
      </c>
      <c r="I154" s="581">
        <v>5.434722104253712E-323</v>
      </c>
      <c r="J154" s="582">
        <v>5.434722104253712E-323</v>
      </c>
      <c r="K154" s="591" t="s">
        <v>298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495.97649999999999</v>
      </c>
      <c r="D155" s="587">
        <v>495.97649999999999</v>
      </c>
      <c r="E155" s="594" t="s">
        <v>304</v>
      </c>
      <c r="F155" s="586">
        <v>0</v>
      </c>
      <c r="G155" s="587">
        <v>0</v>
      </c>
      <c r="H155" s="589">
        <v>4.9406564584124654E-324</v>
      </c>
      <c r="I155" s="586">
        <v>5.434722104253712E-323</v>
      </c>
      <c r="J155" s="587">
        <v>5.434722104253712E-323</v>
      </c>
      <c r="K155" s="590" t="s">
        <v>298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495.97649999999999</v>
      </c>
      <c r="D156" s="582">
        <v>495.97649999999999</v>
      </c>
      <c r="E156" s="593" t="s">
        <v>304</v>
      </c>
      <c r="F156" s="581">
        <v>0</v>
      </c>
      <c r="G156" s="582">
        <v>0</v>
      </c>
      <c r="H156" s="584">
        <v>4.9406564584124654E-324</v>
      </c>
      <c r="I156" s="581">
        <v>5.434722104253712E-323</v>
      </c>
      <c r="J156" s="582">
        <v>5.434722104253712E-323</v>
      </c>
      <c r="K156" s="591" t="s">
        <v>298</v>
      </c>
    </row>
    <row r="157" spans="1:11" ht="14.4" customHeight="1" thickBot="1" x14ac:dyDescent="0.35">
      <c r="A157" s="602" t="s">
        <v>447</v>
      </c>
      <c r="B157" s="586">
        <v>4.9406564584124654E-324</v>
      </c>
      <c r="C157" s="586">
        <v>48.776000000000003</v>
      </c>
      <c r="D157" s="587">
        <v>48.776000000000003</v>
      </c>
      <c r="E157" s="594" t="s">
        <v>304</v>
      </c>
      <c r="F157" s="586">
        <v>0</v>
      </c>
      <c r="G157" s="587">
        <v>0</v>
      </c>
      <c r="H157" s="589">
        <v>4.9406564584124654E-324</v>
      </c>
      <c r="I157" s="586">
        <v>5.434722104253712E-323</v>
      </c>
      <c r="J157" s="587">
        <v>5.434722104253712E-323</v>
      </c>
      <c r="K157" s="590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48.776000000000003</v>
      </c>
      <c r="D158" s="582">
        <v>48.776000000000003</v>
      </c>
      <c r="E158" s="593" t="s">
        <v>304</v>
      </c>
      <c r="F158" s="581">
        <v>0</v>
      </c>
      <c r="G158" s="582">
        <v>0</v>
      </c>
      <c r="H158" s="584">
        <v>4.9406564584124654E-324</v>
      </c>
      <c r="I158" s="581">
        <v>5.434722104253712E-323</v>
      </c>
      <c r="J158" s="582">
        <v>5.434722104253712E-323</v>
      </c>
      <c r="K158" s="591" t="s">
        <v>298</v>
      </c>
    </row>
    <row r="159" spans="1:11" ht="14.4" customHeight="1" thickBot="1" x14ac:dyDescent="0.35">
      <c r="A159" s="600" t="s">
        <v>449</v>
      </c>
      <c r="B159" s="581">
        <v>4.9406564584124654E-324</v>
      </c>
      <c r="C159" s="581">
        <v>6.1866000000000003</v>
      </c>
      <c r="D159" s="582">
        <v>6.1866000000000003</v>
      </c>
      <c r="E159" s="593" t="s">
        <v>304</v>
      </c>
      <c r="F159" s="581">
        <v>0</v>
      </c>
      <c r="G159" s="582">
        <v>0</v>
      </c>
      <c r="H159" s="584">
        <v>4.9406564584124654E-324</v>
      </c>
      <c r="I159" s="581">
        <v>2.4284599999999998</v>
      </c>
      <c r="J159" s="582">
        <v>2.4284599999999998</v>
      </c>
      <c r="K159" s="591" t="s">
        <v>298</v>
      </c>
    </row>
    <row r="160" spans="1:11" ht="14.4" customHeight="1" thickBot="1" x14ac:dyDescent="0.35">
      <c r="A160" s="601" t="s">
        <v>450</v>
      </c>
      <c r="B160" s="581">
        <v>4.9406564584124654E-324</v>
      </c>
      <c r="C160" s="581">
        <v>6.1866000000000003</v>
      </c>
      <c r="D160" s="582">
        <v>6.1866000000000003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2.4284599999999998</v>
      </c>
      <c r="J160" s="582">
        <v>2.4284599999999998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6.1866000000000003</v>
      </c>
      <c r="D161" s="587">
        <v>6.1866000000000003</v>
      </c>
      <c r="E161" s="594" t="s">
        <v>304</v>
      </c>
      <c r="F161" s="586">
        <v>0</v>
      </c>
      <c r="G161" s="587">
        <v>0</v>
      </c>
      <c r="H161" s="589">
        <v>4.9406564584124654E-324</v>
      </c>
      <c r="I161" s="586">
        <v>2.4284599999999998</v>
      </c>
      <c r="J161" s="587">
        <v>2.4284599999999998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6.1866000000000003</v>
      </c>
      <c r="D162" s="582">
        <v>6.1866000000000003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2.4284599999999998</v>
      </c>
      <c r="J162" s="582">
        <v>2.4284599999999998</v>
      </c>
      <c r="K162" s="591" t="s">
        <v>298</v>
      </c>
    </row>
    <row r="163" spans="1:11" ht="14.4" customHeight="1" thickBot="1" x14ac:dyDescent="0.35">
      <c r="A163" s="599" t="s">
        <v>453</v>
      </c>
      <c r="B163" s="581">
        <v>154037.10979945099</v>
      </c>
      <c r="C163" s="581">
        <v>135935.71053344299</v>
      </c>
      <c r="D163" s="582">
        <v>-18101.399266007698</v>
      </c>
      <c r="E163" s="583">
        <v>0.88248676380900004</v>
      </c>
      <c r="F163" s="581">
        <v>146025.67308731499</v>
      </c>
      <c r="G163" s="582">
        <v>133856.86699670501</v>
      </c>
      <c r="H163" s="584">
        <v>9618.61312</v>
      </c>
      <c r="I163" s="581">
        <v>136390.36817</v>
      </c>
      <c r="J163" s="582">
        <v>2533.5011732947</v>
      </c>
      <c r="K163" s="585">
        <v>0.93401636360499996</v>
      </c>
    </row>
    <row r="164" spans="1:11" ht="14.4" customHeight="1" thickBot="1" x14ac:dyDescent="0.35">
      <c r="A164" s="600" t="s">
        <v>454</v>
      </c>
      <c r="B164" s="581">
        <v>153158.42308840001</v>
      </c>
      <c r="C164" s="581">
        <v>134411.70278094299</v>
      </c>
      <c r="D164" s="582">
        <v>-18746.720307456901</v>
      </c>
      <c r="E164" s="583">
        <v>0.87759915563599999</v>
      </c>
      <c r="F164" s="581">
        <v>144821.317000273</v>
      </c>
      <c r="G164" s="582">
        <v>132752.87391691699</v>
      </c>
      <c r="H164" s="584">
        <v>9445.2486599999993</v>
      </c>
      <c r="I164" s="581">
        <v>135070.14152999999</v>
      </c>
      <c r="J164" s="582">
        <v>2317.26761308295</v>
      </c>
      <c r="K164" s="585">
        <v>0.93266754044</v>
      </c>
    </row>
    <row r="165" spans="1:11" ht="14.4" customHeight="1" thickBot="1" x14ac:dyDescent="0.35">
      <c r="A165" s="601" t="s">
        <v>455</v>
      </c>
      <c r="B165" s="581">
        <v>153158.42308840001</v>
      </c>
      <c r="C165" s="581">
        <v>134411.70278094299</v>
      </c>
      <c r="D165" s="582">
        <v>-18746.720307456901</v>
      </c>
      <c r="E165" s="583">
        <v>0.87759915563599999</v>
      </c>
      <c r="F165" s="581">
        <v>144821.317000273</v>
      </c>
      <c r="G165" s="582">
        <v>132752.87391691699</v>
      </c>
      <c r="H165" s="584">
        <v>9445.2486599999993</v>
      </c>
      <c r="I165" s="581">
        <v>135070.14152999999</v>
      </c>
      <c r="J165" s="582">
        <v>2317.26761308295</v>
      </c>
      <c r="K165" s="585">
        <v>0.93266754044</v>
      </c>
    </row>
    <row r="166" spans="1:11" ht="14.4" customHeight="1" thickBot="1" x14ac:dyDescent="0.35">
      <c r="A166" s="602" t="s">
        <v>456</v>
      </c>
      <c r="B166" s="586">
        <v>715.41415156507298</v>
      </c>
      <c r="C166" s="586">
        <v>675.07018398772595</v>
      </c>
      <c r="D166" s="587">
        <v>-40.343967577346</v>
      </c>
      <c r="E166" s="588">
        <v>0.94360753489500004</v>
      </c>
      <c r="F166" s="586">
        <v>637.28655486171897</v>
      </c>
      <c r="G166" s="587">
        <v>584.17934195657597</v>
      </c>
      <c r="H166" s="589">
        <v>25.345099999999999</v>
      </c>
      <c r="I166" s="586">
        <v>567.54363999999998</v>
      </c>
      <c r="J166" s="587">
        <v>-16.635701956575002</v>
      </c>
      <c r="K166" s="592">
        <v>0.89056270789000003</v>
      </c>
    </row>
    <row r="167" spans="1:11" ht="14.4" customHeight="1" thickBot="1" x14ac:dyDescent="0.35">
      <c r="A167" s="603" t="s">
        <v>457</v>
      </c>
      <c r="B167" s="581">
        <v>0.165630009622</v>
      </c>
      <c r="C167" s="581">
        <v>1.106089903597</v>
      </c>
      <c r="D167" s="582">
        <v>0.94045989397399998</v>
      </c>
      <c r="E167" s="583">
        <v>6.6780766729119998</v>
      </c>
      <c r="F167" s="581">
        <v>1.1314045927280001</v>
      </c>
      <c r="G167" s="582">
        <v>1.0371208766669999</v>
      </c>
      <c r="H167" s="584">
        <v>0.22725999999999999</v>
      </c>
      <c r="I167" s="581">
        <v>0.90159</v>
      </c>
      <c r="J167" s="582">
        <v>-0.13553087666700001</v>
      </c>
      <c r="K167" s="585">
        <v>0.79687673692899996</v>
      </c>
    </row>
    <row r="168" spans="1:11" ht="14.4" customHeight="1" thickBot="1" x14ac:dyDescent="0.35">
      <c r="A168" s="603" t="s">
        <v>458</v>
      </c>
      <c r="B168" s="581">
        <v>7.1100004130000005E-2</v>
      </c>
      <c r="C168" s="581">
        <v>0.45800000000000002</v>
      </c>
      <c r="D168" s="582">
        <v>0.38689999586899998</v>
      </c>
      <c r="E168" s="583">
        <v>6.4416311306680001</v>
      </c>
      <c r="F168" s="581">
        <v>0.44252830874799998</v>
      </c>
      <c r="G168" s="582">
        <v>0.40565094968600002</v>
      </c>
      <c r="H168" s="584">
        <v>4.9406564584124654E-324</v>
      </c>
      <c r="I168" s="581">
        <v>0.69299999999999995</v>
      </c>
      <c r="J168" s="582">
        <v>0.28734905031300001</v>
      </c>
      <c r="K168" s="585">
        <v>1.5660015106359999</v>
      </c>
    </row>
    <row r="169" spans="1:11" ht="14.4" customHeight="1" thickBot="1" x14ac:dyDescent="0.35">
      <c r="A169" s="603" t="s">
        <v>459</v>
      </c>
      <c r="B169" s="581">
        <v>110.919406444342</v>
      </c>
      <c r="C169" s="581">
        <v>276.59975634252697</v>
      </c>
      <c r="D169" s="582">
        <v>165.68034989818599</v>
      </c>
      <c r="E169" s="583">
        <v>2.4937002929349998</v>
      </c>
      <c r="F169" s="581">
        <v>229.061072077548</v>
      </c>
      <c r="G169" s="582">
        <v>209.972649404419</v>
      </c>
      <c r="H169" s="584">
        <v>6.4295</v>
      </c>
      <c r="I169" s="581">
        <v>339.43025</v>
      </c>
      <c r="J169" s="582">
        <v>129.457600595581</v>
      </c>
      <c r="K169" s="585">
        <v>1.4818329754649999</v>
      </c>
    </row>
    <row r="170" spans="1:11" ht="14.4" customHeight="1" thickBot="1" x14ac:dyDescent="0.35">
      <c r="A170" s="603" t="s">
        <v>460</v>
      </c>
      <c r="B170" s="581">
        <v>604.25801510697795</v>
      </c>
      <c r="C170" s="581">
        <v>396.90633774160102</v>
      </c>
      <c r="D170" s="582">
        <v>-207.35167736537599</v>
      </c>
      <c r="E170" s="583">
        <v>0.6568491072</v>
      </c>
      <c r="F170" s="581">
        <v>406.65154988269398</v>
      </c>
      <c r="G170" s="582">
        <v>372.76392072580302</v>
      </c>
      <c r="H170" s="584">
        <v>18.68834</v>
      </c>
      <c r="I170" s="581">
        <v>226.5188</v>
      </c>
      <c r="J170" s="582">
        <v>-146.24512072580299</v>
      </c>
      <c r="K170" s="585">
        <v>0.55703414893000003</v>
      </c>
    </row>
    <row r="171" spans="1:11" ht="14.4" customHeight="1" thickBot="1" x14ac:dyDescent="0.35">
      <c r="A171" s="602" t="s">
        <v>461</v>
      </c>
      <c r="B171" s="586">
        <v>790.00000589846002</v>
      </c>
      <c r="C171" s="586">
        <v>1005.06170026937</v>
      </c>
      <c r="D171" s="587">
        <v>215.06169437091299</v>
      </c>
      <c r="E171" s="588">
        <v>1.272229990841</v>
      </c>
      <c r="F171" s="586">
        <v>1256.0170489632701</v>
      </c>
      <c r="G171" s="587">
        <v>1151.3489615496601</v>
      </c>
      <c r="H171" s="589">
        <v>30.37021</v>
      </c>
      <c r="I171" s="586">
        <v>275.27417000000003</v>
      </c>
      <c r="J171" s="587">
        <v>-876.074791549662</v>
      </c>
      <c r="K171" s="592">
        <v>0.219164357862</v>
      </c>
    </row>
    <row r="172" spans="1:11" ht="14.4" customHeight="1" thickBot="1" x14ac:dyDescent="0.35">
      <c r="A172" s="603" t="s">
        <v>462</v>
      </c>
      <c r="B172" s="581">
        <v>775.00000502697105</v>
      </c>
      <c r="C172" s="581">
        <v>978.61770190650998</v>
      </c>
      <c r="D172" s="582">
        <v>203.61769687953901</v>
      </c>
      <c r="E172" s="583">
        <v>1.2627325103980001</v>
      </c>
      <c r="F172" s="581">
        <v>1223.0170585102001</v>
      </c>
      <c r="G172" s="582">
        <v>1121.09897030102</v>
      </c>
      <c r="H172" s="584">
        <v>30.37021</v>
      </c>
      <c r="I172" s="581">
        <v>260.03697</v>
      </c>
      <c r="J172" s="582">
        <v>-861.06200030101604</v>
      </c>
      <c r="K172" s="585">
        <v>0.21261925023</v>
      </c>
    </row>
    <row r="173" spans="1:11" ht="14.4" customHeight="1" thickBot="1" x14ac:dyDescent="0.35">
      <c r="A173" s="603" t="s">
        <v>463</v>
      </c>
      <c r="B173" s="581">
        <v>15.000000871489</v>
      </c>
      <c r="C173" s="581">
        <v>26.443998362862999</v>
      </c>
      <c r="D173" s="582">
        <v>11.443997491373</v>
      </c>
      <c r="E173" s="583">
        <v>1.7629331217649999</v>
      </c>
      <c r="F173" s="581">
        <v>32.999990453066999</v>
      </c>
      <c r="G173" s="582">
        <v>30.249991248644999</v>
      </c>
      <c r="H173" s="584">
        <v>4.9406564584124654E-324</v>
      </c>
      <c r="I173" s="581">
        <v>15.2372</v>
      </c>
      <c r="J173" s="582">
        <v>-15.012791248645</v>
      </c>
      <c r="K173" s="585">
        <v>0.46173346691299999</v>
      </c>
    </row>
    <row r="174" spans="1:11" ht="14.4" customHeight="1" thickBot="1" x14ac:dyDescent="0.35">
      <c r="A174" s="602" t="s">
        <v>464</v>
      </c>
      <c r="B174" s="586">
        <v>19.000081103890999</v>
      </c>
      <c r="C174" s="586">
        <v>212.34070104435</v>
      </c>
      <c r="D174" s="587">
        <v>193.340619940458</v>
      </c>
      <c r="E174" s="588">
        <v>11.175778665537001</v>
      </c>
      <c r="F174" s="586">
        <v>179.013870640709</v>
      </c>
      <c r="G174" s="587">
        <v>164.096048087317</v>
      </c>
      <c r="H174" s="589">
        <v>5.8301999999999996</v>
      </c>
      <c r="I174" s="586">
        <v>46.877940000000002</v>
      </c>
      <c r="J174" s="587">
        <v>-117.21810808731701</v>
      </c>
      <c r="K174" s="592">
        <v>0.26186764093800002</v>
      </c>
    </row>
    <row r="175" spans="1:11" ht="14.4" customHeight="1" thickBot="1" x14ac:dyDescent="0.35">
      <c r="A175" s="603" t="s">
        <v>465</v>
      </c>
      <c r="B175" s="581">
        <v>14.000040813391999</v>
      </c>
      <c r="C175" s="581">
        <v>131.78836816901</v>
      </c>
      <c r="D175" s="582">
        <v>117.788327355617</v>
      </c>
      <c r="E175" s="583">
        <v>9.4134274267919995</v>
      </c>
      <c r="F175" s="581">
        <v>92.996854019444996</v>
      </c>
      <c r="G175" s="582">
        <v>85.247116184491006</v>
      </c>
      <c r="H175" s="584">
        <v>3.7898999999999998</v>
      </c>
      <c r="I175" s="581">
        <v>23.23854</v>
      </c>
      <c r="J175" s="582">
        <v>-62.008576184490998</v>
      </c>
      <c r="K175" s="585">
        <v>0.249885227248</v>
      </c>
    </row>
    <row r="176" spans="1:11" ht="14.4" customHeight="1" thickBot="1" x14ac:dyDescent="0.35">
      <c r="A176" s="603" t="s">
        <v>466</v>
      </c>
      <c r="B176" s="581">
        <v>5.0000402904980001</v>
      </c>
      <c r="C176" s="581">
        <v>80.552332875339005</v>
      </c>
      <c r="D176" s="582">
        <v>75.552292584840998</v>
      </c>
      <c r="E176" s="583">
        <v>16.110336756365999</v>
      </c>
      <c r="F176" s="581">
        <v>86.017016621264005</v>
      </c>
      <c r="G176" s="582">
        <v>78.848931902825001</v>
      </c>
      <c r="H176" s="584">
        <v>2.0402999999999998</v>
      </c>
      <c r="I176" s="581">
        <v>23.639399999999998</v>
      </c>
      <c r="J176" s="582">
        <v>-55.209531902824999</v>
      </c>
      <c r="K176" s="585">
        <v>0.27482236571899998</v>
      </c>
    </row>
    <row r="177" spans="1:11" ht="14.4" customHeight="1" thickBot="1" x14ac:dyDescent="0.35">
      <c r="A177" s="602" t="s">
        <v>467</v>
      </c>
      <c r="B177" s="586">
        <v>4.9406564584124654E-324</v>
      </c>
      <c r="C177" s="586">
        <v>4.9406564584124654E-324</v>
      </c>
      <c r="D177" s="587">
        <v>0</v>
      </c>
      <c r="E177" s="588">
        <v>1</v>
      </c>
      <c r="F177" s="586">
        <v>4.9406564584124654E-324</v>
      </c>
      <c r="G177" s="587">
        <v>0</v>
      </c>
      <c r="H177" s="589">
        <v>4.9406564584124654E-324</v>
      </c>
      <c r="I177" s="586">
        <v>-3.9868999999999999</v>
      </c>
      <c r="J177" s="587">
        <v>-3.9868999999999999</v>
      </c>
      <c r="K177" s="590" t="s">
        <v>304</v>
      </c>
    </row>
    <row r="178" spans="1:11" ht="14.4" customHeight="1" thickBot="1" x14ac:dyDescent="0.35">
      <c r="A178" s="603" t="s">
        <v>468</v>
      </c>
      <c r="B178" s="581">
        <v>4.9406564584124654E-324</v>
      </c>
      <c r="C178" s="581">
        <v>4.9406564584124654E-324</v>
      </c>
      <c r="D178" s="582">
        <v>0</v>
      </c>
      <c r="E178" s="583">
        <v>1</v>
      </c>
      <c r="F178" s="581">
        <v>4.9406564584124654E-324</v>
      </c>
      <c r="G178" s="582">
        <v>0</v>
      </c>
      <c r="H178" s="584">
        <v>4.9406564584124654E-324</v>
      </c>
      <c r="I178" s="581">
        <v>-3.8833600000000001</v>
      </c>
      <c r="J178" s="582">
        <v>-3.8833600000000001</v>
      </c>
      <c r="K178" s="591" t="s">
        <v>304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4.9406564584124654E-324</v>
      </c>
      <c r="D179" s="582">
        <v>0</v>
      </c>
      <c r="E179" s="583">
        <v>1</v>
      </c>
      <c r="F179" s="581">
        <v>4.9406564584124654E-324</v>
      </c>
      <c r="G179" s="582">
        <v>0</v>
      </c>
      <c r="H179" s="584">
        <v>4.9406564584124654E-324</v>
      </c>
      <c r="I179" s="581">
        <v>-0.10353999999999999</v>
      </c>
      <c r="J179" s="582">
        <v>-0.10353999999999999</v>
      </c>
      <c r="K179" s="591" t="s">
        <v>304</v>
      </c>
    </row>
    <row r="180" spans="1:11" ht="14.4" customHeight="1" thickBot="1" x14ac:dyDescent="0.35">
      <c r="A180" s="602" t="s">
        <v>470</v>
      </c>
      <c r="B180" s="586">
        <v>151634.008849832</v>
      </c>
      <c r="C180" s="586">
        <v>131721.24997117501</v>
      </c>
      <c r="D180" s="587">
        <v>-19912.758878656801</v>
      </c>
      <c r="E180" s="588">
        <v>0.86867880741400005</v>
      </c>
      <c r="F180" s="586">
        <v>142748.99952580701</v>
      </c>
      <c r="G180" s="587">
        <v>130853.249565323</v>
      </c>
      <c r="H180" s="589">
        <v>8358.4844799999992</v>
      </c>
      <c r="I180" s="586">
        <v>126153.7115</v>
      </c>
      <c r="J180" s="587">
        <v>-4699.5380653234997</v>
      </c>
      <c r="K180" s="592">
        <v>0.88374497838199995</v>
      </c>
    </row>
    <row r="181" spans="1:11" ht="14.4" customHeight="1" thickBot="1" x14ac:dyDescent="0.35">
      <c r="A181" s="603" t="s">
        <v>471</v>
      </c>
      <c r="B181" s="581">
        <v>91832.005375376699</v>
      </c>
      <c r="C181" s="581">
        <v>61475.657431080901</v>
      </c>
      <c r="D181" s="582">
        <v>-30356.3479442959</v>
      </c>
      <c r="E181" s="583">
        <v>0.66943607710300002</v>
      </c>
      <c r="F181" s="581">
        <v>70656.999786986606</v>
      </c>
      <c r="G181" s="582">
        <v>64768.916471404402</v>
      </c>
      <c r="H181" s="584">
        <v>4067.5687499999999</v>
      </c>
      <c r="I181" s="581">
        <v>57575.65367</v>
      </c>
      <c r="J181" s="582">
        <v>-7193.2628014043803</v>
      </c>
      <c r="K181" s="585">
        <v>0.81486128541500003</v>
      </c>
    </row>
    <row r="182" spans="1:11" ht="14.4" customHeight="1" thickBot="1" x14ac:dyDescent="0.35">
      <c r="A182" s="603" t="s">
        <v>472</v>
      </c>
      <c r="B182" s="581">
        <v>59802.003474455501</v>
      </c>
      <c r="C182" s="581">
        <v>70245.5925400946</v>
      </c>
      <c r="D182" s="582">
        <v>10443.589065639</v>
      </c>
      <c r="E182" s="583">
        <v>1.1746361068</v>
      </c>
      <c r="F182" s="581">
        <v>72091.999738820901</v>
      </c>
      <c r="G182" s="582">
        <v>66084.333093919093</v>
      </c>
      <c r="H182" s="584">
        <v>4290.9157299999997</v>
      </c>
      <c r="I182" s="581">
        <v>68578.057830000005</v>
      </c>
      <c r="J182" s="582">
        <v>2493.7247360808501</v>
      </c>
      <c r="K182" s="585">
        <v>0.95125753313000005</v>
      </c>
    </row>
    <row r="183" spans="1:11" ht="14.4" customHeight="1" thickBot="1" x14ac:dyDescent="0.35">
      <c r="A183" s="602" t="s">
        <v>473</v>
      </c>
      <c r="B183" s="586">
        <v>4.9406564584124654E-324</v>
      </c>
      <c r="C183" s="586">
        <v>797.98022446587902</v>
      </c>
      <c r="D183" s="587">
        <v>797.98022446587902</v>
      </c>
      <c r="E183" s="594" t="s">
        <v>304</v>
      </c>
      <c r="F183" s="586">
        <v>0</v>
      </c>
      <c r="G183" s="587">
        <v>0</v>
      </c>
      <c r="H183" s="589">
        <v>1025.21867</v>
      </c>
      <c r="I183" s="586">
        <v>8030.7211799999995</v>
      </c>
      <c r="J183" s="587">
        <v>8030.7211799999995</v>
      </c>
      <c r="K183" s="590" t="s">
        <v>298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4.9406564584124654E-324</v>
      </c>
      <c r="D184" s="582">
        <v>0</v>
      </c>
      <c r="E184" s="583">
        <v>1</v>
      </c>
      <c r="F184" s="581">
        <v>4.9406564584124654E-324</v>
      </c>
      <c r="G184" s="582">
        <v>0</v>
      </c>
      <c r="H184" s="584">
        <v>693.77540999999997</v>
      </c>
      <c r="I184" s="581">
        <v>5265.9722400000001</v>
      </c>
      <c r="J184" s="582">
        <v>5265.9722400000001</v>
      </c>
      <c r="K184" s="591" t="s">
        <v>304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797.98022446587902</v>
      </c>
      <c r="D185" s="582">
        <v>797.98022446587902</v>
      </c>
      <c r="E185" s="593" t="s">
        <v>304</v>
      </c>
      <c r="F185" s="581">
        <v>0</v>
      </c>
      <c r="G185" s="582">
        <v>0</v>
      </c>
      <c r="H185" s="584">
        <v>331.44326000000001</v>
      </c>
      <c r="I185" s="581">
        <v>2764.7489399999999</v>
      </c>
      <c r="J185" s="582">
        <v>2764.7489399999999</v>
      </c>
      <c r="K185" s="591" t="s">
        <v>298</v>
      </c>
    </row>
    <row r="186" spans="1:11" ht="14.4" customHeight="1" thickBot="1" x14ac:dyDescent="0.35">
      <c r="A186" s="600" t="s">
        <v>476</v>
      </c>
      <c r="B186" s="581">
        <v>878.68671105109695</v>
      </c>
      <c r="C186" s="581">
        <v>1357.4907749675499</v>
      </c>
      <c r="D186" s="582">
        <v>478.804063916453</v>
      </c>
      <c r="E186" s="583">
        <v>1.544908734699</v>
      </c>
      <c r="F186" s="581">
        <v>1056.35608704173</v>
      </c>
      <c r="G186" s="582">
        <v>968.32641312159001</v>
      </c>
      <c r="H186" s="584">
        <v>171.92045999999999</v>
      </c>
      <c r="I186" s="581">
        <v>1165.0996399999999</v>
      </c>
      <c r="J186" s="582">
        <v>196.77322687840999</v>
      </c>
      <c r="K186" s="585">
        <v>1.102942136929</v>
      </c>
    </row>
    <row r="187" spans="1:11" ht="14.4" customHeight="1" thickBot="1" x14ac:dyDescent="0.35">
      <c r="A187" s="601" t="s">
        <v>477</v>
      </c>
      <c r="B187" s="581">
        <v>781.00012537557302</v>
      </c>
      <c r="C187" s="581">
        <v>872.10716418751997</v>
      </c>
      <c r="D187" s="582">
        <v>91.107038811945998</v>
      </c>
      <c r="E187" s="583">
        <v>1.116654320341</v>
      </c>
      <c r="F187" s="581">
        <v>848.32090453964997</v>
      </c>
      <c r="G187" s="582">
        <v>777.627495828012</v>
      </c>
      <c r="H187" s="584">
        <v>147.37502000000001</v>
      </c>
      <c r="I187" s="581">
        <v>982.35361999999998</v>
      </c>
      <c r="J187" s="582">
        <v>204.726124171988</v>
      </c>
      <c r="K187" s="585">
        <v>1.1579976571870001</v>
      </c>
    </row>
    <row r="188" spans="1:11" ht="14.4" customHeight="1" thickBot="1" x14ac:dyDescent="0.35">
      <c r="A188" s="602" t="s">
        <v>478</v>
      </c>
      <c r="B188" s="586">
        <v>781.00012537557302</v>
      </c>
      <c r="C188" s="586">
        <v>872.10716418751997</v>
      </c>
      <c r="D188" s="587">
        <v>91.107038811945998</v>
      </c>
      <c r="E188" s="588">
        <v>1.116654320341</v>
      </c>
      <c r="F188" s="586">
        <v>848.32090453964997</v>
      </c>
      <c r="G188" s="587">
        <v>777.627495828012</v>
      </c>
      <c r="H188" s="589">
        <v>147.37502000000001</v>
      </c>
      <c r="I188" s="586">
        <v>982.35361999999998</v>
      </c>
      <c r="J188" s="587">
        <v>204.726124171988</v>
      </c>
      <c r="K188" s="592">
        <v>1.1579976571870001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667.72528185269402</v>
      </c>
      <c r="D189" s="582">
        <v>667.72528185269402</v>
      </c>
      <c r="E189" s="593" t="s">
        <v>304</v>
      </c>
      <c r="F189" s="581">
        <v>0</v>
      </c>
      <c r="G189" s="582">
        <v>0</v>
      </c>
      <c r="H189" s="584">
        <v>142.80351999999999</v>
      </c>
      <c r="I189" s="581">
        <v>848.28430000000003</v>
      </c>
      <c r="J189" s="582">
        <v>848.28430000000003</v>
      </c>
      <c r="K189" s="591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0.377999965386</v>
      </c>
      <c r="D190" s="582">
        <v>0.377999965386</v>
      </c>
      <c r="E190" s="593" t="s">
        <v>304</v>
      </c>
      <c r="F190" s="581">
        <v>0</v>
      </c>
      <c r="G190" s="582">
        <v>0</v>
      </c>
      <c r="H190" s="584">
        <v>4.9406564584124654E-324</v>
      </c>
      <c r="I190" s="581">
        <v>8.3339999999999996</v>
      </c>
      <c r="J190" s="582">
        <v>8.3339999999999996</v>
      </c>
      <c r="K190" s="591" t="s">
        <v>298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22.72199791932</v>
      </c>
      <c r="D191" s="582">
        <v>22.72199791932</v>
      </c>
      <c r="E191" s="593" t="s">
        <v>304</v>
      </c>
      <c r="F191" s="581">
        <v>0</v>
      </c>
      <c r="G191" s="582">
        <v>0</v>
      </c>
      <c r="H191" s="584">
        <v>4.9406564584124654E-324</v>
      </c>
      <c r="I191" s="581">
        <v>16.388529999999999</v>
      </c>
      <c r="J191" s="582">
        <v>16.388529999999999</v>
      </c>
      <c r="K191" s="591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137.94834773778501</v>
      </c>
      <c r="D192" s="582">
        <v>137.94834773778501</v>
      </c>
      <c r="E192" s="593" t="s">
        <v>304</v>
      </c>
      <c r="F192" s="581">
        <v>0</v>
      </c>
      <c r="G192" s="582">
        <v>0</v>
      </c>
      <c r="H192" s="584">
        <v>4.9406564584124654E-324</v>
      </c>
      <c r="I192" s="581">
        <v>87.44726</v>
      </c>
      <c r="J192" s="582">
        <v>87.44726</v>
      </c>
      <c r="K192" s="591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43.333536712334002</v>
      </c>
      <c r="D193" s="582">
        <v>43.333536712334002</v>
      </c>
      <c r="E193" s="593" t="s">
        <v>304</v>
      </c>
      <c r="F193" s="581">
        <v>0</v>
      </c>
      <c r="G193" s="582">
        <v>0</v>
      </c>
      <c r="H193" s="584">
        <v>4.5715000000000003</v>
      </c>
      <c r="I193" s="581">
        <v>21.899529999999999</v>
      </c>
      <c r="J193" s="582">
        <v>21.899529999999999</v>
      </c>
      <c r="K193" s="591" t="s">
        <v>298</v>
      </c>
    </row>
    <row r="194" spans="1:11" ht="14.4" customHeight="1" thickBot="1" x14ac:dyDescent="0.35">
      <c r="A194" s="605" t="s">
        <v>484</v>
      </c>
      <c r="B194" s="586">
        <v>97.686585675523006</v>
      </c>
      <c r="C194" s="586">
        <v>485.38361078002998</v>
      </c>
      <c r="D194" s="587">
        <v>387.697025104506</v>
      </c>
      <c r="E194" s="588">
        <v>4.9687846844420003</v>
      </c>
      <c r="F194" s="586">
        <v>208.03518250208501</v>
      </c>
      <c r="G194" s="587">
        <v>190.69891729357801</v>
      </c>
      <c r="H194" s="589">
        <v>24.545439999999999</v>
      </c>
      <c r="I194" s="586">
        <v>182.74601999999999</v>
      </c>
      <c r="J194" s="587">
        <v>-7.9528972935770001</v>
      </c>
      <c r="K194" s="592">
        <v>0.87843804976600004</v>
      </c>
    </row>
    <row r="195" spans="1:11" ht="14.4" customHeight="1" thickBot="1" x14ac:dyDescent="0.35">
      <c r="A195" s="602" t="s">
        <v>485</v>
      </c>
      <c r="B195" s="586">
        <v>4.9406564584124654E-324</v>
      </c>
      <c r="C195" s="586">
        <v>0.48999995513</v>
      </c>
      <c r="D195" s="587">
        <v>0.48999995513</v>
      </c>
      <c r="E195" s="594" t="s">
        <v>304</v>
      </c>
      <c r="F195" s="586">
        <v>0</v>
      </c>
      <c r="G195" s="587">
        <v>0</v>
      </c>
      <c r="H195" s="589">
        <v>4.9406564584124654E-324</v>
      </c>
      <c r="I195" s="586">
        <v>3.24</v>
      </c>
      <c r="J195" s="587">
        <v>3.24</v>
      </c>
      <c r="K195" s="590" t="s">
        <v>298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0.48999995513</v>
      </c>
      <c r="D196" s="582">
        <v>0.48999995513</v>
      </c>
      <c r="E196" s="593" t="s">
        <v>304</v>
      </c>
      <c r="F196" s="581">
        <v>0</v>
      </c>
      <c r="G196" s="582">
        <v>0</v>
      </c>
      <c r="H196" s="584">
        <v>4.9406564584124654E-324</v>
      </c>
      <c r="I196" s="581">
        <v>3.24</v>
      </c>
      <c r="J196" s="582">
        <v>3.24</v>
      </c>
      <c r="K196" s="591" t="s">
        <v>298</v>
      </c>
    </row>
    <row r="197" spans="1:11" ht="14.4" customHeight="1" thickBot="1" x14ac:dyDescent="0.35">
      <c r="A197" s="602" t="s">
        <v>487</v>
      </c>
      <c r="B197" s="586">
        <v>4.9406564584124654E-324</v>
      </c>
      <c r="C197" s="586">
        <v>-1.5299998809999999E-3</v>
      </c>
      <c r="D197" s="587">
        <v>-1.5299998809999999E-3</v>
      </c>
      <c r="E197" s="594" t="s">
        <v>304</v>
      </c>
      <c r="F197" s="586">
        <v>0</v>
      </c>
      <c r="G197" s="587">
        <v>0</v>
      </c>
      <c r="H197" s="589">
        <v>-2.0000000000000002E-5</v>
      </c>
      <c r="I197" s="586">
        <v>4.0612599999999999</v>
      </c>
      <c r="J197" s="587">
        <v>4.0612599999999999</v>
      </c>
      <c r="K197" s="590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-1.5299998809999999E-3</v>
      </c>
      <c r="D198" s="582">
        <v>-1.5299998809999999E-3</v>
      </c>
      <c r="E198" s="593" t="s">
        <v>304</v>
      </c>
      <c r="F198" s="581">
        <v>0</v>
      </c>
      <c r="G198" s="582">
        <v>0</v>
      </c>
      <c r="H198" s="584">
        <v>-2.0000000000000002E-5</v>
      </c>
      <c r="I198" s="581">
        <v>1.2600000000000001E-3</v>
      </c>
      <c r="J198" s="582">
        <v>1.2600000000000001E-3</v>
      </c>
      <c r="K198" s="591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4.9406564584124654E-324</v>
      </c>
      <c r="I199" s="581">
        <v>4.0599999999999996</v>
      </c>
      <c r="J199" s="582">
        <v>4.0599999999999996</v>
      </c>
      <c r="K199" s="591" t="s">
        <v>304</v>
      </c>
    </row>
    <row r="200" spans="1:11" ht="14.4" customHeight="1" thickBot="1" x14ac:dyDescent="0.35">
      <c r="A200" s="602" t="s">
        <v>490</v>
      </c>
      <c r="B200" s="586">
        <v>97.686585675523006</v>
      </c>
      <c r="C200" s="586">
        <v>484.895140824782</v>
      </c>
      <c r="D200" s="587">
        <v>387.20855514925802</v>
      </c>
      <c r="E200" s="588">
        <v>4.9637843054050004</v>
      </c>
      <c r="F200" s="586">
        <v>208.03518250208501</v>
      </c>
      <c r="G200" s="587">
        <v>190.69891729357801</v>
      </c>
      <c r="H200" s="589">
        <v>24.545459999999999</v>
      </c>
      <c r="I200" s="586">
        <v>168.17475999999999</v>
      </c>
      <c r="J200" s="587">
        <v>-22.524157293578</v>
      </c>
      <c r="K200" s="592">
        <v>0.80839576256900003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266.59497558759</v>
      </c>
      <c r="D201" s="582">
        <v>266.59497558759</v>
      </c>
      <c r="E201" s="593" t="s">
        <v>304</v>
      </c>
      <c r="F201" s="581">
        <v>0</v>
      </c>
      <c r="G201" s="582">
        <v>0</v>
      </c>
      <c r="H201" s="584">
        <v>4.9406564584124654E-324</v>
      </c>
      <c r="I201" s="581">
        <v>5.434722104253712E-323</v>
      </c>
      <c r="J201" s="582">
        <v>5.434722104253712E-323</v>
      </c>
      <c r="K201" s="591" t="s">
        <v>298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4.9406564584124654E-324</v>
      </c>
      <c r="D202" s="582">
        <v>0</v>
      </c>
      <c r="E202" s="583">
        <v>1</v>
      </c>
      <c r="F202" s="581">
        <v>4.9406564584124654E-324</v>
      </c>
      <c r="G202" s="582">
        <v>0</v>
      </c>
      <c r="H202" s="584">
        <v>4.9406564584124654E-324</v>
      </c>
      <c r="I202" s="581">
        <v>6.0999999999999999E-2</v>
      </c>
      <c r="J202" s="582">
        <v>6.0999999999999999E-2</v>
      </c>
      <c r="K202" s="591" t="s">
        <v>304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4.9406564584124654E-324</v>
      </c>
      <c r="D203" s="582">
        <v>0</v>
      </c>
      <c r="E203" s="583">
        <v>1</v>
      </c>
      <c r="F203" s="581">
        <v>4.9406564584124654E-324</v>
      </c>
      <c r="G203" s="582">
        <v>0</v>
      </c>
      <c r="H203" s="584">
        <v>4.9406564584124654E-324</v>
      </c>
      <c r="I203" s="581">
        <v>26.774999999999999</v>
      </c>
      <c r="J203" s="582">
        <v>26.774999999999999</v>
      </c>
      <c r="K203" s="591" t="s">
        <v>304</v>
      </c>
    </row>
    <row r="204" spans="1:11" ht="14.4" customHeight="1" thickBot="1" x14ac:dyDescent="0.35">
      <c r="A204" s="603" t="s">
        <v>494</v>
      </c>
      <c r="B204" s="581">
        <v>97.686585675523006</v>
      </c>
      <c r="C204" s="581">
        <v>218.300165237192</v>
      </c>
      <c r="D204" s="582">
        <v>120.613579561668</v>
      </c>
      <c r="E204" s="583">
        <v>2.2346995109669998</v>
      </c>
      <c r="F204" s="581">
        <v>208.03518250208501</v>
      </c>
      <c r="G204" s="582">
        <v>190.69891729357801</v>
      </c>
      <c r="H204" s="584">
        <v>24.545459999999999</v>
      </c>
      <c r="I204" s="581">
        <v>141.33876000000001</v>
      </c>
      <c r="J204" s="582">
        <v>-49.360157293577998</v>
      </c>
      <c r="K204" s="585">
        <v>0.67939835127899995</v>
      </c>
    </row>
    <row r="205" spans="1:11" ht="14.4" customHeight="1" thickBot="1" x14ac:dyDescent="0.35">
      <c r="A205" s="602" t="s">
        <v>495</v>
      </c>
      <c r="B205" s="586">
        <v>4.9406564584124654E-324</v>
      </c>
      <c r="C205" s="586">
        <v>4.9406564584124654E-324</v>
      </c>
      <c r="D205" s="587">
        <v>0</v>
      </c>
      <c r="E205" s="588">
        <v>1</v>
      </c>
      <c r="F205" s="586">
        <v>4.9406564584124654E-324</v>
      </c>
      <c r="G205" s="587">
        <v>0</v>
      </c>
      <c r="H205" s="589">
        <v>4.9406564584124654E-324</v>
      </c>
      <c r="I205" s="586">
        <v>7.27</v>
      </c>
      <c r="J205" s="587">
        <v>7.27</v>
      </c>
      <c r="K205" s="590" t="s">
        <v>304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4.9406564584124654E-324</v>
      </c>
      <c r="D206" s="582">
        <v>0</v>
      </c>
      <c r="E206" s="583">
        <v>1</v>
      </c>
      <c r="F206" s="581">
        <v>4.9406564584124654E-324</v>
      </c>
      <c r="G206" s="582">
        <v>0</v>
      </c>
      <c r="H206" s="584">
        <v>4.9406564584124654E-324</v>
      </c>
      <c r="I206" s="581">
        <v>7.27</v>
      </c>
      <c r="J206" s="582">
        <v>7.27</v>
      </c>
      <c r="K206" s="591" t="s">
        <v>304</v>
      </c>
    </row>
    <row r="207" spans="1:11" ht="14.4" customHeight="1" thickBot="1" x14ac:dyDescent="0.35">
      <c r="A207" s="600" t="s">
        <v>497</v>
      </c>
      <c r="B207" s="581">
        <v>4.9406564584124654E-324</v>
      </c>
      <c r="C207" s="581">
        <v>166.51697753274399</v>
      </c>
      <c r="D207" s="582">
        <v>166.51697753274399</v>
      </c>
      <c r="E207" s="593" t="s">
        <v>304</v>
      </c>
      <c r="F207" s="581">
        <v>147.99999999999901</v>
      </c>
      <c r="G207" s="582">
        <v>135.66666666666501</v>
      </c>
      <c r="H207" s="584">
        <v>1.444</v>
      </c>
      <c r="I207" s="581">
        <v>155.12700000000001</v>
      </c>
      <c r="J207" s="582">
        <v>19.460333333333999</v>
      </c>
      <c r="K207" s="585">
        <v>1.048155405405</v>
      </c>
    </row>
    <row r="208" spans="1:11" ht="14.4" customHeight="1" thickBot="1" x14ac:dyDescent="0.35">
      <c r="A208" s="605" t="s">
        <v>498</v>
      </c>
      <c r="B208" s="586">
        <v>4.9406564584124654E-324</v>
      </c>
      <c r="C208" s="586">
        <v>166.51697753274399</v>
      </c>
      <c r="D208" s="587">
        <v>166.51697753274399</v>
      </c>
      <c r="E208" s="594" t="s">
        <v>304</v>
      </c>
      <c r="F208" s="586">
        <v>147.99999999999901</v>
      </c>
      <c r="G208" s="587">
        <v>135.66666666666501</v>
      </c>
      <c r="H208" s="589">
        <v>1.444</v>
      </c>
      <c r="I208" s="586">
        <v>155.12700000000001</v>
      </c>
      <c r="J208" s="587">
        <v>19.460333333333999</v>
      </c>
      <c r="K208" s="592">
        <v>1.048155405405</v>
      </c>
    </row>
    <row r="209" spans="1:11" ht="14.4" customHeight="1" thickBot="1" x14ac:dyDescent="0.35">
      <c r="A209" s="602" t="s">
        <v>499</v>
      </c>
      <c r="B209" s="586">
        <v>4.9406564584124654E-324</v>
      </c>
      <c r="C209" s="586">
        <v>166.51697753274399</v>
      </c>
      <c r="D209" s="587">
        <v>166.51697753274399</v>
      </c>
      <c r="E209" s="594" t="s">
        <v>304</v>
      </c>
      <c r="F209" s="586">
        <v>147.99999999999901</v>
      </c>
      <c r="G209" s="587">
        <v>135.66666666666501</v>
      </c>
      <c r="H209" s="589">
        <v>4.9406564584124654E-324</v>
      </c>
      <c r="I209" s="586">
        <v>147.90700000000001</v>
      </c>
      <c r="J209" s="587">
        <v>12.240333333334</v>
      </c>
      <c r="K209" s="592">
        <v>0.99937162162100002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166.51697753274399</v>
      </c>
      <c r="D210" s="582">
        <v>166.51697753274399</v>
      </c>
      <c r="E210" s="593" t="s">
        <v>304</v>
      </c>
      <c r="F210" s="581">
        <v>147.99999999999901</v>
      </c>
      <c r="G210" s="582">
        <v>135.66666666666501</v>
      </c>
      <c r="H210" s="584">
        <v>4.9406564584124654E-324</v>
      </c>
      <c r="I210" s="581">
        <v>147.90700000000001</v>
      </c>
      <c r="J210" s="582">
        <v>12.240333333334</v>
      </c>
      <c r="K210" s="585">
        <v>0.99937162162100002</v>
      </c>
    </row>
    <row r="211" spans="1:11" ht="14.4" customHeight="1" thickBot="1" x14ac:dyDescent="0.35">
      <c r="A211" s="607"/>
      <c r="B211" s="581">
        <v>4.9406564584124654E-324</v>
      </c>
      <c r="C211" s="581">
        <v>4.9406564584124654E-324</v>
      </c>
      <c r="D211" s="582">
        <v>0</v>
      </c>
      <c r="E211" s="583">
        <v>1</v>
      </c>
      <c r="F211" s="581">
        <v>4.9406564584124654E-324</v>
      </c>
      <c r="G211" s="582">
        <v>0</v>
      </c>
      <c r="H211" s="584">
        <v>1.444</v>
      </c>
      <c r="I211" s="581">
        <v>7.22</v>
      </c>
      <c r="J211" s="582">
        <v>7.22</v>
      </c>
      <c r="K211" s="591" t="s">
        <v>304</v>
      </c>
    </row>
    <row r="212" spans="1:11" ht="14.4" customHeight="1" thickBot="1" x14ac:dyDescent="0.35">
      <c r="A212" s="603" t="s">
        <v>501</v>
      </c>
      <c r="B212" s="581">
        <v>4.9406564584124654E-324</v>
      </c>
      <c r="C212" s="581">
        <v>4.9406564584124654E-324</v>
      </c>
      <c r="D212" s="582">
        <v>0</v>
      </c>
      <c r="E212" s="583">
        <v>1</v>
      </c>
      <c r="F212" s="581">
        <v>4.9406564584124654E-324</v>
      </c>
      <c r="G212" s="582">
        <v>0</v>
      </c>
      <c r="H212" s="584">
        <v>1.444</v>
      </c>
      <c r="I212" s="581">
        <v>7.22</v>
      </c>
      <c r="J212" s="582">
        <v>7.22</v>
      </c>
      <c r="K212" s="591" t="s">
        <v>304</v>
      </c>
    </row>
    <row r="213" spans="1:11" ht="14.4" customHeight="1" thickBot="1" x14ac:dyDescent="0.35">
      <c r="A213" s="599" t="s">
        <v>502</v>
      </c>
      <c r="B213" s="581">
        <v>11360.992251285799</v>
      </c>
      <c r="C213" s="581">
        <v>14101.154885191099</v>
      </c>
      <c r="D213" s="582">
        <v>2740.1626339053701</v>
      </c>
      <c r="E213" s="583">
        <v>1.2411904324280001</v>
      </c>
      <c r="F213" s="581">
        <v>12833.571113247701</v>
      </c>
      <c r="G213" s="582">
        <v>11764.106853810399</v>
      </c>
      <c r="H213" s="584">
        <v>937.89516000000003</v>
      </c>
      <c r="I213" s="581">
        <v>11849.970009999999</v>
      </c>
      <c r="J213" s="582">
        <v>85.863156189628995</v>
      </c>
      <c r="K213" s="585">
        <v>0.92335717824999997</v>
      </c>
    </row>
    <row r="214" spans="1:11" ht="14.4" customHeight="1" thickBot="1" x14ac:dyDescent="0.35">
      <c r="A214" s="604" t="s">
        <v>503</v>
      </c>
      <c r="B214" s="586">
        <v>11360.992251285799</v>
      </c>
      <c r="C214" s="586">
        <v>14101.154885191099</v>
      </c>
      <c r="D214" s="587">
        <v>2740.1626339053701</v>
      </c>
      <c r="E214" s="588">
        <v>1.2411904324280001</v>
      </c>
      <c r="F214" s="586">
        <v>12833.571113247701</v>
      </c>
      <c r="G214" s="587">
        <v>11764.106853810399</v>
      </c>
      <c r="H214" s="589">
        <v>937.89516000000003</v>
      </c>
      <c r="I214" s="586">
        <v>11849.970009999999</v>
      </c>
      <c r="J214" s="587">
        <v>85.863156189628995</v>
      </c>
      <c r="K214" s="592">
        <v>0.92335717824999997</v>
      </c>
    </row>
    <row r="215" spans="1:11" ht="14.4" customHeight="1" thickBot="1" x14ac:dyDescent="0.35">
      <c r="A215" s="605" t="s">
        <v>70</v>
      </c>
      <c r="B215" s="586">
        <v>11360.992251285799</v>
      </c>
      <c r="C215" s="586">
        <v>14101.154885191099</v>
      </c>
      <c r="D215" s="587">
        <v>2740.1626339053701</v>
      </c>
      <c r="E215" s="588">
        <v>1.2411904324280001</v>
      </c>
      <c r="F215" s="586">
        <v>12833.571113247701</v>
      </c>
      <c r="G215" s="587">
        <v>11764.106853810399</v>
      </c>
      <c r="H215" s="589">
        <v>937.89516000000003</v>
      </c>
      <c r="I215" s="586">
        <v>11849.970009999999</v>
      </c>
      <c r="J215" s="587">
        <v>85.863156189628995</v>
      </c>
      <c r="K215" s="592">
        <v>0.92335717824999997</v>
      </c>
    </row>
    <row r="216" spans="1:11" ht="14.4" customHeight="1" thickBot="1" x14ac:dyDescent="0.35">
      <c r="A216" s="602" t="s">
        <v>504</v>
      </c>
      <c r="B216" s="586">
        <v>37.999893680969002</v>
      </c>
      <c r="C216" s="586">
        <v>104.593192964539</v>
      </c>
      <c r="D216" s="587">
        <v>66.593299283568996</v>
      </c>
      <c r="E216" s="588">
        <v>2.7524601474580002</v>
      </c>
      <c r="F216" s="586">
        <v>62.999999999998998</v>
      </c>
      <c r="G216" s="587">
        <v>57.749999999998998</v>
      </c>
      <c r="H216" s="589">
        <v>7.6440999999999999</v>
      </c>
      <c r="I216" s="586">
        <v>89.552300000000002</v>
      </c>
      <c r="J216" s="587">
        <v>31.802299999999999</v>
      </c>
      <c r="K216" s="592">
        <v>1.4214650793650001</v>
      </c>
    </row>
    <row r="217" spans="1:11" ht="14.4" customHeight="1" thickBot="1" x14ac:dyDescent="0.35">
      <c r="A217" s="603" t="s">
        <v>505</v>
      </c>
      <c r="B217" s="581">
        <v>37.999893680969002</v>
      </c>
      <c r="C217" s="581">
        <v>104.593192964539</v>
      </c>
      <c r="D217" s="582">
        <v>66.593299283568996</v>
      </c>
      <c r="E217" s="583">
        <v>2.7524601474580002</v>
      </c>
      <c r="F217" s="581">
        <v>62.999999999998998</v>
      </c>
      <c r="G217" s="582">
        <v>57.749999999998998</v>
      </c>
      <c r="H217" s="584">
        <v>7.6440999999999999</v>
      </c>
      <c r="I217" s="581">
        <v>89.552300000000002</v>
      </c>
      <c r="J217" s="582">
        <v>31.802299999999999</v>
      </c>
      <c r="K217" s="585">
        <v>1.4214650793650001</v>
      </c>
    </row>
    <row r="218" spans="1:11" ht="14.4" customHeight="1" thickBot="1" x14ac:dyDescent="0.35">
      <c r="A218" s="602" t="s">
        <v>506</v>
      </c>
      <c r="B218" s="586">
        <v>165.999845027178</v>
      </c>
      <c r="C218" s="586">
        <v>65.414995136596005</v>
      </c>
      <c r="D218" s="587">
        <v>-100.584849890581</v>
      </c>
      <c r="E218" s="588">
        <v>0.39406660365099999</v>
      </c>
      <c r="F218" s="586">
        <v>114.34714887715199</v>
      </c>
      <c r="G218" s="587">
        <v>104.818219804056</v>
      </c>
      <c r="H218" s="589">
        <v>2.11</v>
      </c>
      <c r="I218" s="586">
        <v>32.880000000000003</v>
      </c>
      <c r="J218" s="587">
        <v>-71.938219804056004</v>
      </c>
      <c r="K218" s="592">
        <v>0.28754542918499998</v>
      </c>
    </row>
    <row r="219" spans="1:11" ht="14.4" customHeight="1" thickBot="1" x14ac:dyDescent="0.35">
      <c r="A219" s="603" t="s">
        <v>507</v>
      </c>
      <c r="B219" s="581">
        <v>165.999845027178</v>
      </c>
      <c r="C219" s="581">
        <v>65.414995136596005</v>
      </c>
      <c r="D219" s="582">
        <v>-100.584849890581</v>
      </c>
      <c r="E219" s="583">
        <v>0.39406660365099999</v>
      </c>
      <c r="F219" s="581">
        <v>114.34714887715199</v>
      </c>
      <c r="G219" s="582">
        <v>104.818219804056</v>
      </c>
      <c r="H219" s="584">
        <v>2.11</v>
      </c>
      <c r="I219" s="581">
        <v>32.880000000000003</v>
      </c>
      <c r="J219" s="582">
        <v>-71.938219804056004</v>
      </c>
      <c r="K219" s="585">
        <v>0.28754542918499998</v>
      </c>
    </row>
    <row r="220" spans="1:11" ht="14.4" customHeight="1" thickBot="1" x14ac:dyDescent="0.35">
      <c r="A220" s="602" t="s">
        <v>508</v>
      </c>
      <c r="B220" s="586">
        <v>794.99956937693003</v>
      </c>
      <c r="C220" s="586">
        <v>934.24333734236097</v>
      </c>
      <c r="D220" s="587">
        <v>139.243767965431</v>
      </c>
      <c r="E220" s="588">
        <v>1.1751494885389999</v>
      </c>
      <c r="F220" s="586">
        <v>932.223964370678</v>
      </c>
      <c r="G220" s="587">
        <v>854.53863400645503</v>
      </c>
      <c r="H220" s="589">
        <v>81.278599999999997</v>
      </c>
      <c r="I220" s="586">
        <v>987.1866</v>
      </c>
      <c r="J220" s="587">
        <v>132.647965993545</v>
      </c>
      <c r="K220" s="592">
        <v>1.058958616952</v>
      </c>
    </row>
    <row r="221" spans="1:11" ht="14.4" customHeight="1" thickBot="1" x14ac:dyDescent="0.35">
      <c r="A221" s="603" t="s">
        <v>509</v>
      </c>
      <c r="B221" s="581">
        <v>794.99956937693003</v>
      </c>
      <c r="C221" s="581">
        <v>934.24333734236097</v>
      </c>
      <c r="D221" s="582">
        <v>139.243767965431</v>
      </c>
      <c r="E221" s="583">
        <v>1.1751494885389999</v>
      </c>
      <c r="F221" s="581">
        <v>932.223964370678</v>
      </c>
      <c r="G221" s="582">
        <v>854.53863400645503</v>
      </c>
      <c r="H221" s="584">
        <v>81.278599999999997</v>
      </c>
      <c r="I221" s="581">
        <v>987.1866</v>
      </c>
      <c r="J221" s="582">
        <v>132.647965993545</v>
      </c>
      <c r="K221" s="585">
        <v>1.058958616952</v>
      </c>
    </row>
    <row r="222" spans="1:11" ht="14.4" customHeight="1" thickBot="1" x14ac:dyDescent="0.35">
      <c r="A222" s="602" t="s">
        <v>510</v>
      </c>
      <c r="B222" s="586">
        <v>4.9406564584124654E-324</v>
      </c>
      <c r="C222" s="586">
        <v>1.0839999449240001</v>
      </c>
      <c r="D222" s="587">
        <v>1.0839999449240001</v>
      </c>
      <c r="E222" s="594" t="s">
        <v>304</v>
      </c>
      <c r="F222" s="586">
        <v>0</v>
      </c>
      <c r="G222" s="587">
        <v>0</v>
      </c>
      <c r="H222" s="589">
        <v>0.36599999999999999</v>
      </c>
      <c r="I222" s="586">
        <v>9.3140000000000001</v>
      </c>
      <c r="J222" s="587">
        <v>9.3140000000000001</v>
      </c>
      <c r="K222" s="590" t="s">
        <v>298</v>
      </c>
    </row>
    <row r="223" spans="1:11" ht="14.4" customHeight="1" thickBot="1" x14ac:dyDescent="0.35">
      <c r="A223" s="603" t="s">
        <v>511</v>
      </c>
      <c r="B223" s="581">
        <v>4.9406564584124654E-324</v>
      </c>
      <c r="C223" s="581">
        <v>1.0839999449240001</v>
      </c>
      <c r="D223" s="582">
        <v>1.0839999449240001</v>
      </c>
      <c r="E223" s="593" t="s">
        <v>304</v>
      </c>
      <c r="F223" s="581">
        <v>0</v>
      </c>
      <c r="G223" s="582">
        <v>0</v>
      </c>
      <c r="H223" s="584">
        <v>0.36599999999999999</v>
      </c>
      <c r="I223" s="581">
        <v>9.3140000000000001</v>
      </c>
      <c r="J223" s="582">
        <v>9.3140000000000001</v>
      </c>
      <c r="K223" s="591" t="s">
        <v>298</v>
      </c>
    </row>
    <row r="224" spans="1:11" ht="14.4" customHeight="1" thickBot="1" x14ac:dyDescent="0.35">
      <c r="A224" s="602" t="s">
        <v>512</v>
      </c>
      <c r="B224" s="586">
        <v>565.99964798410997</v>
      </c>
      <c r="C224" s="586">
        <v>503.99256673128201</v>
      </c>
      <c r="D224" s="587">
        <v>-62.007081252827</v>
      </c>
      <c r="E224" s="588">
        <v>0.89044678477500006</v>
      </c>
      <c r="F224" s="586">
        <v>502.99999999999397</v>
      </c>
      <c r="G224" s="587">
        <v>461.083333333327</v>
      </c>
      <c r="H224" s="589">
        <v>29.320689999999999</v>
      </c>
      <c r="I224" s="586">
        <v>405.79730000000001</v>
      </c>
      <c r="J224" s="587">
        <v>-55.286033333326998</v>
      </c>
      <c r="K224" s="592">
        <v>0.80675407554599998</v>
      </c>
    </row>
    <row r="225" spans="1:11" ht="14.4" customHeight="1" thickBot="1" x14ac:dyDescent="0.35">
      <c r="A225" s="603" t="s">
        <v>513</v>
      </c>
      <c r="B225" s="581">
        <v>562.99965006193202</v>
      </c>
      <c r="C225" s="581">
        <v>501.45665692761497</v>
      </c>
      <c r="D225" s="582">
        <v>-61.542993134317001</v>
      </c>
      <c r="E225" s="583">
        <v>0.89068733323799998</v>
      </c>
      <c r="F225" s="581">
        <v>501.99999999999397</v>
      </c>
      <c r="G225" s="582">
        <v>460.166666666661</v>
      </c>
      <c r="H225" s="584">
        <v>29.27272</v>
      </c>
      <c r="I225" s="581">
        <v>405.26963000000001</v>
      </c>
      <c r="J225" s="582">
        <v>-54.89703666666</v>
      </c>
      <c r="K225" s="585">
        <v>0.80731001991999995</v>
      </c>
    </row>
    <row r="226" spans="1:11" ht="14.4" customHeight="1" thickBot="1" x14ac:dyDescent="0.35">
      <c r="A226" s="603" t="s">
        <v>514</v>
      </c>
      <c r="B226" s="581">
        <v>2.9999979221770001</v>
      </c>
      <c r="C226" s="581">
        <v>2.5359098036669998</v>
      </c>
      <c r="D226" s="582">
        <v>-0.464088118509</v>
      </c>
      <c r="E226" s="583">
        <v>0.84530385335199998</v>
      </c>
      <c r="F226" s="581">
        <v>0.99999999999900002</v>
      </c>
      <c r="G226" s="582">
        <v>0.91666666666600005</v>
      </c>
      <c r="H226" s="584">
        <v>4.7969999999999999E-2</v>
      </c>
      <c r="I226" s="581">
        <v>0.52766999999999997</v>
      </c>
      <c r="J226" s="582">
        <v>-0.38899666666600002</v>
      </c>
      <c r="K226" s="585">
        <v>0.52766999999999997</v>
      </c>
    </row>
    <row r="227" spans="1:11" ht="14.4" customHeight="1" thickBot="1" x14ac:dyDescent="0.35">
      <c r="A227" s="602" t="s">
        <v>515</v>
      </c>
      <c r="B227" s="586">
        <v>4.9406564584124654E-324</v>
      </c>
      <c r="C227" s="586">
        <v>1700.0903907045499</v>
      </c>
      <c r="D227" s="587">
        <v>1700.0903907045499</v>
      </c>
      <c r="E227" s="594" t="s">
        <v>304</v>
      </c>
      <c r="F227" s="586">
        <v>0</v>
      </c>
      <c r="G227" s="587">
        <v>0</v>
      </c>
      <c r="H227" s="589">
        <v>113.32495</v>
      </c>
      <c r="I227" s="586">
        <v>1503.9068299999999</v>
      </c>
      <c r="J227" s="587">
        <v>1503.9068299999999</v>
      </c>
      <c r="K227" s="590" t="s">
        <v>298</v>
      </c>
    </row>
    <row r="228" spans="1:11" ht="14.4" customHeight="1" thickBot="1" x14ac:dyDescent="0.35">
      <c r="A228" s="603" t="s">
        <v>516</v>
      </c>
      <c r="B228" s="581">
        <v>4.9406564584124654E-324</v>
      </c>
      <c r="C228" s="581">
        <v>11.053979109934</v>
      </c>
      <c r="D228" s="582">
        <v>11.053979109934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5.434722104253712E-323</v>
      </c>
      <c r="J228" s="582">
        <v>5.434722104253712E-323</v>
      </c>
      <c r="K228" s="591" t="s">
        <v>298</v>
      </c>
    </row>
    <row r="229" spans="1:11" ht="14.4" customHeight="1" thickBot="1" x14ac:dyDescent="0.35">
      <c r="A229" s="603" t="s">
        <v>517</v>
      </c>
      <c r="B229" s="581">
        <v>4.9406564584124654E-324</v>
      </c>
      <c r="C229" s="581">
        <v>1687.12241174873</v>
      </c>
      <c r="D229" s="582">
        <v>1687.12241174873</v>
      </c>
      <c r="E229" s="593" t="s">
        <v>304</v>
      </c>
      <c r="F229" s="581">
        <v>0</v>
      </c>
      <c r="G229" s="582">
        <v>0</v>
      </c>
      <c r="H229" s="584">
        <v>113.32495</v>
      </c>
      <c r="I229" s="581">
        <v>1503.9068299999999</v>
      </c>
      <c r="J229" s="582">
        <v>1503.9068299999999</v>
      </c>
      <c r="K229" s="591" t="s">
        <v>298</v>
      </c>
    </row>
    <row r="230" spans="1:11" ht="14.4" customHeight="1" thickBot="1" x14ac:dyDescent="0.35">
      <c r="A230" s="603" t="s">
        <v>518</v>
      </c>
      <c r="B230" s="581">
        <v>4.9406564584124654E-324</v>
      </c>
      <c r="C230" s="581">
        <v>1.913999845884</v>
      </c>
      <c r="D230" s="582">
        <v>1.913999845884</v>
      </c>
      <c r="E230" s="593" t="s">
        <v>304</v>
      </c>
      <c r="F230" s="581">
        <v>0</v>
      </c>
      <c r="G230" s="582">
        <v>0</v>
      </c>
      <c r="H230" s="584">
        <v>4.9406564584124654E-324</v>
      </c>
      <c r="I230" s="581">
        <v>5.434722104253712E-323</v>
      </c>
      <c r="J230" s="582">
        <v>5.434722104253712E-323</v>
      </c>
      <c r="K230" s="591" t="s">
        <v>298</v>
      </c>
    </row>
    <row r="231" spans="1:11" ht="14.4" customHeight="1" thickBot="1" x14ac:dyDescent="0.35">
      <c r="A231" s="602" t="s">
        <v>519</v>
      </c>
      <c r="B231" s="586">
        <v>9795.9932952165691</v>
      </c>
      <c r="C231" s="586">
        <v>10791.7364023669</v>
      </c>
      <c r="D231" s="587">
        <v>995.74310715030299</v>
      </c>
      <c r="E231" s="588">
        <v>1.101647998027</v>
      </c>
      <c r="F231" s="586">
        <v>11220.9999999999</v>
      </c>
      <c r="G231" s="587">
        <v>10285.916666666501</v>
      </c>
      <c r="H231" s="589">
        <v>703.85082</v>
      </c>
      <c r="I231" s="586">
        <v>8821.3329799999992</v>
      </c>
      <c r="J231" s="587">
        <v>-1464.58368666653</v>
      </c>
      <c r="K231" s="592">
        <v>0.78614499420700001</v>
      </c>
    </row>
    <row r="232" spans="1:11" ht="14.4" customHeight="1" thickBot="1" x14ac:dyDescent="0.35">
      <c r="A232" s="603" t="s">
        <v>520</v>
      </c>
      <c r="B232" s="581">
        <v>9795.9932952165691</v>
      </c>
      <c r="C232" s="581">
        <v>10791.7364023669</v>
      </c>
      <c r="D232" s="582">
        <v>995.74310715030299</v>
      </c>
      <c r="E232" s="583">
        <v>1.101647998027</v>
      </c>
      <c r="F232" s="581">
        <v>11220.9999999999</v>
      </c>
      <c r="G232" s="582">
        <v>10285.916666666501</v>
      </c>
      <c r="H232" s="584">
        <v>703.85082</v>
      </c>
      <c r="I232" s="581">
        <v>8821.3329799999992</v>
      </c>
      <c r="J232" s="582">
        <v>-1464.58368666653</v>
      </c>
      <c r="K232" s="585">
        <v>0.78614499420700001</v>
      </c>
    </row>
    <row r="233" spans="1:11" ht="14.4" customHeight="1" thickBot="1" x14ac:dyDescent="0.35">
      <c r="A233" s="608" t="s">
        <v>521</v>
      </c>
      <c r="B233" s="586">
        <v>4.9406564584124654E-324</v>
      </c>
      <c r="C233" s="586">
        <v>0.646799947918</v>
      </c>
      <c r="D233" s="587">
        <v>0.646799947918</v>
      </c>
      <c r="E233" s="594" t="s">
        <v>304</v>
      </c>
      <c r="F233" s="586">
        <v>0</v>
      </c>
      <c r="G233" s="587">
        <v>0</v>
      </c>
      <c r="H233" s="589">
        <v>4.9406564584124654E-324</v>
      </c>
      <c r="I233" s="586">
        <v>4.63</v>
      </c>
      <c r="J233" s="587">
        <v>4.63</v>
      </c>
      <c r="K233" s="590" t="s">
        <v>298</v>
      </c>
    </row>
    <row r="234" spans="1:11" ht="14.4" customHeight="1" thickBot="1" x14ac:dyDescent="0.35">
      <c r="A234" s="604" t="s">
        <v>522</v>
      </c>
      <c r="B234" s="586">
        <v>4.9406564584124654E-324</v>
      </c>
      <c r="C234" s="586">
        <v>0.646799947918</v>
      </c>
      <c r="D234" s="587">
        <v>0.646799947918</v>
      </c>
      <c r="E234" s="594" t="s">
        <v>304</v>
      </c>
      <c r="F234" s="586">
        <v>0</v>
      </c>
      <c r="G234" s="587">
        <v>0</v>
      </c>
      <c r="H234" s="589">
        <v>4.9406564584124654E-324</v>
      </c>
      <c r="I234" s="586">
        <v>4.63</v>
      </c>
      <c r="J234" s="587">
        <v>4.63</v>
      </c>
      <c r="K234" s="590" t="s">
        <v>298</v>
      </c>
    </row>
    <row r="235" spans="1:11" ht="14.4" customHeight="1" thickBot="1" x14ac:dyDescent="0.35">
      <c r="A235" s="605" t="s">
        <v>523</v>
      </c>
      <c r="B235" s="586">
        <v>4.9406564584124654E-324</v>
      </c>
      <c r="C235" s="586">
        <v>0.646799947918</v>
      </c>
      <c r="D235" s="587">
        <v>0.646799947918</v>
      </c>
      <c r="E235" s="594" t="s">
        <v>304</v>
      </c>
      <c r="F235" s="586">
        <v>0</v>
      </c>
      <c r="G235" s="587">
        <v>0</v>
      </c>
      <c r="H235" s="589">
        <v>4.9406564584124654E-324</v>
      </c>
      <c r="I235" s="586">
        <v>4.63</v>
      </c>
      <c r="J235" s="587">
        <v>4.63</v>
      </c>
      <c r="K235" s="590" t="s">
        <v>298</v>
      </c>
    </row>
    <row r="236" spans="1:11" ht="14.4" customHeight="1" thickBot="1" x14ac:dyDescent="0.35">
      <c r="A236" s="602" t="s">
        <v>524</v>
      </c>
      <c r="B236" s="586">
        <v>4.9406564584124654E-324</v>
      </c>
      <c r="C236" s="586">
        <v>0.646799947918</v>
      </c>
      <c r="D236" s="587">
        <v>0.646799947918</v>
      </c>
      <c r="E236" s="594" t="s">
        <v>304</v>
      </c>
      <c r="F236" s="586">
        <v>0</v>
      </c>
      <c r="G236" s="587">
        <v>0</v>
      </c>
      <c r="H236" s="589">
        <v>4.9406564584124654E-324</v>
      </c>
      <c r="I236" s="586">
        <v>4.63</v>
      </c>
      <c r="J236" s="587">
        <v>4.63</v>
      </c>
      <c r="K236" s="590" t="s">
        <v>298</v>
      </c>
    </row>
    <row r="237" spans="1:11" ht="14.4" customHeight="1" thickBot="1" x14ac:dyDescent="0.35">
      <c r="A237" s="603" t="s">
        <v>525</v>
      </c>
      <c r="B237" s="581">
        <v>4.9406564584124654E-324</v>
      </c>
      <c r="C237" s="581">
        <v>0.646799947918</v>
      </c>
      <c r="D237" s="582">
        <v>0.646799947918</v>
      </c>
      <c r="E237" s="593" t="s">
        <v>304</v>
      </c>
      <c r="F237" s="581">
        <v>0</v>
      </c>
      <c r="G237" s="582">
        <v>0</v>
      </c>
      <c r="H237" s="584">
        <v>4.9406564584124654E-324</v>
      </c>
      <c r="I237" s="581">
        <v>4.63</v>
      </c>
      <c r="J237" s="582">
        <v>4.63</v>
      </c>
      <c r="K237" s="591" t="s">
        <v>298</v>
      </c>
    </row>
    <row r="238" spans="1:11" ht="14.4" customHeight="1" thickBot="1" x14ac:dyDescent="0.35">
      <c r="A238" s="607"/>
      <c r="B238" s="581">
        <v>-9266.8915311755609</v>
      </c>
      <c r="C238" s="581">
        <v>4.9406564584124654E-324</v>
      </c>
      <c r="D238" s="582">
        <v>9266.8915311755609</v>
      </c>
      <c r="E238" s="583">
        <v>0</v>
      </c>
      <c r="F238" s="581">
        <v>-7538.2311784294698</v>
      </c>
      <c r="G238" s="582">
        <v>-6910.0452468936801</v>
      </c>
      <c r="H238" s="584">
        <v>-5503.4579000000003</v>
      </c>
      <c r="I238" s="581">
        <v>-10564.71789</v>
      </c>
      <c r="J238" s="582">
        <v>-3654.6726431063198</v>
      </c>
      <c r="K238" s="585">
        <v>1.401484995608</v>
      </c>
    </row>
    <row r="239" spans="1:11" ht="14.4" customHeight="1" thickBot="1" x14ac:dyDescent="0.35">
      <c r="A239" s="609" t="s">
        <v>89</v>
      </c>
      <c r="B239" s="595">
        <v>-9266.8915311755609</v>
      </c>
      <c r="C239" s="595">
        <v>-33858.543381799696</v>
      </c>
      <c r="D239" s="596">
        <v>-24591.651850624199</v>
      </c>
      <c r="E239" s="597" t="s">
        <v>304</v>
      </c>
      <c r="F239" s="595">
        <v>-7538.2311784294698</v>
      </c>
      <c r="G239" s="596">
        <v>-6910.0452468936901</v>
      </c>
      <c r="H239" s="595">
        <v>-5503.4579000000003</v>
      </c>
      <c r="I239" s="595">
        <v>-10564.71789</v>
      </c>
      <c r="J239" s="596">
        <v>-3654.6726431062998</v>
      </c>
      <c r="K239" s="598">
        <v>1.401484995608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526</v>
      </c>
      <c r="B4" s="611" t="s">
        <v>527</v>
      </c>
      <c r="C4" s="612" t="s">
        <v>528</v>
      </c>
      <c r="D4" s="612" t="s">
        <v>527</v>
      </c>
      <c r="E4" s="612" t="s">
        <v>527</v>
      </c>
      <c r="F4" s="613" t="s">
        <v>527</v>
      </c>
      <c r="G4" s="612" t="s">
        <v>527</v>
      </c>
      <c r="H4" s="612" t="s">
        <v>157</v>
      </c>
    </row>
    <row r="5" spans="1:8" ht="14.4" customHeight="1" x14ac:dyDescent="0.3">
      <c r="A5" s="610" t="s">
        <v>526</v>
      </c>
      <c r="B5" s="611" t="s">
        <v>529</v>
      </c>
      <c r="C5" s="612" t="s">
        <v>530</v>
      </c>
      <c r="D5" s="612">
        <v>14231222.683571311</v>
      </c>
      <c r="E5" s="612">
        <v>12497779.504896767</v>
      </c>
      <c r="F5" s="613">
        <v>0.87819436058184586</v>
      </c>
      <c r="G5" s="612">
        <v>-1733443.1786745433</v>
      </c>
      <c r="H5" s="612" t="s">
        <v>2</v>
      </c>
    </row>
    <row r="6" spans="1:8" ht="14.4" customHeight="1" x14ac:dyDescent="0.3">
      <c r="A6" s="610" t="s">
        <v>526</v>
      </c>
      <c r="B6" s="611" t="s">
        <v>531</v>
      </c>
      <c r="C6" s="612" t="s">
        <v>532</v>
      </c>
      <c r="D6" s="612">
        <v>1787546.7503342275</v>
      </c>
      <c r="E6" s="612">
        <v>1333329.1612392257</v>
      </c>
      <c r="F6" s="613">
        <v>0.74589890361744426</v>
      </c>
      <c r="G6" s="612">
        <v>-454217.58909500181</v>
      </c>
      <c r="H6" s="612" t="s">
        <v>2</v>
      </c>
    </row>
    <row r="7" spans="1:8" ht="14.4" customHeight="1" x14ac:dyDescent="0.3">
      <c r="A7" s="610" t="s">
        <v>526</v>
      </c>
      <c r="B7" s="611" t="s">
        <v>533</v>
      </c>
      <c r="C7" s="612" t="s">
        <v>534</v>
      </c>
      <c r="D7" s="612">
        <v>112708.82940914026</v>
      </c>
      <c r="E7" s="612">
        <v>20297.07</v>
      </c>
      <c r="F7" s="613">
        <v>0.18008411680260059</v>
      </c>
      <c r="G7" s="612">
        <v>-92411.759409140272</v>
      </c>
      <c r="H7" s="612" t="s">
        <v>2</v>
      </c>
    </row>
    <row r="8" spans="1:8" ht="14.4" customHeight="1" x14ac:dyDescent="0.3">
      <c r="A8" s="610" t="s">
        <v>526</v>
      </c>
      <c r="B8" s="611" t="s">
        <v>535</v>
      </c>
      <c r="C8" s="612" t="s">
        <v>536</v>
      </c>
      <c r="D8" s="612">
        <v>735144.08761434385</v>
      </c>
      <c r="E8" s="612">
        <v>835682.40000000049</v>
      </c>
      <c r="F8" s="613">
        <v>1.1367600094723185</v>
      </c>
      <c r="G8" s="612">
        <v>100538.31238565664</v>
      </c>
      <c r="H8" s="612" t="s">
        <v>2</v>
      </c>
    </row>
    <row r="9" spans="1:8" ht="14.4" customHeight="1" x14ac:dyDescent="0.3">
      <c r="A9" s="610" t="s">
        <v>526</v>
      </c>
      <c r="B9" s="611" t="s">
        <v>537</v>
      </c>
      <c r="C9" s="612" t="s">
        <v>538</v>
      </c>
      <c r="D9" s="612">
        <v>70725.877661708873</v>
      </c>
      <c r="E9" s="612">
        <v>43561.56</v>
      </c>
      <c r="F9" s="613">
        <v>0.61592109479871904</v>
      </c>
      <c r="G9" s="612">
        <v>-27164.317661708876</v>
      </c>
      <c r="H9" s="612" t="s">
        <v>2</v>
      </c>
    </row>
    <row r="10" spans="1:8" ht="14.4" customHeight="1" x14ac:dyDescent="0.3">
      <c r="A10" s="610" t="s">
        <v>526</v>
      </c>
      <c r="B10" s="611" t="s">
        <v>539</v>
      </c>
      <c r="C10" s="612" t="s">
        <v>540</v>
      </c>
      <c r="D10" s="612">
        <v>1581273.4675853408</v>
      </c>
      <c r="E10" s="612">
        <v>1604867.929702617</v>
      </c>
      <c r="F10" s="613">
        <v>1.0149211775198541</v>
      </c>
      <c r="G10" s="612">
        <v>23594.462117276154</v>
      </c>
      <c r="H10" s="612" t="s">
        <v>2</v>
      </c>
    </row>
    <row r="11" spans="1:8" ht="14.4" customHeight="1" x14ac:dyDescent="0.3">
      <c r="A11" s="610" t="s">
        <v>526</v>
      </c>
      <c r="B11" s="611" t="s">
        <v>541</v>
      </c>
      <c r="C11" s="612" t="s">
        <v>542</v>
      </c>
      <c r="D11" s="612">
        <v>1228044.9660930184</v>
      </c>
      <c r="E11" s="612">
        <v>700946.89477149874</v>
      </c>
      <c r="F11" s="613">
        <v>0.57078275969123227</v>
      </c>
      <c r="G11" s="612">
        <v>-527098.07132151967</v>
      </c>
      <c r="H11" s="612" t="s">
        <v>2</v>
      </c>
    </row>
    <row r="12" spans="1:8" ht="14.4" customHeight="1" x14ac:dyDescent="0.3">
      <c r="A12" s="610" t="s">
        <v>526</v>
      </c>
      <c r="B12" s="611" t="s">
        <v>6</v>
      </c>
      <c r="C12" s="612" t="s">
        <v>528</v>
      </c>
      <c r="D12" s="612">
        <v>19746666.662269093</v>
      </c>
      <c r="E12" s="612">
        <v>17036464.520610109</v>
      </c>
      <c r="F12" s="613">
        <v>0.86275141075645456</v>
      </c>
      <c r="G12" s="612">
        <v>-2710202.1416589841</v>
      </c>
      <c r="H12" s="612" t="s">
        <v>543</v>
      </c>
    </row>
    <row r="14" spans="1:8" ht="14.4" customHeight="1" x14ac:dyDescent="0.3">
      <c r="A14" s="610" t="s">
        <v>526</v>
      </c>
      <c r="B14" s="611" t="s">
        <v>527</v>
      </c>
      <c r="C14" s="612" t="s">
        <v>528</v>
      </c>
      <c r="D14" s="612" t="s">
        <v>527</v>
      </c>
      <c r="E14" s="612" t="s">
        <v>527</v>
      </c>
      <c r="F14" s="613" t="s">
        <v>527</v>
      </c>
      <c r="G14" s="612" t="s">
        <v>527</v>
      </c>
      <c r="H14" s="612" t="s">
        <v>157</v>
      </c>
    </row>
    <row r="15" spans="1:8" ht="14.4" customHeight="1" x14ac:dyDescent="0.3">
      <c r="A15" s="610" t="s">
        <v>544</v>
      </c>
      <c r="B15" s="611" t="s">
        <v>529</v>
      </c>
      <c r="C15" s="612" t="s">
        <v>530</v>
      </c>
      <c r="D15" s="612">
        <v>0</v>
      </c>
      <c r="E15" s="612">
        <v>426.59999999999997</v>
      </c>
      <c r="F15" s="613" t="s">
        <v>527</v>
      </c>
      <c r="G15" s="612">
        <v>426.59999999999997</v>
      </c>
      <c r="H15" s="612" t="s">
        <v>2</v>
      </c>
    </row>
    <row r="16" spans="1:8" ht="14.4" customHeight="1" x14ac:dyDescent="0.3">
      <c r="A16" s="610" t="s">
        <v>544</v>
      </c>
      <c r="B16" s="611" t="s">
        <v>6</v>
      </c>
      <c r="C16" s="612" t="s">
        <v>545</v>
      </c>
      <c r="D16" s="612">
        <v>0</v>
      </c>
      <c r="E16" s="612">
        <v>426.59999999999997</v>
      </c>
      <c r="F16" s="613" t="s">
        <v>527</v>
      </c>
      <c r="G16" s="612">
        <v>426.59999999999997</v>
      </c>
      <c r="H16" s="612" t="s">
        <v>546</v>
      </c>
    </row>
    <row r="17" spans="1:8" ht="14.4" customHeight="1" x14ac:dyDescent="0.3">
      <c r="A17" s="610" t="s">
        <v>527</v>
      </c>
      <c r="B17" s="611" t="s">
        <v>527</v>
      </c>
      <c r="C17" s="612" t="s">
        <v>527</v>
      </c>
      <c r="D17" s="612" t="s">
        <v>527</v>
      </c>
      <c r="E17" s="612" t="s">
        <v>527</v>
      </c>
      <c r="F17" s="613" t="s">
        <v>527</v>
      </c>
      <c r="G17" s="612" t="s">
        <v>527</v>
      </c>
      <c r="H17" s="612" t="s">
        <v>547</v>
      </c>
    </row>
    <row r="18" spans="1:8" ht="14.4" customHeight="1" x14ac:dyDescent="0.3">
      <c r="A18" s="610" t="s">
        <v>548</v>
      </c>
      <c r="B18" s="611" t="s">
        <v>529</v>
      </c>
      <c r="C18" s="612" t="s">
        <v>530</v>
      </c>
      <c r="D18" s="612">
        <v>28095.733248743141</v>
      </c>
      <c r="E18" s="612">
        <v>29657.951816174369</v>
      </c>
      <c r="F18" s="613">
        <v>1.0556034097277427</v>
      </c>
      <c r="G18" s="612">
        <v>1562.2185674312277</v>
      </c>
      <c r="H18" s="612" t="s">
        <v>2</v>
      </c>
    </row>
    <row r="19" spans="1:8" ht="14.4" customHeight="1" x14ac:dyDescent="0.3">
      <c r="A19" s="610" t="s">
        <v>548</v>
      </c>
      <c r="B19" s="611" t="s">
        <v>6</v>
      </c>
      <c r="C19" s="612" t="s">
        <v>549</v>
      </c>
      <c r="D19" s="612">
        <v>28095.733248743141</v>
      </c>
      <c r="E19" s="612">
        <v>29657.951816174369</v>
      </c>
      <c r="F19" s="613">
        <v>1.0556034097277427</v>
      </c>
      <c r="G19" s="612">
        <v>1562.2185674312277</v>
      </c>
      <c r="H19" s="612" t="s">
        <v>546</v>
      </c>
    </row>
    <row r="20" spans="1:8" ht="14.4" customHeight="1" x14ac:dyDescent="0.3">
      <c r="A20" s="610" t="s">
        <v>527</v>
      </c>
      <c r="B20" s="611" t="s">
        <v>527</v>
      </c>
      <c r="C20" s="612" t="s">
        <v>527</v>
      </c>
      <c r="D20" s="612" t="s">
        <v>527</v>
      </c>
      <c r="E20" s="612" t="s">
        <v>527</v>
      </c>
      <c r="F20" s="613" t="s">
        <v>527</v>
      </c>
      <c r="G20" s="612" t="s">
        <v>527</v>
      </c>
      <c r="H20" s="612" t="s">
        <v>547</v>
      </c>
    </row>
    <row r="21" spans="1:8" ht="14.4" customHeight="1" x14ac:dyDescent="0.3">
      <c r="A21" s="610" t="s">
        <v>550</v>
      </c>
      <c r="B21" s="611" t="s">
        <v>529</v>
      </c>
      <c r="C21" s="612" t="s">
        <v>530</v>
      </c>
      <c r="D21" s="612">
        <v>6608501.5131124733</v>
      </c>
      <c r="E21" s="612">
        <v>6028277.5347112296</v>
      </c>
      <c r="F21" s="613">
        <v>0.91220037140795485</v>
      </c>
      <c r="G21" s="612">
        <v>-580223.97840124369</v>
      </c>
      <c r="H21" s="612" t="s">
        <v>2</v>
      </c>
    </row>
    <row r="22" spans="1:8" ht="14.4" customHeight="1" x14ac:dyDescent="0.3">
      <c r="A22" s="610" t="s">
        <v>550</v>
      </c>
      <c r="B22" s="611" t="s">
        <v>531</v>
      </c>
      <c r="C22" s="612" t="s">
        <v>532</v>
      </c>
      <c r="D22" s="612">
        <v>1551300.4706142349</v>
      </c>
      <c r="E22" s="612">
        <v>1329833.4412392257</v>
      </c>
      <c r="F22" s="613">
        <v>0.857237824928062</v>
      </c>
      <c r="G22" s="612">
        <v>-221467.02937500924</v>
      </c>
      <c r="H22" s="612" t="s">
        <v>2</v>
      </c>
    </row>
    <row r="23" spans="1:8" ht="14.4" customHeight="1" x14ac:dyDescent="0.3">
      <c r="A23" s="610" t="s">
        <v>550</v>
      </c>
      <c r="B23" s="611" t="s">
        <v>533</v>
      </c>
      <c r="C23" s="612" t="s">
        <v>534</v>
      </c>
      <c r="D23" s="612">
        <v>112708.82940914026</v>
      </c>
      <c r="E23" s="612">
        <v>20297.07</v>
      </c>
      <c r="F23" s="613">
        <v>0.18008411680260059</v>
      </c>
      <c r="G23" s="612">
        <v>-92411.759409140272</v>
      </c>
      <c r="H23" s="612" t="s">
        <v>2</v>
      </c>
    </row>
    <row r="24" spans="1:8" ht="14.4" customHeight="1" x14ac:dyDescent="0.3">
      <c r="A24" s="610" t="s">
        <v>550</v>
      </c>
      <c r="B24" s="611" t="s">
        <v>535</v>
      </c>
      <c r="C24" s="612" t="s">
        <v>536</v>
      </c>
      <c r="D24" s="612">
        <v>735144.08761434385</v>
      </c>
      <c r="E24" s="612">
        <v>835682.40000000049</v>
      </c>
      <c r="F24" s="613">
        <v>1.1367600094723185</v>
      </c>
      <c r="G24" s="612">
        <v>100538.31238565664</v>
      </c>
      <c r="H24" s="612" t="s">
        <v>2</v>
      </c>
    </row>
    <row r="25" spans="1:8" ht="14.4" customHeight="1" x14ac:dyDescent="0.3">
      <c r="A25" s="610" t="s">
        <v>550</v>
      </c>
      <c r="B25" s="611" t="s">
        <v>537</v>
      </c>
      <c r="C25" s="612" t="s">
        <v>538</v>
      </c>
      <c r="D25" s="612">
        <v>70725.877661708873</v>
      </c>
      <c r="E25" s="612">
        <v>43561.56</v>
      </c>
      <c r="F25" s="613">
        <v>0.61592109479871904</v>
      </c>
      <c r="G25" s="612">
        <v>-27164.317661708876</v>
      </c>
      <c r="H25" s="612" t="s">
        <v>2</v>
      </c>
    </row>
    <row r="26" spans="1:8" ht="14.4" customHeight="1" x14ac:dyDescent="0.3">
      <c r="A26" s="610" t="s">
        <v>550</v>
      </c>
      <c r="B26" s="611" t="s">
        <v>539</v>
      </c>
      <c r="C26" s="612" t="s">
        <v>540</v>
      </c>
      <c r="D26" s="612">
        <v>1581273.4675853408</v>
      </c>
      <c r="E26" s="612">
        <v>1604867.929702617</v>
      </c>
      <c r="F26" s="613">
        <v>1.0149211775198541</v>
      </c>
      <c r="G26" s="612">
        <v>23594.462117276154</v>
      </c>
      <c r="H26" s="612" t="s">
        <v>2</v>
      </c>
    </row>
    <row r="27" spans="1:8" ht="14.4" customHeight="1" x14ac:dyDescent="0.3">
      <c r="A27" s="610" t="s">
        <v>550</v>
      </c>
      <c r="B27" s="611" t="s">
        <v>541</v>
      </c>
      <c r="C27" s="612" t="s">
        <v>542</v>
      </c>
      <c r="D27" s="612">
        <v>1228044.9660930184</v>
      </c>
      <c r="E27" s="612">
        <v>700946.89477149874</v>
      </c>
      <c r="F27" s="613">
        <v>0.57078275969123227</v>
      </c>
      <c r="G27" s="612">
        <v>-527098.07132151967</v>
      </c>
      <c r="H27" s="612" t="s">
        <v>2</v>
      </c>
    </row>
    <row r="28" spans="1:8" ht="14.4" customHeight="1" x14ac:dyDescent="0.3">
      <c r="A28" s="610" t="s">
        <v>550</v>
      </c>
      <c r="B28" s="611" t="s">
        <v>6</v>
      </c>
      <c r="C28" s="612" t="s">
        <v>551</v>
      </c>
      <c r="D28" s="612">
        <v>11887699.212090261</v>
      </c>
      <c r="E28" s="612">
        <v>10563466.830424571</v>
      </c>
      <c r="F28" s="613">
        <v>0.88860482099690974</v>
      </c>
      <c r="G28" s="612">
        <v>-1324232.3816656899</v>
      </c>
      <c r="H28" s="612" t="s">
        <v>546</v>
      </c>
    </row>
    <row r="29" spans="1:8" ht="14.4" customHeight="1" x14ac:dyDescent="0.3">
      <c r="A29" s="610" t="s">
        <v>527</v>
      </c>
      <c r="B29" s="611" t="s">
        <v>527</v>
      </c>
      <c r="C29" s="612" t="s">
        <v>527</v>
      </c>
      <c r="D29" s="612" t="s">
        <v>527</v>
      </c>
      <c r="E29" s="612" t="s">
        <v>527</v>
      </c>
      <c r="F29" s="613" t="s">
        <v>527</v>
      </c>
      <c r="G29" s="612" t="s">
        <v>527</v>
      </c>
      <c r="H29" s="612" t="s">
        <v>547</v>
      </c>
    </row>
    <row r="30" spans="1:8" ht="14.4" customHeight="1" x14ac:dyDescent="0.3">
      <c r="A30" s="610" t="s">
        <v>552</v>
      </c>
      <c r="B30" s="611" t="s">
        <v>529</v>
      </c>
      <c r="C30" s="612" t="s">
        <v>530</v>
      </c>
      <c r="D30" s="612">
        <v>4020583.7073136345</v>
      </c>
      <c r="E30" s="612">
        <v>3333194.8755111578</v>
      </c>
      <c r="F30" s="613">
        <v>0.82903257789358209</v>
      </c>
      <c r="G30" s="612">
        <v>-687388.83180247666</v>
      </c>
      <c r="H30" s="612" t="s">
        <v>2</v>
      </c>
    </row>
    <row r="31" spans="1:8" ht="14.4" customHeight="1" x14ac:dyDescent="0.3">
      <c r="A31" s="610" t="s">
        <v>552</v>
      </c>
      <c r="B31" s="611" t="s">
        <v>6</v>
      </c>
      <c r="C31" s="612" t="s">
        <v>553</v>
      </c>
      <c r="D31" s="612">
        <v>4116461.4197278614</v>
      </c>
      <c r="E31" s="612">
        <v>3333194.8755111578</v>
      </c>
      <c r="F31" s="613">
        <v>0.80972333653779627</v>
      </c>
      <c r="G31" s="612">
        <v>-783266.54421670362</v>
      </c>
      <c r="H31" s="612" t="s">
        <v>546</v>
      </c>
    </row>
    <row r="32" spans="1:8" ht="14.4" customHeight="1" x14ac:dyDescent="0.3">
      <c r="A32" s="610" t="s">
        <v>527</v>
      </c>
      <c r="B32" s="611" t="s">
        <v>527</v>
      </c>
      <c r="C32" s="612" t="s">
        <v>527</v>
      </c>
      <c r="D32" s="612" t="s">
        <v>527</v>
      </c>
      <c r="E32" s="612" t="s">
        <v>527</v>
      </c>
      <c r="F32" s="613" t="s">
        <v>527</v>
      </c>
      <c r="G32" s="612" t="s">
        <v>527</v>
      </c>
      <c r="H32" s="612" t="s">
        <v>547</v>
      </c>
    </row>
    <row r="33" spans="1:8" ht="14.4" customHeight="1" x14ac:dyDescent="0.3">
      <c r="A33" s="610" t="s">
        <v>554</v>
      </c>
      <c r="B33" s="611" t="s">
        <v>529</v>
      </c>
      <c r="C33" s="612" t="s">
        <v>530</v>
      </c>
      <c r="D33" s="612">
        <v>3039654.8986866237</v>
      </c>
      <c r="E33" s="612">
        <v>2698059.0440346147</v>
      </c>
      <c r="F33" s="613">
        <v>0.88762018517312413</v>
      </c>
      <c r="G33" s="612">
        <v>-341595.85465200897</v>
      </c>
      <c r="H33" s="612" t="s">
        <v>2</v>
      </c>
    </row>
    <row r="34" spans="1:8" ht="14.4" customHeight="1" x14ac:dyDescent="0.3">
      <c r="A34" s="610" t="s">
        <v>554</v>
      </c>
      <c r="B34" s="611" t="s">
        <v>531</v>
      </c>
      <c r="C34" s="612" t="s">
        <v>532</v>
      </c>
      <c r="D34" s="612">
        <v>136658.30958196815</v>
      </c>
      <c r="E34" s="612">
        <v>3495.72</v>
      </c>
      <c r="F34" s="613">
        <v>2.5580003226245488E-2</v>
      </c>
      <c r="G34" s="612">
        <v>-133162.58958196815</v>
      </c>
      <c r="H34" s="612" t="s">
        <v>2</v>
      </c>
    </row>
    <row r="35" spans="1:8" ht="14.4" customHeight="1" x14ac:dyDescent="0.3">
      <c r="A35" s="610" t="s">
        <v>554</v>
      </c>
      <c r="B35" s="611" t="s">
        <v>6</v>
      </c>
      <c r="C35" s="612" t="s">
        <v>555</v>
      </c>
      <c r="D35" s="612">
        <v>3176313.2082685921</v>
      </c>
      <c r="E35" s="612">
        <v>2701554.7640346149</v>
      </c>
      <c r="F35" s="613">
        <v>0.8505316028035006</v>
      </c>
      <c r="G35" s="612">
        <v>-474758.44423397724</v>
      </c>
      <c r="H35" s="612" t="s">
        <v>546</v>
      </c>
    </row>
    <row r="36" spans="1:8" ht="14.4" customHeight="1" x14ac:dyDescent="0.3">
      <c r="A36" s="610" t="s">
        <v>527</v>
      </c>
      <c r="B36" s="611" t="s">
        <v>527</v>
      </c>
      <c r="C36" s="612" t="s">
        <v>527</v>
      </c>
      <c r="D36" s="612" t="s">
        <v>527</v>
      </c>
      <c r="E36" s="612" t="s">
        <v>527</v>
      </c>
      <c r="F36" s="613" t="s">
        <v>527</v>
      </c>
      <c r="G36" s="612" t="s">
        <v>527</v>
      </c>
      <c r="H36" s="612" t="s">
        <v>547</v>
      </c>
    </row>
    <row r="37" spans="1:8" ht="14.4" customHeight="1" x14ac:dyDescent="0.3">
      <c r="A37" s="610" t="s">
        <v>556</v>
      </c>
      <c r="B37" s="611" t="s">
        <v>529</v>
      </c>
      <c r="C37" s="612" t="s">
        <v>530</v>
      </c>
      <c r="D37" s="612">
        <v>162405.47280687673</v>
      </c>
      <c r="E37" s="612">
        <v>146349.59954010919</v>
      </c>
      <c r="F37" s="613">
        <v>0.90113711693780008</v>
      </c>
      <c r="G37" s="612">
        <v>-16055.873266767536</v>
      </c>
      <c r="H37" s="612" t="s">
        <v>2</v>
      </c>
    </row>
    <row r="38" spans="1:8" ht="14.4" customHeight="1" x14ac:dyDescent="0.3">
      <c r="A38" s="610" t="s">
        <v>556</v>
      </c>
      <c r="B38" s="611" t="s">
        <v>6</v>
      </c>
      <c r="C38" s="612" t="s">
        <v>557</v>
      </c>
      <c r="D38" s="612">
        <v>166115.73053067477</v>
      </c>
      <c r="E38" s="612">
        <v>146349.59954010919</v>
      </c>
      <c r="F38" s="613">
        <v>0.88100987830941402</v>
      </c>
      <c r="G38" s="612">
        <v>-19766.13099056558</v>
      </c>
      <c r="H38" s="612" t="s">
        <v>546</v>
      </c>
    </row>
    <row r="39" spans="1:8" ht="14.4" customHeight="1" x14ac:dyDescent="0.3">
      <c r="A39" s="610" t="s">
        <v>527</v>
      </c>
      <c r="B39" s="611" t="s">
        <v>527</v>
      </c>
      <c r="C39" s="612" t="s">
        <v>527</v>
      </c>
      <c r="D39" s="612" t="s">
        <v>527</v>
      </c>
      <c r="E39" s="612" t="s">
        <v>527</v>
      </c>
      <c r="F39" s="613" t="s">
        <v>527</v>
      </c>
      <c r="G39" s="612" t="s">
        <v>527</v>
      </c>
      <c r="H39" s="612" t="s">
        <v>547</v>
      </c>
    </row>
    <row r="40" spans="1:8" ht="14.4" customHeight="1" x14ac:dyDescent="0.3">
      <c r="A40" s="610" t="s">
        <v>558</v>
      </c>
      <c r="B40" s="611" t="s">
        <v>529</v>
      </c>
      <c r="C40" s="612" t="s">
        <v>530</v>
      </c>
      <c r="D40" s="612">
        <v>371981.35840296111</v>
      </c>
      <c r="E40" s="612">
        <v>261813.89928350202</v>
      </c>
      <c r="F40" s="613">
        <v>0.70383607503224244</v>
      </c>
      <c r="G40" s="612">
        <v>-110167.45911945909</v>
      </c>
      <c r="H40" s="612" t="s">
        <v>2</v>
      </c>
    </row>
    <row r="41" spans="1:8" ht="14.4" customHeight="1" x14ac:dyDescent="0.3">
      <c r="A41" s="610" t="s">
        <v>558</v>
      </c>
      <c r="B41" s="611" t="s">
        <v>6</v>
      </c>
      <c r="C41" s="612" t="s">
        <v>559</v>
      </c>
      <c r="D41" s="612">
        <v>371981.35840296111</v>
      </c>
      <c r="E41" s="612">
        <v>261813.89928350202</v>
      </c>
      <c r="F41" s="613">
        <v>0.70383607503224244</v>
      </c>
      <c r="G41" s="612">
        <v>-110167.45911945909</v>
      </c>
      <c r="H41" s="612" t="s">
        <v>546</v>
      </c>
    </row>
    <row r="42" spans="1:8" ht="14.4" customHeight="1" x14ac:dyDescent="0.3">
      <c r="A42" s="610" t="s">
        <v>527</v>
      </c>
      <c r="B42" s="611" t="s">
        <v>527</v>
      </c>
      <c r="C42" s="612" t="s">
        <v>527</v>
      </c>
      <c r="D42" s="612" t="s">
        <v>527</v>
      </c>
      <c r="E42" s="612" t="s">
        <v>527</v>
      </c>
      <c r="F42" s="613" t="s">
        <v>527</v>
      </c>
      <c r="G42" s="612" t="s">
        <v>527</v>
      </c>
      <c r="H42" s="612" t="s">
        <v>547</v>
      </c>
    </row>
    <row r="43" spans="1:8" ht="14.4" customHeight="1" x14ac:dyDescent="0.3">
      <c r="A43" s="610" t="s">
        <v>526</v>
      </c>
      <c r="B43" s="611" t="s">
        <v>6</v>
      </c>
      <c r="C43" s="612" t="s">
        <v>528</v>
      </c>
      <c r="D43" s="612">
        <v>19746666.662269093</v>
      </c>
      <c r="E43" s="612">
        <v>17036464.520610131</v>
      </c>
      <c r="F43" s="613">
        <v>0.86275141075645567</v>
      </c>
      <c r="G43" s="612">
        <v>-2710202.1416589618</v>
      </c>
      <c r="H43" s="612" t="s">
        <v>543</v>
      </c>
    </row>
  </sheetData>
  <autoFilter ref="A3:G3"/>
  <mergeCells count="1">
    <mergeCell ref="A1:G1"/>
  </mergeCells>
  <conditionalFormatting sqref="F13 F44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3">
    <cfRule type="cellIs" dxfId="62" priority="3" operator="greaterThan">
      <formula>1</formula>
    </cfRule>
  </conditionalFormatting>
  <conditionalFormatting sqref="B14:B43">
    <cfRule type="expression" dxfId="61" priority="7">
      <formula>AND(LEFT(H14,6)&lt;&gt;"mezera",H14&lt;&gt;"")</formula>
    </cfRule>
  </conditionalFormatting>
  <conditionalFormatting sqref="A14:A43">
    <cfRule type="expression" dxfId="60" priority="4">
      <formula>AND(H14&lt;&gt;"",H14&lt;&gt;"mezeraKL")</formula>
    </cfRule>
  </conditionalFormatting>
  <conditionalFormatting sqref="B14:G43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3">
    <cfRule type="expression" dxfId="57" priority="2">
      <formula>$H14&lt;&gt;""</formula>
    </cfRule>
  </conditionalFormatting>
  <conditionalFormatting sqref="G14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300.79278189837504</v>
      </c>
      <c r="M3" s="340">
        <f>SUBTOTAL(9,M5:M1048576)</f>
        <v>56638.541699999987</v>
      </c>
      <c r="N3" s="341">
        <f>SUBTOTAL(9,N5:N1048576)</f>
        <v>17036464.520610116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526</v>
      </c>
      <c r="B5" s="620" t="s">
        <v>528</v>
      </c>
      <c r="C5" s="621" t="s">
        <v>544</v>
      </c>
      <c r="D5" s="622" t="s">
        <v>545</v>
      </c>
      <c r="E5" s="621" t="s">
        <v>529</v>
      </c>
      <c r="F5" s="622" t="s">
        <v>530</v>
      </c>
      <c r="G5" s="621" t="s">
        <v>560</v>
      </c>
      <c r="H5" s="621" t="s">
        <v>561</v>
      </c>
      <c r="I5" s="621" t="s">
        <v>562</v>
      </c>
      <c r="J5" s="621" t="s">
        <v>563</v>
      </c>
      <c r="K5" s="621" t="s">
        <v>564</v>
      </c>
      <c r="L5" s="623">
        <v>23.7</v>
      </c>
      <c r="M5" s="623">
        <v>18</v>
      </c>
      <c r="N5" s="624">
        <v>426.59999999999997</v>
      </c>
    </row>
    <row r="6" spans="1:14" ht="14.4" customHeight="1" x14ac:dyDescent="0.3">
      <c r="A6" s="625" t="s">
        <v>526</v>
      </c>
      <c r="B6" s="626" t="s">
        <v>528</v>
      </c>
      <c r="C6" s="627" t="s">
        <v>548</v>
      </c>
      <c r="D6" s="628" t="s">
        <v>549</v>
      </c>
      <c r="E6" s="627" t="s">
        <v>529</v>
      </c>
      <c r="F6" s="628" t="s">
        <v>530</v>
      </c>
      <c r="G6" s="627" t="s">
        <v>560</v>
      </c>
      <c r="H6" s="627" t="s">
        <v>565</v>
      </c>
      <c r="I6" s="627" t="s">
        <v>565</v>
      </c>
      <c r="J6" s="627" t="s">
        <v>566</v>
      </c>
      <c r="K6" s="627" t="s">
        <v>567</v>
      </c>
      <c r="L6" s="629">
        <v>259.43999034249748</v>
      </c>
      <c r="M6" s="629">
        <v>2</v>
      </c>
      <c r="N6" s="630">
        <v>518.87998068499496</v>
      </c>
    </row>
    <row r="7" spans="1:14" ht="14.4" customHeight="1" x14ac:dyDescent="0.3">
      <c r="A7" s="625" t="s">
        <v>526</v>
      </c>
      <c r="B7" s="626" t="s">
        <v>528</v>
      </c>
      <c r="C7" s="627" t="s">
        <v>548</v>
      </c>
      <c r="D7" s="628" t="s">
        <v>549</v>
      </c>
      <c r="E7" s="627" t="s">
        <v>529</v>
      </c>
      <c r="F7" s="628" t="s">
        <v>530</v>
      </c>
      <c r="G7" s="627" t="s">
        <v>560</v>
      </c>
      <c r="H7" s="627" t="s">
        <v>568</v>
      </c>
      <c r="I7" s="627" t="s">
        <v>568</v>
      </c>
      <c r="J7" s="627" t="s">
        <v>566</v>
      </c>
      <c r="K7" s="627" t="s">
        <v>569</v>
      </c>
      <c r="L7" s="629">
        <v>142.49731494173849</v>
      </c>
      <c r="M7" s="629">
        <v>4</v>
      </c>
      <c r="N7" s="630">
        <v>569.98925976695398</v>
      </c>
    </row>
    <row r="8" spans="1:14" ht="14.4" customHeight="1" x14ac:dyDescent="0.3">
      <c r="A8" s="625" t="s">
        <v>526</v>
      </c>
      <c r="B8" s="626" t="s">
        <v>528</v>
      </c>
      <c r="C8" s="627" t="s">
        <v>548</v>
      </c>
      <c r="D8" s="628" t="s">
        <v>549</v>
      </c>
      <c r="E8" s="627" t="s">
        <v>529</v>
      </c>
      <c r="F8" s="628" t="s">
        <v>530</v>
      </c>
      <c r="G8" s="627" t="s">
        <v>560</v>
      </c>
      <c r="H8" s="627" t="s">
        <v>570</v>
      </c>
      <c r="I8" s="627" t="s">
        <v>571</v>
      </c>
      <c r="J8" s="627" t="s">
        <v>572</v>
      </c>
      <c r="K8" s="627" t="s">
        <v>573</v>
      </c>
      <c r="L8" s="629">
        <v>84.079895658030395</v>
      </c>
      <c r="M8" s="629">
        <v>1</v>
      </c>
      <c r="N8" s="630">
        <v>84.079895658030395</v>
      </c>
    </row>
    <row r="9" spans="1:14" ht="14.4" customHeight="1" x14ac:dyDescent="0.3">
      <c r="A9" s="625" t="s">
        <v>526</v>
      </c>
      <c r="B9" s="626" t="s">
        <v>528</v>
      </c>
      <c r="C9" s="627" t="s">
        <v>548</v>
      </c>
      <c r="D9" s="628" t="s">
        <v>549</v>
      </c>
      <c r="E9" s="627" t="s">
        <v>529</v>
      </c>
      <c r="F9" s="628" t="s">
        <v>530</v>
      </c>
      <c r="G9" s="627" t="s">
        <v>560</v>
      </c>
      <c r="H9" s="627" t="s">
        <v>574</v>
      </c>
      <c r="I9" s="627" t="s">
        <v>575</v>
      </c>
      <c r="J9" s="627" t="s">
        <v>576</v>
      </c>
      <c r="K9" s="627" t="s">
        <v>577</v>
      </c>
      <c r="L9" s="629">
        <v>95.08</v>
      </c>
      <c r="M9" s="629">
        <v>1</v>
      </c>
      <c r="N9" s="630">
        <v>95.08</v>
      </c>
    </row>
    <row r="10" spans="1:14" ht="14.4" customHeight="1" x14ac:dyDescent="0.3">
      <c r="A10" s="625" t="s">
        <v>526</v>
      </c>
      <c r="B10" s="626" t="s">
        <v>528</v>
      </c>
      <c r="C10" s="627" t="s">
        <v>548</v>
      </c>
      <c r="D10" s="628" t="s">
        <v>549</v>
      </c>
      <c r="E10" s="627" t="s">
        <v>529</v>
      </c>
      <c r="F10" s="628" t="s">
        <v>530</v>
      </c>
      <c r="G10" s="627" t="s">
        <v>560</v>
      </c>
      <c r="H10" s="627" t="s">
        <v>578</v>
      </c>
      <c r="I10" s="627" t="s">
        <v>579</v>
      </c>
      <c r="J10" s="627" t="s">
        <v>580</v>
      </c>
      <c r="K10" s="627" t="s">
        <v>581</v>
      </c>
      <c r="L10" s="629">
        <v>163.77000000000001</v>
      </c>
      <c r="M10" s="629">
        <v>5</v>
      </c>
      <c r="N10" s="630">
        <v>818.85</v>
      </c>
    </row>
    <row r="11" spans="1:14" ht="14.4" customHeight="1" x14ac:dyDescent="0.3">
      <c r="A11" s="625" t="s">
        <v>526</v>
      </c>
      <c r="B11" s="626" t="s">
        <v>528</v>
      </c>
      <c r="C11" s="627" t="s">
        <v>548</v>
      </c>
      <c r="D11" s="628" t="s">
        <v>549</v>
      </c>
      <c r="E11" s="627" t="s">
        <v>529</v>
      </c>
      <c r="F11" s="628" t="s">
        <v>530</v>
      </c>
      <c r="G11" s="627" t="s">
        <v>560</v>
      </c>
      <c r="H11" s="627" t="s">
        <v>582</v>
      </c>
      <c r="I11" s="627" t="s">
        <v>583</v>
      </c>
      <c r="J11" s="627" t="s">
        <v>584</v>
      </c>
      <c r="K11" s="627" t="s">
        <v>585</v>
      </c>
      <c r="L11" s="629">
        <v>89.59</v>
      </c>
      <c r="M11" s="629">
        <v>2</v>
      </c>
      <c r="N11" s="630">
        <v>179.18</v>
      </c>
    </row>
    <row r="12" spans="1:14" ht="14.4" customHeight="1" x14ac:dyDescent="0.3">
      <c r="A12" s="625" t="s">
        <v>526</v>
      </c>
      <c r="B12" s="626" t="s">
        <v>528</v>
      </c>
      <c r="C12" s="627" t="s">
        <v>548</v>
      </c>
      <c r="D12" s="628" t="s">
        <v>549</v>
      </c>
      <c r="E12" s="627" t="s">
        <v>529</v>
      </c>
      <c r="F12" s="628" t="s">
        <v>530</v>
      </c>
      <c r="G12" s="627" t="s">
        <v>560</v>
      </c>
      <c r="H12" s="627" t="s">
        <v>586</v>
      </c>
      <c r="I12" s="627" t="s">
        <v>587</v>
      </c>
      <c r="J12" s="627" t="s">
        <v>588</v>
      </c>
      <c r="K12" s="627" t="s">
        <v>589</v>
      </c>
      <c r="L12" s="629">
        <v>78.579299536471055</v>
      </c>
      <c r="M12" s="629">
        <v>6</v>
      </c>
      <c r="N12" s="630">
        <v>471.4757972188263</v>
      </c>
    </row>
    <row r="13" spans="1:14" ht="14.4" customHeight="1" x14ac:dyDescent="0.3">
      <c r="A13" s="625" t="s">
        <v>526</v>
      </c>
      <c r="B13" s="626" t="s">
        <v>528</v>
      </c>
      <c r="C13" s="627" t="s">
        <v>548</v>
      </c>
      <c r="D13" s="628" t="s">
        <v>549</v>
      </c>
      <c r="E13" s="627" t="s">
        <v>529</v>
      </c>
      <c r="F13" s="628" t="s">
        <v>530</v>
      </c>
      <c r="G13" s="627" t="s">
        <v>560</v>
      </c>
      <c r="H13" s="627" t="s">
        <v>590</v>
      </c>
      <c r="I13" s="627" t="s">
        <v>591</v>
      </c>
      <c r="J13" s="627" t="s">
        <v>592</v>
      </c>
      <c r="K13" s="627" t="s">
        <v>593</v>
      </c>
      <c r="L13" s="629">
        <v>60.35</v>
      </c>
      <c r="M13" s="629">
        <v>2</v>
      </c>
      <c r="N13" s="630">
        <v>120.7</v>
      </c>
    </row>
    <row r="14" spans="1:14" ht="14.4" customHeight="1" x14ac:dyDescent="0.3">
      <c r="A14" s="625" t="s">
        <v>526</v>
      </c>
      <c r="B14" s="626" t="s">
        <v>528</v>
      </c>
      <c r="C14" s="627" t="s">
        <v>548</v>
      </c>
      <c r="D14" s="628" t="s">
        <v>549</v>
      </c>
      <c r="E14" s="627" t="s">
        <v>529</v>
      </c>
      <c r="F14" s="628" t="s">
        <v>530</v>
      </c>
      <c r="G14" s="627" t="s">
        <v>560</v>
      </c>
      <c r="H14" s="627" t="s">
        <v>594</v>
      </c>
      <c r="I14" s="627" t="s">
        <v>595</v>
      </c>
      <c r="J14" s="627" t="s">
        <v>596</v>
      </c>
      <c r="K14" s="627"/>
      <c r="L14" s="629">
        <v>191.62</v>
      </c>
      <c r="M14" s="629">
        <v>1</v>
      </c>
      <c r="N14" s="630">
        <v>191.62</v>
      </c>
    </row>
    <row r="15" spans="1:14" ht="14.4" customHeight="1" x14ac:dyDescent="0.3">
      <c r="A15" s="625" t="s">
        <v>526</v>
      </c>
      <c r="B15" s="626" t="s">
        <v>528</v>
      </c>
      <c r="C15" s="627" t="s">
        <v>548</v>
      </c>
      <c r="D15" s="628" t="s">
        <v>549</v>
      </c>
      <c r="E15" s="627" t="s">
        <v>529</v>
      </c>
      <c r="F15" s="628" t="s">
        <v>530</v>
      </c>
      <c r="G15" s="627" t="s">
        <v>560</v>
      </c>
      <c r="H15" s="627" t="s">
        <v>597</v>
      </c>
      <c r="I15" s="627" t="s">
        <v>598</v>
      </c>
      <c r="J15" s="627" t="s">
        <v>599</v>
      </c>
      <c r="K15" s="627" t="s">
        <v>600</v>
      </c>
      <c r="L15" s="629">
        <v>63.15</v>
      </c>
      <c r="M15" s="629">
        <v>1</v>
      </c>
      <c r="N15" s="630">
        <v>63.15</v>
      </c>
    </row>
    <row r="16" spans="1:14" ht="14.4" customHeight="1" x14ac:dyDescent="0.3">
      <c r="A16" s="625" t="s">
        <v>526</v>
      </c>
      <c r="B16" s="626" t="s">
        <v>528</v>
      </c>
      <c r="C16" s="627" t="s">
        <v>548</v>
      </c>
      <c r="D16" s="628" t="s">
        <v>549</v>
      </c>
      <c r="E16" s="627" t="s">
        <v>529</v>
      </c>
      <c r="F16" s="628" t="s">
        <v>530</v>
      </c>
      <c r="G16" s="627" t="s">
        <v>560</v>
      </c>
      <c r="H16" s="627" t="s">
        <v>601</v>
      </c>
      <c r="I16" s="627" t="s">
        <v>562</v>
      </c>
      <c r="J16" s="627" t="s">
        <v>602</v>
      </c>
      <c r="K16" s="627"/>
      <c r="L16" s="629">
        <v>98.131046511628</v>
      </c>
      <c r="M16" s="629">
        <v>1</v>
      </c>
      <c r="N16" s="630">
        <v>98.131046511628</v>
      </c>
    </row>
    <row r="17" spans="1:14" ht="14.4" customHeight="1" x14ac:dyDescent="0.3">
      <c r="A17" s="625" t="s">
        <v>526</v>
      </c>
      <c r="B17" s="626" t="s">
        <v>528</v>
      </c>
      <c r="C17" s="627" t="s">
        <v>548</v>
      </c>
      <c r="D17" s="628" t="s">
        <v>549</v>
      </c>
      <c r="E17" s="627" t="s">
        <v>529</v>
      </c>
      <c r="F17" s="628" t="s">
        <v>530</v>
      </c>
      <c r="G17" s="627" t="s">
        <v>560</v>
      </c>
      <c r="H17" s="627" t="s">
        <v>603</v>
      </c>
      <c r="I17" s="627" t="s">
        <v>604</v>
      </c>
      <c r="J17" s="627" t="s">
        <v>605</v>
      </c>
      <c r="K17" s="627" t="s">
        <v>606</v>
      </c>
      <c r="L17" s="629">
        <v>1665.2</v>
      </c>
      <c r="M17" s="629">
        <v>3</v>
      </c>
      <c r="N17" s="630">
        <v>4995.6000000000004</v>
      </c>
    </row>
    <row r="18" spans="1:14" ht="14.4" customHeight="1" x14ac:dyDescent="0.3">
      <c r="A18" s="625" t="s">
        <v>526</v>
      </c>
      <c r="B18" s="626" t="s">
        <v>528</v>
      </c>
      <c r="C18" s="627" t="s">
        <v>548</v>
      </c>
      <c r="D18" s="628" t="s">
        <v>549</v>
      </c>
      <c r="E18" s="627" t="s">
        <v>529</v>
      </c>
      <c r="F18" s="628" t="s">
        <v>530</v>
      </c>
      <c r="G18" s="627" t="s">
        <v>560</v>
      </c>
      <c r="H18" s="627" t="s">
        <v>607</v>
      </c>
      <c r="I18" s="627" t="s">
        <v>608</v>
      </c>
      <c r="J18" s="627" t="s">
        <v>609</v>
      </c>
      <c r="K18" s="627" t="s">
        <v>610</v>
      </c>
      <c r="L18" s="629">
        <v>63.02</v>
      </c>
      <c r="M18" s="629">
        <v>1</v>
      </c>
      <c r="N18" s="630">
        <v>63.02</v>
      </c>
    </row>
    <row r="19" spans="1:14" ht="14.4" customHeight="1" x14ac:dyDescent="0.3">
      <c r="A19" s="625" t="s">
        <v>526</v>
      </c>
      <c r="B19" s="626" t="s">
        <v>528</v>
      </c>
      <c r="C19" s="627" t="s">
        <v>548</v>
      </c>
      <c r="D19" s="628" t="s">
        <v>549</v>
      </c>
      <c r="E19" s="627" t="s">
        <v>529</v>
      </c>
      <c r="F19" s="628" t="s">
        <v>530</v>
      </c>
      <c r="G19" s="627" t="s">
        <v>560</v>
      </c>
      <c r="H19" s="627" t="s">
        <v>611</v>
      </c>
      <c r="I19" s="627" t="s">
        <v>612</v>
      </c>
      <c r="J19" s="627" t="s">
        <v>613</v>
      </c>
      <c r="K19" s="627" t="s">
        <v>614</v>
      </c>
      <c r="L19" s="629">
        <v>327.06</v>
      </c>
      <c r="M19" s="629">
        <v>2</v>
      </c>
      <c r="N19" s="630">
        <v>654.12</v>
      </c>
    </row>
    <row r="20" spans="1:14" ht="14.4" customHeight="1" x14ac:dyDescent="0.3">
      <c r="A20" s="625" t="s">
        <v>526</v>
      </c>
      <c r="B20" s="626" t="s">
        <v>528</v>
      </c>
      <c r="C20" s="627" t="s">
        <v>548</v>
      </c>
      <c r="D20" s="628" t="s">
        <v>549</v>
      </c>
      <c r="E20" s="627" t="s">
        <v>529</v>
      </c>
      <c r="F20" s="628" t="s">
        <v>530</v>
      </c>
      <c r="G20" s="627" t="s">
        <v>560</v>
      </c>
      <c r="H20" s="627" t="s">
        <v>615</v>
      </c>
      <c r="I20" s="627" t="s">
        <v>562</v>
      </c>
      <c r="J20" s="627" t="s">
        <v>616</v>
      </c>
      <c r="K20" s="627"/>
      <c r="L20" s="629">
        <v>371.13170887717337</v>
      </c>
      <c r="M20" s="629">
        <v>3</v>
      </c>
      <c r="N20" s="630">
        <v>1113.39512663152</v>
      </c>
    </row>
    <row r="21" spans="1:14" ht="14.4" customHeight="1" x14ac:dyDescent="0.3">
      <c r="A21" s="625" t="s">
        <v>526</v>
      </c>
      <c r="B21" s="626" t="s">
        <v>528</v>
      </c>
      <c r="C21" s="627" t="s">
        <v>548</v>
      </c>
      <c r="D21" s="628" t="s">
        <v>549</v>
      </c>
      <c r="E21" s="627" t="s">
        <v>529</v>
      </c>
      <c r="F21" s="628" t="s">
        <v>530</v>
      </c>
      <c r="G21" s="627" t="s">
        <v>560</v>
      </c>
      <c r="H21" s="627" t="s">
        <v>617</v>
      </c>
      <c r="I21" s="627" t="s">
        <v>618</v>
      </c>
      <c r="J21" s="627" t="s">
        <v>619</v>
      </c>
      <c r="K21" s="627" t="s">
        <v>620</v>
      </c>
      <c r="L21" s="629">
        <v>61.270025578235703</v>
      </c>
      <c r="M21" s="629">
        <v>1</v>
      </c>
      <c r="N21" s="630">
        <v>61.270025578235703</v>
      </c>
    </row>
    <row r="22" spans="1:14" ht="14.4" customHeight="1" x14ac:dyDescent="0.3">
      <c r="A22" s="625" t="s">
        <v>526</v>
      </c>
      <c r="B22" s="626" t="s">
        <v>528</v>
      </c>
      <c r="C22" s="627" t="s">
        <v>548</v>
      </c>
      <c r="D22" s="628" t="s">
        <v>549</v>
      </c>
      <c r="E22" s="627" t="s">
        <v>529</v>
      </c>
      <c r="F22" s="628" t="s">
        <v>530</v>
      </c>
      <c r="G22" s="627" t="s">
        <v>560</v>
      </c>
      <c r="H22" s="627" t="s">
        <v>621</v>
      </c>
      <c r="I22" s="627" t="s">
        <v>622</v>
      </c>
      <c r="J22" s="627" t="s">
        <v>623</v>
      </c>
      <c r="K22" s="627" t="s">
        <v>624</v>
      </c>
      <c r="L22" s="629">
        <v>291.58986041081835</v>
      </c>
      <c r="M22" s="629">
        <v>28</v>
      </c>
      <c r="N22" s="630">
        <v>8164.5160915029137</v>
      </c>
    </row>
    <row r="23" spans="1:14" ht="14.4" customHeight="1" x14ac:dyDescent="0.3">
      <c r="A23" s="625" t="s">
        <v>526</v>
      </c>
      <c r="B23" s="626" t="s">
        <v>528</v>
      </c>
      <c r="C23" s="627" t="s">
        <v>548</v>
      </c>
      <c r="D23" s="628" t="s">
        <v>549</v>
      </c>
      <c r="E23" s="627" t="s">
        <v>529</v>
      </c>
      <c r="F23" s="628" t="s">
        <v>530</v>
      </c>
      <c r="G23" s="627" t="s">
        <v>560</v>
      </c>
      <c r="H23" s="627" t="s">
        <v>625</v>
      </c>
      <c r="I23" s="627" t="s">
        <v>626</v>
      </c>
      <c r="J23" s="627" t="s">
        <v>627</v>
      </c>
      <c r="K23" s="627" t="s">
        <v>628</v>
      </c>
      <c r="L23" s="629">
        <v>649.84877027997095</v>
      </c>
      <c r="M23" s="629">
        <v>1</v>
      </c>
      <c r="N23" s="630">
        <v>649.84877027997095</v>
      </c>
    </row>
    <row r="24" spans="1:14" ht="14.4" customHeight="1" x14ac:dyDescent="0.3">
      <c r="A24" s="625" t="s">
        <v>526</v>
      </c>
      <c r="B24" s="626" t="s">
        <v>528</v>
      </c>
      <c r="C24" s="627" t="s">
        <v>548</v>
      </c>
      <c r="D24" s="628" t="s">
        <v>549</v>
      </c>
      <c r="E24" s="627" t="s">
        <v>529</v>
      </c>
      <c r="F24" s="628" t="s">
        <v>530</v>
      </c>
      <c r="G24" s="627" t="s">
        <v>560</v>
      </c>
      <c r="H24" s="627" t="s">
        <v>629</v>
      </c>
      <c r="I24" s="627" t="s">
        <v>629</v>
      </c>
      <c r="J24" s="627" t="s">
        <v>630</v>
      </c>
      <c r="K24" s="627" t="s">
        <v>631</v>
      </c>
      <c r="L24" s="629">
        <v>0</v>
      </c>
      <c r="M24" s="629">
        <v>0</v>
      </c>
      <c r="N24" s="630">
        <v>0</v>
      </c>
    </row>
    <row r="25" spans="1:14" ht="14.4" customHeight="1" x14ac:dyDescent="0.3">
      <c r="A25" s="625" t="s">
        <v>526</v>
      </c>
      <c r="B25" s="626" t="s">
        <v>528</v>
      </c>
      <c r="C25" s="627" t="s">
        <v>548</v>
      </c>
      <c r="D25" s="628" t="s">
        <v>549</v>
      </c>
      <c r="E25" s="627" t="s">
        <v>529</v>
      </c>
      <c r="F25" s="628" t="s">
        <v>530</v>
      </c>
      <c r="G25" s="627" t="s">
        <v>560</v>
      </c>
      <c r="H25" s="627" t="s">
        <v>632</v>
      </c>
      <c r="I25" s="627" t="s">
        <v>633</v>
      </c>
      <c r="J25" s="627" t="s">
        <v>634</v>
      </c>
      <c r="K25" s="627" t="s">
        <v>635</v>
      </c>
      <c r="L25" s="629">
        <v>565.01</v>
      </c>
      <c r="M25" s="629">
        <v>1</v>
      </c>
      <c r="N25" s="630">
        <v>565.01</v>
      </c>
    </row>
    <row r="26" spans="1:14" ht="14.4" customHeight="1" x14ac:dyDescent="0.3">
      <c r="A26" s="625" t="s">
        <v>526</v>
      </c>
      <c r="B26" s="626" t="s">
        <v>528</v>
      </c>
      <c r="C26" s="627" t="s">
        <v>548</v>
      </c>
      <c r="D26" s="628" t="s">
        <v>549</v>
      </c>
      <c r="E26" s="627" t="s">
        <v>529</v>
      </c>
      <c r="F26" s="628" t="s">
        <v>530</v>
      </c>
      <c r="G26" s="627" t="s">
        <v>560</v>
      </c>
      <c r="H26" s="627" t="s">
        <v>636</v>
      </c>
      <c r="I26" s="627" t="s">
        <v>562</v>
      </c>
      <c r="J26" s="627" t="s">
        <v>637</v>
      </c>
      <c r="K26" s="627" t="s">
        <v>638</v>
      </c>
      <c r="L26" s="629">
        <v>246.06958254048399</v>
      </c>
      <c r="M26" s="629">
        <v>5</v>
      </c>
      <c r="N26" s="630">
        <v>1230.34791270242</v>
      </c>
    </row>
    <row r="27" spans="1:14" ht="14.4" customHeight="1" x14ac:dyDescent="0.3">
      <c r="A27" s="625" t="s">
        <v>526</v>
      </c>
      <c r="B27" s="626" t="s">
        <v>528</v>
      </c>
      <c r="C27" s="627" t="s">
        <v>548</v>
      </c>
      <c r="D27" s="628" t="s">
        <v>549</v>
      </c>
      <c r="E27" s="627" t="s">
        <v>529</v>
      </c>
      <c r="F27" s="628" t="s">
        <v>530</v>
      </c>
      <c r="G27" s="627" t="s">
        <v>560</v>
      </c>
      <c r="H27" s="627" t="s">
        <v>639</v>
      </c>
      <c r="I27" s="627" t="s">
        <v>562</v>
      </c>
      <c r="J27" s="627" t="s">
        <v>640</v>
      </c>
      <c r="K27" s="627" t="s">
        <v>641</v>
      </c>
      <c r="L27" s="629">
        <v>226.55577143270449</v>
      </c>
      <c r="M27" s="629">
        <v>2</v>
      </c>
      <c r="N27" s="630">
        <v>453.11154286540898</v>
      </c>
    </row>
    <row r="28" spans="1:14" ht="14.4" customHeight="1" x14ac:dyDescent="0.3">
      <c r="A28" s="625" t="s">
        <v>526</v>
      </c>
      <c r="B28" s="626" t="s">
        <v>528</v>
      </c>
      <c r="C28" s="627" t="s">
        <v>548</v>
      </c>
      <c r="D28" s="628" t="s">
        <v>549</v>
      </c>
      <c r="E28" s="627" t="s">
        <v>529</v>
      </c>
      <c r="F28" s="628" t="s">
        <v>530</v>
      </c>
      <c r="G28" s="627" t="s">
        <v>560</v>
      </c>
      <c r="H28" s="627" t="s">
        <v>642</v>
      </c>
      <c r="I28" s="627" t="s">
        <v>562</v>
      </c>
      <c r="J28" s="627" t="s">
        <v>643</v>
      </c>
      <c r="K28" s="627" t="s">
        <v>644</v>
      </c>
      <c r="L28" s="629">
        <v>417.2152885981983</v>
      </c>
      <c r="M28" s="629">
        <v>10</v>
      </c>
      <c r="N28" s="630">
        <v>4172.1528859819828</v>
      </c>
    </row>
    <row r="29" spans="1:14" ht="14.4" customHeight="1" x14ac:dyDescent="0.3">
      <c r="A29" s="625" t="s">
        <v>526</v>
      </c>
      <c r="B29" s="626" t="s">
        <v>528</v>
      </c>
      <c r="C29" s="627" t="s">
        <v>548</v>
      </c>
      <c r="D29" s="628" t="s">
        <v>549</v>
      </c>
      <c r="E29" s="627" t="s">
        <v>529</v>
      </c>
      <c r="F29" s="628" t="s">
        <v>530</v>
      </c>
      <c r="G29" s="627" t="s">
        <v>645</v>
      </c>
      <c r="H29" s="627" t="s">
        <v>646</v>
      </c>
      <c r="I29" s="627" t="s">
        <v>647</v>
      </c>
      <c r="J29" s="627" t="s">
        <v>648</v>
      </c>
      <c r="K29" s="627" t="s">
        <v>649</v>
      </c>
      <c r="L29" s="629">
        <v>36.237745387075819</v>
      </c>
      <c r="M29" s="629">
        <v>85</v>
      </c>
      <c r="N29" s="630">
        <v>3080.2083579014447</v>
      </c>
    </row>
    <row r="30" spans="1:14" ht="14.4" customHeight="1" x14ac:dyDescent="0.3">
      <c r="A30" s="625" t="s">
        <v>526</v>
      </c>
      <c r="B30" s="626" t="s">
        <v>528</v>
      </c>
      <c r="C30" s="627" t="s">
        <v>548</v>
      </c>
      <c r="D30" s="628" t="s">
        <v>549</v>
      </c>
      <c r="E30" s="627" t="s">
        <v>529</v>
      </c>
      <c r="F30" s="628" t="s">
        <v>530</v>
      </c>
      <c r="G30" s="627" t="s">
        <v>645</v>
      </c>
      <c r="H30" s="627" t="s">
        <v>650</v>
      </c>
      <c r="I30" s="627" t="s">
        <v>651</v>
      </c>
      <c r="J30" s="627" t="s">
        <v>652</v>
      </c>
      <c r="K30" s="627" t="s">
        <v>653</v>
      </c>
      <c r="L30" s="629">
        <v>139.66999999999999</v>
      </c>
      <c r="M30" s="629">
        <v>6</v>
      </c>
      <c r="N30" s="630">
        <v>838.01999999999987</v>
      </c>
    </row>
    <row r="31" spans="1:14" ht="14.4" customHeight="1" x14ac:dyDescent="0.3">
      <c r="A31" s="625" t="s">
        <v>526</v>
      </c>
      <c r="B31" s="626" t="s">
        <v>528</v>
      </c>
      <c r="C31" s="627" t="s">
        <v>548</v>
      </c>
      <c r="D31" s="628" t="s">
        <v>549</v>
      </c>
      <c r="E31" s="627" t="s">
        <v>529</v>
      </c>
      <c r="F31" s="628" t="s">
        <v>530</v>
      </c>
      <c r="G31" s="627" t="s">
        <v>645</v>
      </c>
      <c r="H31" s="627" t="s">
        <v>654</v>
      </c>
      <c r="I31" s="627" t="s">
        <v>655</v>
      </c>
      <c r="J31" s="627" t="s">
        <v>656</v>
      </c>
      <c r="K31" s="627" t="s">
        <v>657</v>
      </c>
      <c r="L31" s="629">
        <v>0</v>
      </c>
      <c r="M31" s="629">
        <v>0</v>
      </c>
      <c r="N31" s="630">
        <v>0</v>
      </c>
    </row>
    <row r="32" spans="1:14" ht="14.4" customHeight="1" x14ac:dyDescent="0.3">
      <c r="A32" s="625" t="s">
        <v>526</v>
      </c>
      <c r="B32" s="626" t="s">
        <v>528</v>
      </c>
      <c r="C32" s="627" t="s">
        <v>548</v>
      </c>
      <c r="D32" s="628" t="s">
        <v>549</v>
      </c>
      <c r="E32" s="627" t="s">
        <v>529</v>
      </c>
      <c r="F32" s="628" t="s">
        <v>530</v>
      </c>
      <c r="G32" s="627" t="s">
        <v>645</v>
      </c>
      <c r="H32" s="627" t="s">
        <v>658</v>
      </c>
      <c r="I32" s="627" t="s">
        <v>659</v>
      </c>
      <c r="J32" s="627" t="s">
        <v>660</v>
      </c>
      <c r="K32" s="627" t="s">
        <v>661</v>
      </c>
      <c r="L32" s="629">
        <v>40.619512289003659</v>
      </c>
      <c r="M32" s="629">
        <v>10</v>
      </c>
      <c r="N32" s="630">
        <v>406.1951228900366</v>
      </c>
    </row>
    <row r="33" spans="1:14" ht="14.4" customHeight="1" x14ac:dyDescent="0.3">
      <c r="A33" s="625" t="s">
        <v>526</v>
      </c>
      <c r="B33" s="626" t="s">
        <v>528</v>
      </c>
      <c r="C33" s="627" t="s">
        <v>550</v>
      </c>
      <c r="D33" s="628" t="s">
        <v>551</v>
      </c>
      <c r="E33" s="627" t="s">
        <v>529</v>
      </c>
      <c r="F33" s="628" t="s">
        <v>530</v>
      </c>
      <c r="G33" s="627"/>
      <c r="H33" s="627" t="s">
        <v>662</v>
      </c>
      <c r="I33" s="627" t="s">
        <v>663</v>
      </c>
      <c r="J33" s="627" t="s">
        <v>664</v>
      </c>
      <c r="K33" s="627" t="s">
        <v>665</v>
      </c>
      <c r="L33" s="629">
        <v>61.81</v>
      </c>
      <c r="M33" s="629">
        <v>2</v>
      </c>
      <c r="N33" s="630">
        <v>123.62</v>
      </c>
    </row>
    <row r="34" spans="1:14" ht="14.4" customHeight="1" x14ac:dyDescent="0.3">
      <c r="A34" s="625" t="s">
        <v>526</v>
      </c>
      <c r="B34" s="626" t="s">
        <v>528</v>
      </c>
      <c r="C34" s="627" t="s">
        <v>550</v>
      </c>
      <c r="D34" s="628" t="s">
        <v>551</v>
      </c>
      <c r="E34" s="627" t="s">
        <v>529</v>
      </c>
      <c r="F34" s="628" t="s">
        <v>530</v>
      </c>
      <c r="G34" s="627"/>
      <c r="H34" s="627" t="s">
        <v>666</v>
      </c>
      <c r="I34" s="627" t="s">
        <v>667</v>
      </c>
      <c r="J34" s="627" t="s">
        <v>668</v>
      </c>
      <c r="K34" s="627" t="s">
        <v>669</v>
      </c>
      <c r="L34" s="629">
        <v>120.75629895785801</v>
      </c>
      <c r="M34" s="629">
        <v>6</v>
      </c>
      <c r="N34" s="630">
        <v>724.53779374714804</v>
      </c>
    </row>
    <row r="35" spans="1:14" ht="14.4" customHeight="1" x14ac:dyDescent="0.3">
      <c r="A35" s="625" t="s">
        <v>526</v>
      </c>
      <c r="B35" s="626" t="s">
        <v>528</v>
      </c>
      <c r="C35" s="627" t="s">
        <v>550</v>
      </c>
      <c r="D35" s="628" t="s">
        <v>551</v>
      </c>
      <c r="E35" s="627" t="s">
        <v>529</v>
      </c>
      <c r="F35" s="628" t="s">
        <v>530</v>
      </c>
      <c r="G35" s="627"/>
      <c r="H35" s="627" t="s">
        <v>670</v>
      </c>
      <c r="I35" s="627" t="s">
        <v>671</v>
      </c>
      <c r="J35" s="627" t="s">
        <v>672</v>
      </c>
      <c r="K35" s="627"/>
      <c r="L35" s="629">
        <v>79.682131533417333</v>
      </c>
      <c r="M35" s="629">
        <v>1293</v>
      </c>
      <c r="N35" s="630">
        <v>103028.99607270861</v>
      </c>
    </row>
    <row r="36" spans="1:14" ht="14.4" customHeight="1" x14ac:dyDescent="0.3">
      <c r="A36" s="625" t="s">
        <v>526</v>
      </c>
      <c r="B36" s="626" t="s">
        <v>528</v>
      </c>
      <c r="C36" s="627" t="s">
        <v>550</v>
      </c>
      <c r="D36" s="628" t="s">
        <v>551</v>
      </c>
      <c r="E36" s="627" t="s">
        <v>529</v>
      </c>
      <c r="F36" s="628" t="s">
        <v>530</v>
      </c>
      <c r="G36" s="627"/>
      <c r="H36" s="627" t="s">
        <v>673</v>
      </c>
      <c r="I36" s="627" t="s">
        <v>674</v>
      </c>
      <c r="J36" s="627" t="s">
        <v>675</v>
      </c>
      <c r="K36" s="627" t="s">
        <v>676</v>
      </c>
      <c r="L36" s="629">
        <v>104.879565031841</v>
      </c>
      <c r="M36" s="629">
        <v>2</v>
      </c>
      <c r="N36" s="630">
        <v>209.75913006368199</v>
      </c>
    </row>
    <row r="37" spans="1:14" ht="14.4" customHeight="1" x14ac:dyDescent="0.3">
      <c r="A37" s="625" t="s">
        <v>526</v>
      </c>
      <c r="B37" s="626" t="s">
        <v>528</v>
      </c>
      <c r="C37" s="627" t="s">
        <v>550</v>
      </c>
      <c r="D37" s="628" t="s">
        <v>551</v>
      </c>
      <c r="E37" s="627" t="s">
        <v>529</v>
      </c>
      <c r="F37" s="628" t="s">
        <v>530</v>
      </c>
      <c r="G37" s="627"/>
      <c r="H37" s="627" t="s">
        <v>677</v>
      </c>
      <c r="I37" s="627" t="s">
        <v>678</v>
      </c>
      <c r="J37" s="627" t="s">
        <v>679</v>
      </c>
      <c r="K37" s="627" t="s">
        <v>680</v>
      </c>
      <c r="L37" s="629">
        <v>411.02</v>
      </c>
      <c r="M37" s="629">
        <v>1</v>
      </c>
      <c r="N37" s="630">
        <v>411.02</v>
      </c>
    </row>
    <row r="38" spans="1:14" ht="14.4" customHeight="1" x14ac:dyDescent="0.3">
      <c r="A38" s="625" t="s">
        <v>526</v>
      </c>
      <c r="B38" s="626" t="s">
        <v>528</v>
      </c>
      <c r="C38" s="627" t="s">
        <v>550</v>
      </c>
      <c r="D38" s="628" t="s">
        <v>551</v>
      </c>
      <c r="E38" s="627" t="s">
        <v>529</v>
      </c>
      <c r="F38" s="628" t="s">
        <v>530</v>
      </c>
      <c r="G38" s="627"/>
      <c r="H38" s="627" t="s">
        <v>681</v>
      </c>
      <c r="I38" s="627" t="s">
        <v>682</v>
      </c>
      <c r="J38" s="627" t="s">
        <v>683</v>
      </c>
      <c r="K38" s="627" t="s">
        <v>684</v>
      </c>
      <c r="L38" s="629">
        <v>81.3</v>
      </c>
      <c r="M38" s="629">
        <v>1</v>
      </c>
      <c r="N38" s="630">
        <v>81.3</v>
      </c>
    </row>
    <row r="39" spans="1:14" ht="14.4" customHeight="1" x14ac:dyDescent="0.3">
      <c r="A39" s="625" t="s">
        <v>526</v>
      </c>
      <c r="B39" s="626" t="s">
        <v>528</v>
      </c>
      <c r="C39" s="627" t="s">
        <v>550</v>
      </c>
      <c r="D39" s="628" t="s">
        <v>551</v>
      </c>
      <c r="E39" s="627" t="s">
        <v>529</v>
      </c>
      <c r="F39" s="628" t="s">
        <v>530</v>
      </c>
      <c r="G39" s="627"/>
      <c r="H39" s="627" t="s">
        <v>685</v>
      </c>
      <c r="I39" s="627" t="s">
        <v>686</v>
      </c>
      <c r="J39" s="627" t="s">
        <v>687</v>
      </c>
      <c r="K39" s="627" t="s">
        <v>688</v>
      </c>
      <c r="L39" s="629">
        <v>154.07</v>
      </c>
      <c r="M39" s="629">
        <v>1</v>
      </c>
      <c r="N39" s="630">
        <v>154.07</v>
      </c>
    </row>
    <row r="40" spans="1:14" ht="14.4" customHeight="1" x14ac:dyDescent="0.3">
      <c r="A40" s="625" t="s">
        <v>526</v>
      </c>
      <c r="B40" s="626" t="s">
        <v>528</v>
      </c>
      <c r="C40" s="627" t="s">
        <v>550</v>
      </c>
      <c r="D40" s="628" t="s">
        <v>551</v>
      </c>
      <c r="E40" s="627" t="s">
        <v>529</v>
      </c>
      <c r="F40" s="628" t="s">
        <v>530</v>
      </c>
      <c r="G40" s="627"/>
      <c r="H40" s="627" t="s">
        <v>689</v>
      </c>
      <c r="I40" s="627" t="s">
        <v>690</v>
      </c>
      <c r="J40" s="627" t="s">
        <v>691</v>
      </c>
      <c r="K40" s="627" t="s">
        <v>692</v>
      </c>
      <c r="L40" s="629">
        <v>162.16999999999999</v>
      </c>
      <c r="M40" s="629">
        <v>1</v>
      </c>
      <c r="N40" s="630">
        <v>162.16999999999999</v>
      </c>
    </row>
    <row r="41" spans="1:14" ht="14.4" customHeight="1" x14ac:dyDescent="0.3">
      <c r="A41" s="625" t="s">
        <v>526</v>
      </c>
      <c r="B41" s="626" t="s">
        <v>528</v>
      </c>
      <c r="C41" s="627" t="s">
        <v>550</v>
      </c>
      <c r="D41" s="628" t="s">
        <v>551</v>
      </c>
      <c r="E41" s="627" t="s">
        <v>529</v>
      </c>
      <c r="F41" s="628" t="s">
        <v>530</v>
      </c>
      <c r="G41" s="627"/>
      <c r="H41" s="627" t="s">
        <v>693</v>
      </c>
      <c r="I41" s="627" t="s">
        <v>694</v>
      </c>
      <c r="J41" s="627" t="s">
        <v>695</v>
      </c>
      <c r="K41" s="627" t="s">
        <v>696</v>
      </c>
      <c r="L41" s="629">
        <v>87.421352445509186</v>
      </c>
      <c r="M41" s="629">
        <v>7</v>
      </c>
      <c r="N41" s="630">
        <v>611.94946711856426</v>
      </c>
    </row>
    <row r="42" spans="1:14" ht="14.4" customHeight="1" x14ac:dyDescent="0.3">
      <c r="A42" s="625" t="s">
        <v>526</v>
      </c>
      <c r="B42" s="626" t="s">
        <v>528</v>
      </c>
      <c r="C42" s="627" t="s">
        <v>550</v>
      </c>
      <c r="D42" s="628" t="s">
        <v>551</v>
      </c>
      <c r="E42" s="627" t="s">
        <v>529</v>
      </c>
      <c r="F42" s="628" t="s">
        <v>530</v>
      </c>
      <c r="G42" s="627"/>
      <c r="H42" s="627" t="s">
        <v>697</v>
      </c>
      <c r="I42" s="627" t="s">
        <v>698</v>
      </c>
      <c r="J42" s="627" t="s">
        <v>699</v>
      </c>
      <c r="K42" s="627" t="s">
        <v>700</v>
      </c>
      <c r="L42" s="629">
        <v>171.92</v>
      </c>
      <c r="M42" s="629">
        <v>2</v>
      </c>
      <c r="N42" s="630">
        <v>343.84</v>
      </c>
    </row>
    <row r="43" spans="1:14" ht="14.4" customHeight="1" x14ac:dyDescent="0.3">
      <c r="A43" s="625" t="s">
        <v>526</v>
      </c>
      <c r="B43" s="626" t="s">
        <v>528</v>
      </c>
      <c r="C43" s="627" t="s">
        <v>550</v>
      </c>
      <c r="D43" s="628" t="s">
        <v>551</v>
      </c>
      <c r="E43" s="627" t="s">
        <v>529</v>
      </c>
      <c r="F43" s="628" t="s">
        <v>530</v>
      </c>
      <c r="G43" s="627"/>
      <c r="H43" s="627" t="s">
        <v>701</v>
      </c>
      <c r="I43" s="627" t="s">
        <v>702</v>
      </c>
      <c r="J43" s="627" t="s">
        <v>703</v>
      </c>
      <c r="K43" s="627" t="s">
        <v>704</v>
      </c>
      <c r="L43" s="629">
        <v>48.97</v>
      </c>
      <c r="M43" s="629">
        <v>3</v>
      </c>
      <c r="N43" s="630">
        <v>146.91</v>
      </c>
    </row>
    <row r="44" spans="1:14" ht="14.4" customHeight="1" x14ac:dyDescent="0.3">
      <c r="A44" s="625" t="s">
        <v>526</v>
      </c>
      <c r="B44" s="626" t="s">
        <v>528</v>
      </c>
      <c r="C44" s="627" t="s">
        <v>550</v>
      </c>
      <c r="D44" s="628" t="s">
        <v>551</v>
      </c>
      <c r="E44" s="627" t="s">
        <v>529</v>
      </c>
      <c r="F44" s="628" t="s">
        <v>530</v>
      </c>
      <c r="G44" s="627"/>
      <c r="H44" s="627" t="s">
        <v>705</v>
      </c>
      <c r="I44" s="627" t="s">
        <v>706</v>
      </c>
      <c r="J44" s="627" t="s">
        <v>695</v>
      </c>
      <c r="K44" s="627" t="s">
        <v>707</v>
      </c>
      <c r="L44" s="629">
        <v>108.54</v>
      </c>
      <c r="M44" s="629">
        <v>2</v>
      </c>
      <c r="N44" s="630">
        <v>217.08</v>
      </c>
    </row>
    <row r="45" spans="1:14" ht="14.4" customHeight="1" x14ac:dyDescent="0.3">
      <c r="A45" s="625" t="s">
        <v>526</v>
      </c>
      <c r="B45" s="626" t="s">
        <v>528</v>
      </c>
      <c r="C45" s="627" t="s">
        <v>550</v>
      </c>
      <c r="D45" s="628" t="s">
        <v>551</v>
      </c>
      <c r="E45" s="627" t="s">
        <v>529</v>
      </c>
      <c r="F45" s="628" t="s">
        <v>530</v>
      </c>
      <c r="G45" s="627"/>
      <c r="H45" s="627" t="s">
        <v>708</v>
      </c>
      <c r="I45" s="627" t="s">
        <v>709</v>
      </c>
      <c r="J45" s="627" t="s">
        <v>710</v>
      </c>
      <c r="K45" s="627" t="s">
        <v>711</v>
      </c>
      <c r="L45" s="629">
        <v>142.93</v>
      </c>
      <c r="M45" s="629">
        <v>1</v>
      </c>
      <c r="N45" s="630">
        <v>142.93</v>
      </c>
    </row>
    <row r="46" spans="1:14" ht="14.4" customHeight="1" x14ac:dyDescent="0.3">
      <c r="A46" s="625" t="s">
        <v>526</v>
      </c>
      <c r="B46" s="626" t="s">
        <v>528</v>
      </c>
      <c r="C46" s="627" t="s">
        <v>550</v>
      </c>
      <c r="D46" s="628" t="s">
        <v>551</v>
      </c>
      <c r="E46" s="627" t="s">
        <v>529</v>
      </c>
      <c r="F46" s="628" t="s">
        <v>530</v>
      </c>
      <c r="G46" s="627"/>
      <c r="H46" s="627" t="s">
        <v>712</v>
      </c>
      <c r="I46" s="627" t="s">
        <v>713</v>
      </c>
      <c r="J46" s="627" t="s">
        <v>714</v>
      </c>
      <c r="K46" s="627" t="s">
        <v>715</v>
      </c>
      <c r="L46" s="629">
        <v>151.65139957031747</v>
      </c>
      <c r="M46" s="629">
        <v>21</v>
      </c>
      <c r="N46" s="630">
        <v>3184.6793909766666</v>
      </c>
    </row>
    <row r="47" spans="1:14" ht="14.4" customHeight="1" x14ac:dyDescent="0.3">
      <c r="A47" s="625" t="s">
        <v>526</v>
      </c>
      <c r="B47" s="626" t="s">
        <v>528</v>
      </c>
      <c r="C47" s="627" t="s">
        <v>550</v>
      </c>
      <c r="D47" s="628" t="s">
        <v>551</v>
      </c>
      <c r="E47" s="627" t="s">
        <v>529</v>
      </c>
      <c r="F47" s="628" t="s">
        <v>530</v>
      </c>
      <c r="G47" s="627"/>
      <c r="H47" s="627" t="s">
        <v>716</v>
      </c>
      <c r="I47" s="627" t="s">
        <v>717</v>
      </c>
      <c r="J47" s="627" t="s">
        <v>718</v>
      </c>
      <c r="K47" s="627" t="s">
        <v>719</v>
      </c>
      <c r="L47" s="629">
        <v>104.730073241737</v>
      </c>
      <c r="M47" s="629">
        <v>3</v>
      </c>
      <c r="N47" s="630">
        <v>314.19021972521102</v>
      </c>
    </row>
    <row r="48" spans="1:14" ht="14.4" customHeight="1" x14ac:dyDescent="0.3">
      <c r="A48" s="625" t="s">
        <v>526</v>
      </c>
      <c r="B48" s="626" t="s">
        <v>528</v>
      </c>
      <c r="C48" s="627" t="s">
        <v>550</v>
      </c>
      <c r="D48" s="628" t="s">
        <v>551</v>
      </c>
      <c r="E48" s="627" t="s">
        <v>529</v>
      </c>
      <c r="F48" s="628" t="s">
        <v>530</v>
      </c>
      <c r="G48" s="627"/>
      <c r="H48" s="627" t="s">
        <v>720</v>
      </c>
      <c r="I48" s="627" t="s">
        <v>720</v>
      </c>
      <c r="J48" s="627" t="s">
        <v>721</v>
      </c>
      <c r="K48" s="627" t="s">
        <v>722</v>
      </c>
      <c r="L48" s="629">
        <v>300.48</v>
      </c>
      <c r="M48" s="629">
        <v>1</v>
      </c>
      <c r="N48" s="630">
        <v>300.48</v>
      </c>
    </row>
    <row r="49" spans="1:14" ht="14.4" customHeight="1" x14ac:dyDescent="0.3">
      <c r="A49" s="625" t="s">
        <v>526</v>
      </c>
      <c r="B49" s="626" t="s">
        <v>528</v>
      </c>
      <c r="C49" s="627" t="s">
        <v>550</v>
      </c>
      <c r="D49" s="628" t="s">
        <v>551</v>
      </c>
      <c r="E49" s="627" t="s">
        <v>529</v>
      </c>
      <c r="F49" s="628" t="s">
        <v>530</v>
      </c>
      <c r="G49" s="627"/>
      <c r="H49" s="627" t="s">
        <v>723</v>
      </c>
      <c r="I49" s="627" t="s">
        <v>724</v>
      </c>
      <c r="J49" s="627" t="s">
        <v>725</v>
      </c>
      <c r="K49" s="627" t="s">
        <v>726</v>
      </c>
      <c r="L49" s="629">
        <v>81.05</v>
      </c>
      <c r="M49" s="629">
        <v>1</v>
      </c>
      <c r="N49" s="630">
        <v>81.05</v>
      </c>
    </row>
    <row r="50" spans="1:14" ht="14.4" customHeight="1" x14ac:dyDescent="0.3">
      <c r="A50" s="625" t="s">
        <v>526</v>
      </c>
      <c r="B50" s="626" t="s">
        <v>528</v>
      </c>
      <c r="C50" s="627" t="s">
        <v>550</v>
      </c>
      <c r="D50" s="628" t="s">
        <v>551</v>
      </c>
      <c r="E50" s="627" t="s">
        <v>529</v>
      </c>
      <c r="F50" s="628" t="s">
        <v>530</v>
      </c>
      <c r="G50" s="627"/>
      <c r="H50" s="627" t="s">
        <v>727</v>
      </c>
      <c r="I50" s="627" t="s">
        <v>727</v>
      </c>
      <c r="J50" s="627" t="s">
        <v>728</v>
      </c>
      <c r="K50" s="627" t="s">
        <v>729</v>
      </c>
      <c r="L50" s="629">
        <v>221.68954416687268</v>
      </c>
      <c r="M50" s="629">
        <v>255</v>
      </c>
      <c r="N50" s="630">
        <v>56530.833762552531</v>
      </c>
    </row>
    <row r="51" spans="1:14" ht="14.4" customHeight="1" x14ac:dyDescent="0.3">
      <c r="A51" s="625" t="s">
        <v>526</v>
      </c>
      <c r="B51" s="626" t="s">
        <v>528</v>
      </c>
      <c r="C51" s="627" t="s">
        <v>550</v>
      </c>
      <c r="D51" s="628" t="s">
        <v>551</v>
      </c>
      <c r="E51" s="627" t="s">
        <v>529</v>
      </c>
      <c r="F51" s="628" t="s">
        <v>530</v>
      </c>
      <c r="G51" s="627"/>
      <c r="H51" s="627" t="s">
        <v>730</v>
      </c>
      <c r="I51" s="627" t="s">
        <v>731</v>
      </c>
      <c r="J51" s="627" t="s">
        <v>732</v>
      </c>
      <c r="K51" s="627" t="s">
        <v>733</v>
      </c>
      <c r="L51" s="629">
        <v>148.72948450152501</v>
      </c>
      <c r="M51" s="629">
        <v>1</v>
      </c>
      <c r="N51" s="630">
        <v>148.72948450152501</v>
      </c>
    </row>
    <row r="52" spans="1:14" ht="14.4" customHeight="1" x14ac:dyDescent="0.3">
      <c r="A52" s="625" t="s">
        <v>526</v>
      </c>
      <c r="B52" s="626" t="s">
        <v>528</v>
      </c>
      <c r="C52" s="627" t="s">
        <v>550</v>
      </c>
      <c r="D52" s="628" t="s">
        <v>551</v>
      </c>
      <c r="E52" s="627" t="s">
        <v>529</v>
      </c>
      <c r="F52" s="628" t="s">
        <v>530</v>
      </c>
      <c r="G52" s="627"/>
      <c r="H52" s="627" t="s">
        <v>734</v>
      </c>
      <c r="I52" s="627" t="s">
        <v>734</v>
      </c>
      <c r="J52" s="627" t="s">
        <v>735</v>
      </c>
      <c r="K52" s="627" t="s">
        <v>736</v>
      </c>
      <c r="L52" s="629">
        <v>1165.43</v>
      </c>
      <c r="M52" s="629">
        <v>1</v>
      </c>
      <c r="N52" s="630">
        <v>1165.43</v>
      </c>
    </row>
    <row r="53" spans="1:14" ht="14.4" customHeight="1" x14ac:dyDescent="0.3">
      <c r="A53" s="625" t="s">
        <v>526</v>
      </c>
      <c r="B53" s="626" t="s">
        <v>528</v>
      </c>
      <c r="C53" s="627" t="s">
        <v>550</v>
      </c>
      <c r="D53" s="628" t="s">
        <v>551</v>
      </c>
      <c r="E53" s="627" t="s">
        <v>529</v>
      </c>
      <c r="F53" s="628" t="s">
        <v>530</v>
      </c>
      <c r="G53" s="627"/>
      <c r="H53" s="627" t="s">
        <v>737</v>
      </c>
      <c r="I53" s="627" t="s">
        <v>738</v>
      </c>
      <c r="J53" s="627" t="s">
        <v>739</v>
      </c>
      <c r="K53" s="627" t="s">
        <v>740</v>
      </c>
      <c r="L53" s="629">
        <v>1562</v>
      </c>
      <c r="M53" s="629">
        <v>1</v>
      </c>
      <c r="N53" s="630">
        <v>1562</v>
      </c>
    </row>
    <row r="54" spans="1:14" ht="14.4" customHeight="1" x14ac:dyDescent="0.3">
      <c r="A54" s="625" t="s">
        <v>526</v>
      </c>
      <c r="B54" s="626" t="s">
        <v>528</v>
      </c>
      <c r="C54" s="627" t="s">
        <v>550</v>
      </c>
      <c r="D54" s="628" t="s">
        <v>551</v>
      </c>
      <c r="E54" s="627" t="s">
        <v>529</v>
      </c>
      <c r="F54" s="628" t="s">
        <v>530</v>
      </c>
      <c r="G54" s="627" t="s">
        <v>560</v>
      </c>
      <c r="H54" s="627" t="s">
        <v>565</v>
      </c>
      <c r="I54" s="627" t="s">
        <v>565</v>
      </c>
      <c r="J54" s="627" t="s">
        <v>566</v>
      </c>
      <c r="K54" s="627" t="s">
        <v>567</v>
      </c>
      <c r="L54" s="629">
        <v>254.41053275266387</v>
      </c>
      <c r="M54" s="629">
        <v>232.99999999999997</v>
      </c>
      <c r="N54" s="630">
        <v>59277.654131370677</v>
      </c>
    </row>
    <row r="55" spans="1:14" ht="14.4" customHeight="1" x14ac:dyDescent="0.3">
      <c r="A55" s="625" t="s">
        <v>526</v>
      </c>
      <c r="B55" s="626" t="s">
        <v>528</v>
      </c>
      <c r="C55" s="627" t="s">
        <v>550</v>
      </c>
      <c r="D55" s="628" t="s">
        <v>551</v>
      </c>
      <c r="E55" s="627" t="s">
        <v>529</v>
      </c>
      <c r="F55" s="628" t="s">
        <v>530</v>
      </c>
      <c r="G55" s="627" t="s">
        <v>560</v>
      </c>
      <c r="H55" s="627" t="s">
        <v>741</v>
      </c>
      <c r="I55" s="627" t="s">
        <v>741</v>
      </c>
      <c r="J55" s="627" t="s">
        <v>742</v>
      </c>
      <c r="K55" s="627" t="s">
        <v>743</v>
      </c>
      <c r="L55" s="629">
        <v>181.58941029029896</v>
      </c>
      <c r="M55" s="629">
        <v>147</v>
      </c>
      <c r="N55" s="630">
        <v>26693.643312673947</v>
      </c>
    </row>
    <row r="56" spans="1:14" ht="14.4" customHeight="1" x14ac:dyDescent="0.3">
      <c r="A56" s="625" t="s">
        <v>526</v>
      </c>
      <c r="B56" s="626" t="s">
        <v>528</v>
      </c>
      <c r="C56" s="627" t="s">
        <v>550</v>
      </c>
      <c r="D56" s="628" t="s">
        <v>551</v>
      </c>
      <c r="E56" s="627" t="s">
        <v>529</v>
      </c>
      <c r="F56" s="628" t="s">
        <v>530</v>
      </c>
      <c r="G56" s="627" t="s">
        <v>560</v>
      </c>
      <c r="H56" s="627" t="s">
        <v>744</v>
      </c>
      <c r="I56" s="627" t="s">
        <v>744</v>
      </c>
      <c r="J56" s="627" t="s">
        <v>745</v>
      </c>
      <c r="K56" s="627" t="s">
        <v>743</v>
      </c>
      <c r="L56" s="629">
        <v>159.67674033149171</v>
      </c>
      <c r="M56" s="629">
        <v>90.5</v>
      </c>
      <c r="N56" s="630">
        <v>14450.744999999999</v>
      </c>
    </row>
    <row r="57" spans="1:14" ht="14.4" customHeight="1" x14ac:dyDescent="0.3">
      <c r="A57" s="625" t="s">
        <v>526</v>
      </c>
      <c r="B57" s="626" t="s">
        <v>528</v>
      </c>
      <c r="C57" s="627" t="s">
        <v>550</v>
      </c>
      <c r="D57" s="628" t="s">
        <v>551</v>
      </c>
      <c r="E57" s="627" t="s">
        <v>529</v>
      </c>
      <c r="F57" s="628" t="s">
        <v>530</v>
      </c>
      <c r="G57" s="627" t="s">
        <v>560</v>
      </c>
      <c r="H57" s="627" t="s">
        <v>746</v>
      </c>
      <c r="I57" s="627" t="s">
        <v>746</v>
      </c>
      <c r="J57" s="627" t="s">
        <v>745</v>
      </c>
      <c r="K57" s="627" t="s">
        <v>747</v>
      </c>
      <c r="L57" s="629">
        <v>152.60696956441444</v>
      </c>
      <c r="M57" s="629">
        <v>45</v>
      </c>
      <c r="N57" s="630">
        <v>6867.3136303986503</v>
      </c>
    </row>
    <row r="58" spans="1:14" ht="14.4" customHeight="1" x14ac:dyDescent="0.3">
      <c r="A58" s="625" t="s">
        <v>526</v>
      </c>
      <c r="B58" s="626" t="s">
        <v>528</v>
      </c>
      <c r="C58" s="627" t="s">
        <v>550</v>
      </c>
      <c r="D58" s="628" t="s">
        <v>551</v>
      </c>
      <c r="E58" s="627" t="s">
        <v>529</v>
      </c>
      <c r="F58" s="628" t="s">
        <v>530</v>
      </c>
      <c r="G58" s="627" t="s">
        <v>560</v>
      </c>
      <c r="H58" s="627" t="s">
        <v>748</v>
      </c>
      <c r="I58" s="627" t="s">
        <v>748</v>
      </c>
      <c r="J58" s="627" t="s">
        <v>749</v>
      </c>
      <c r="K58" s="627" t="s">
        <v>750</v>
      </c>
      <c r="L58" s="629">
        <v>311.08</v>
      </c>
      <c r="M58" s="629">
        <v>1</v>
      </c>
      <c r="N58" s="630">
        <v>311.08</v>
      </c>
    </row>
    <row r="59" spans="1:14" ht="14.4" customHeight="1" x14ac:dyDescent="0.3">
      <c r="A59" s="625" t="s">
        <v>526</v>
      </c>
      <c r="B59" s="626" t="s">
        <v>528</v>
      </c>
      <c r="C59" s="627" t="s">
        <v>550</v>
      </c>
      <c r="D59" s="628" t="s">
        <v>551</v>
      </c>
      <c r="E59" s="627" t="s">
        <v>529</v>
      </c>
      <c r="F59" s="628" t="s">
        <v>530</v>
      </c>
      <c r="G59" s="627" t="s">
        <v>560</v>
      </c>
      <c r="H59" s="627" t="s">
        <v>568</v>
      </c>
      <c r="I59" s="627" t="s">
        <v>568</v>
      </c>
      <c r="J59" s="627" t="s">
        <v>566</v>
      </c>
      <c r="K59" s="627" t="s">
        <v>569</v>
      </c>
      <c r="L59" s="629">
        <v>144.80935108289745</v>
      </c>
      <c r="M59" s="629">
        <v>390</v>
      </c>
      <c r="N59" s="630">
        <v>56475.646922330008</v>
      </c>
    </row>
    <row r="60" spans="1:14" ht="14.4" customHeight="1" x14ac:dyDescent="0.3">
      <c r="A60" s="625" t="s">
        <v>526</v>
      </c>
      <c r="B60" s="626" t="s">
        <v>528</v>
      </c>
      <c r="C60" s="627" t="s">
        <v>550</v>
      </c>
      <c r="D60" s="628" t="s">
        <v>551</v>
      </c>
      <c r="E60" s="627" t="s">
        <v>529</v>
      </c>
      <c r="F60" s="628" t="s">
        <v>530</v>
      </c>
      <c r="G60" s="627" t="s">
        <v>560</v>
      </c>
      <c r="H60" s="627" t="s">
        <v>751</v>
      </c>
      <c r="I60" s="627" t="s">
        <v>751</v>
      </c>
      <c r="J60" s="627" t="s">
        <v>566</v>
      </c>
      <c r="K60" s="627" t="s">
        <v>752</v>
      </c>
      <c r="L60" s="629">
        <v>149.91200107034334</v>
      </c>
      <c r="M60" s="629">
        <v>91</v>
      </c>
      <c r="N60" s="630">
        <v>13641.992097401244</v>
      </c>
    </row>
    <row r="61" spans="1:14" ht="14.4" customHeight="1" x14ac:dyDescent="0.3">
      <c r="A61" s="625" t="s">
        <v>526</v>
      </c>
      <c r="B61" s="626" t="s">
        <v>528</v>
      </c>
      <c r="C61" s="627" t="s">
        <v>550</v>
      </c>
      <c r="D61" s="628" t="s">
        <v>551</v>
      </c>
      <c r="E61" s="627" t="s">
        <v>529</v>
      </c>
      <c r="F61" s="628" t="s">
        <v>530</v>
      </c>
      <c r="G61" s="627" t="s">
        <v>560</v>
      </c>
      <c r="H61" s="627" t="s">
        <v>753</v>
      </c>
      <c r="I61" s="627" t="s">
        <v>753</v>
      </c>
      <c r="J61" s="627" t="s">
        <v>754</v>
      </c>
      <c r="K61" s="627" t="s">
        <v>755</v>
      </c>
      <c r="L61" s="629">
        <v>72.720012219584646</v>
      </c>
      <c r="M61" s="629">
        <v>21</v>
      </c>
      <c r="N61" s="630">
        <v>1527.1202566112775</v>
      </c>
    </row>
    <row r="62" spans="1:14" ht="14.4" customHeight="1" x14ac:dyDescent="0.3">
      <c r="A62" s="625" t="s">
        <v>526</v>
      </c>
      <c r="B62" s="626" t="s">
        <v>528</v>
      </c>
      <c r="C62" s="627" t="s">
        <v>550</v>
      </c>
      <c r="D62" s="628" t="s">
        <v>551</v>
      </c>
      <c r="E62" s="627" t="s">
        <v>529</v>
      </c>
      <c r="F62" s="628" t="s">
        <v>530</v>
      </c>
      <c r="G62" s="627" t="s">
        <v>560</v>
      </c>
      <c r="H62" s="627" t="s">
        <v>570</v>
      </c>
      <c r="I62" s="627" t="s">
        <v>571</v>
      </c>
      <c r="J62" s="627" t="s">
        <v>572</v>
      </c>
      <c r="K62" s="627" t="s">
        <v>573</v>
      </c>
      <c r="L62" s="629">
        <v>84.612927936181762</v>
      </c>
      <c r="M62" s="629">
        <v>95</v>
      </c>
      <c r="N62" s="630">
        <v>8038.228153937268</v>
      </c>
    </row>
    <row r="63" spans="1:14" ht="14.4" customHeight="1" x14ac:dyDescent="0.3">
      <c r="A63" s="625" t="s">
        <v>526</v>
      </c>
      <c r="B63" s="626" t="s">
        <v>528</v>
      </c>
      <c r="C63" s="627" t="s">
        <v>550</v>
      </c>
      <c r="D63" s="628" t="s">
        <v>551</v>
      </c>
      <c r="E63" s="627" t="s">
        <v>529</v>
      </c>
      <c r="F63" s="628" t="s">
        <v>530</v>
      </c>
      <c r="G63" s="627" t="s">
        <v>560</v>
      </c>
      <c r="H63" s="627" t="s">
        <v>574</v>
      </c>
      <c r="I63" s="627" t="s">
        <v>575</v>
      </c>
      <c r="J63" s="627" t="s">
        <v>576</v>
      </c>
      <c r="K63" s="627" t="s">
        <v>577</v>
      </c>
      <c r="L63" s="629">
        <v>94.633593972614406</v>
      </c>
      <c r="M63" s="629">
        <v>325</v>
      </c>
      <c r="N63" s="630">
        <v>30755.918041099681</v>
      </c>
    </row>
    <row r="64" spans="1:14" ht="14.4" customHeight="1" x14ac:dyDescent="0.3">
      <c r="A64" s="625" t="s">
        <v>526</v>
      </c>
      <c r="B64" s="626" t="s">
        <v>528</v>
      </c>
      <c r="C64" s="627" t="s">
        <v>550</v>
      </c>
      <c r="D64" s="628" t="s">
        <v>551</v>
      </c>
      <c r="E64" s="627" t="s">
        <v>529</v>
      </c>
      <c r="F64" s="628" t="s">
        <v>530</v>
      </c>
      <c r="G64" s="627" t="s">
        <v>560</v>
      </c>
      <c r="H64" s="627" t="s">
        <v>756</v>
      </c>
      <c r="I64" s="627" t="s">
        <v>757</v>
      </c>
      <c r="J64" s="627" t="s">
        <v>576</v>
      </c>
      <c r="K64" s="627" t="s">
        <v>758</v>
      </c>
      <c r="L64" s="629">
        <v>98.647833882700027</v>
      </c>
      <c r="M64" s="629">
        <v>95</v>
      </c>
      <c r="N64" s="630">
        <v>9371.544218856503</v>
      </c>
    </row>
    <row r="65" spans="1:14" ht="14.4" customHeight="1" x14ac:dyDescent="0.3">
      <c r="A65" s="625" t="s">
        <v>526</v>
      </c>
      <c r="B65" s="626" t="s">
        <v>528</v>
      </c>
      <c r="C65" s="627" t="s">
        <v>550</v>
      </c>
      <c r="D65" s="628" t="s">
        <v>551</v>
      </c>
      <c r="E65" s="627" t="s">
        <v>529</v>
      </c>
      <c r="F65" s="628" t="s">
        <v>530</v>
      </c>
      <c r="G65" s="627" t="s">
        <v>560</v>
      </c>
      <c r="H65" s="627" t="s">
        <v>578</v>
      </c>
      <c r="I65" s="627" t="s">
        <v>579</v>
      </c>
      <c r="J65" s="627" t="s">
        <v>580</v>
      </c>
      <c r="K65" s="627" t="s">
        <v>581</v>
      </c>
      <c r="L65" s="629">
        <v>165.33342065843692</v>
      </c>
      <c r="M65" s="629">
        <v>29</v>
      </c>
      <c r="N65" s="630">
        <v>4794.6691990946711</v>
      </c>
    </row>
    <row r="66" spans="1:14" ht="14.4" customHeight="1" x14ac:dyDescent="0.3">
      <c r="A66" s="625" t="s">
        <v>526</v>
      </c>
      <c r="B66" s="626" t="s">
        <v>528</v>
      </c>
      <c r="C66" s="627" t="s">
        <v>550</v>
      </c>
      <c r="D66" s="628" t="s">
        <v>551</v>
      </c>
      <c r="E66" s="627" t="s">
        <v>529</v>
      </c>
      <c r="F66" s="628" t="s">
        <v>530</v>
      </c>
      <c r="G66" s="627" t="s">
        <v>560</v>
      </c>
      <c r="H66" s="627" t="s">
        <v>759</v>
      </c>
      <c r="I66" s="627" t="s">
        <v>760</v>
      </c>
      <c r="J66" s="627" t="s">
        <v>761</v>
      </c>
      <c r="K66" s="627" t="s">
        <v>762</v>
      </c>
      <c r="L66" s="629">
        <v>63.057188549569815</v>
      </c>
      <c r="M66" s="629">
        <v>474</v>
      </c>
      <c r="N66" s="630">
        <v>29889.107372496092</v>
      </c>
    </row>
    <row r="67" spans="1:14" ht="14.4" customHeight="1" x14ac:dyDescent="0.3">
      <c r="A67" s="625" t="s">
        <v>526</v>
      </c>
      <c r="B67" s="626" t="s">
        <v>528</v>
      </c>
      <c r="C67" s="627" t="s">
        <v>550</v>
      </c>
      <c r="D67" s="628" t="s">
        <v>551</v>
      </c>
      <c r="E67" s="627" t="s">
        <v>529</v>
      </c>
      <c r="F67" s="628" t="s">
        <v>530</v>
      </c>
      <c r="G67" s="627" t="s">
        <v>560</v>
      </c>
      <c r="H67" s="627" t="s">
        <v>763</v>
      </c>
      <c r="I67" s="627" t="s">
        <v>764</v>
      </c>
      <c r="J67" s="627" t="s">
        <v>765</v>
      </c>
      <c r="K67" s="627" t="s">
        <v>766</v>
      </c>
      <c r="L67" s="629">
        <v>60.146722511588735</v>
      </c>
      <c r="M67" s="629">
        <v>440</v>
      </c>
      <c r="N67" s="630">
        <v>26464.557905099042</v>
      </c>
    </row>
    <row r="68" spans="1:14" ht="14.4" customHeight="1" x14ac:dyDescent="0.3">
      <c r="A68" s="625" t="s">
        <v>526</v>
      </c>
      <c r="B68" s="626" t="s">
        <v>528</v>
      </c>
      <c r="C68" s="627" t="s">
        <v>550</v>
      </c>
      <c r="D68" s="628" t="s">
        <v>551</v>
      </c>
      <c r="E68" s="627" t="s">
        <v>529</v>
      </c>
      <c r="F68" s="628" t="s">
        <v>530</v>
      </c>
      <c r="G68" s="627" t="s">
        <v>560</v>
      </c>
      <c r="H68" s="627" t="s">
        <v>767</v>
      </c>
      <c r="I68" s="627" t="s">
        <v>768</v>
      </c>
      <c r="J68" s="627" t="s">
        <v>769</v>
      </c>
      <c r="K68" s="627" t="s">
        <v>770</v>
      </c>
      <c r="L68" s="629">
        <v>55.976666666666667</v>
      </c>
      <c r="M68" s="629">
        <v>6</v>
      </c>
      <c r="N68" s="630">
        <v>335.86</v>
      </c>
    </row>
    <row r="69" spans="1:14" ht="14.4" customHeight="1" x14ac:dyDescent="0.3">
      <c r="A69" s="625" t="s">
        <v>526</v>
      </c>
      <c r="B69" s="626" t="s">
        <v>528</v>
      </c>
      <c r="C69" s="627" t="s">
        <v>550</v>
      </c>
      <c r="D69" s="628" t="s">
        <v>551</v>
      </c>
      <c r="E69" s="627" t="s">
        <v>529</v>
      </c>
      <c r="F69" s="628" t="s">
        <v>530</v>
      </c>
      <c r="G69" s="627" t="s">
        <v>560</v>
      </c>
      <c r="H69" s="627" t="s">
        <v>771</v>
      </c>
      <c r="I69" s="627" t="s">
        <v>772</v>
      </c>
      <c r="J69" s="627" t="s">
        <v>765</v>
      </c>
      <c r="K69" s="627" t="s">
        <v>773</v>
      </c>
      <c r="L69" s="629">
        <v>65.280073602768027</v>
      </c>
      <c r="M69" s="629">
        <v>380</v>
      </c>
      <c r="N69" s="630">
        <v>24806.427969051852</v>
      </c>
    </row>
    <row r="70" spans="1:14" ht="14.4" customHeight="1" x14ac:dyDescent="0.3">
      <c r="A70" s="625" t="s">
        <v>526</v>
      </c>
      <c r="B70" s="626" t="s">
        <v>528</v>
      </c>
      <c r="C70" s="627" t="s">
        <v>550</v>
      </c>
      <c r="D70" s="628" t="s">
        <v>551</v>
      </c>
      <c r="E70" s="627" t="s">
        <v>529</v>
      </c>
      <c r="F70" s="628" t="s">
        <v>530</v>
      </c>
      <c r="G70" s="627" t="s">
        <v>560</v>
      </c>
      <c r="H70" s="627" t="s">
        <v>774</v>
      </c>
      <c r="I70" s="627" t="s">
        <v>775</v>
      </c>
      <c r="J70" s="627" t="s">
        <v>776</v>
      </c>
      <c r="K70" s="627" t="s">
        <v>770</v>
      </c>
      <c r="L70" s="629">
        <v>30.805442946929201</v>
      </c>
      <c r="M70" s="629">
        <v>62</v>
      </c>
      <c r="N70" s="630">
        <v>1909.9374627096104</v>
      </c>
    </row>
    <row r="71" spans="1:14" ht="14.4" customHeight="1" x14ac:dyDescent="0.3">
      <c r="A71" s="625" t="s">
        <v>526</v>
      </c>
      <c r="B71" s="626" t="s">
        <v>528</v>
      </c>
      <c r="C71" s="627" t="s">
        <v>550</v>
      </c>
      <c r="D71" s="628" t="s">
        <v>551</v>
      </c>
      <c r="E71" s="627" t="s">
        <v>529</v>
      </c>
      <c r="F71" s="628" t="s">
        <v>530</v>
      </c>
      <c r="G71" s="627" t="s">
        <v>560</v>
      </c>
      <c r="H71" s="627" t="s">
        <v>777</v>
      </c>
      <c r="I71" s="627" t="s">
        <v>778</v>
      </c>
      <c r="J71" s="627" t="s">
        <v>779</v>
      </c>
      <c r="K71" s="627" t="s">
        <v>780</v>
      </c>
      <c r="L71" s="629">
        <v>66.650000000000006</v>
      </c>
      <c r="M71" s="629">
        <v>1</v>
      </c>
      <c r="N71" s="630">
        <v>66.650000000000006</v>
      </c>
    </row>
    <row r="72" spans="1:14" ht="14.4" customHeight="1" x14ac:dyDescent="0.3">
      <c r="A72" s="625" t="s">
        <v>526</v>
      </c>
      <c r="B72" s="626" t="s">
        <v>528</v>
      </c>
      <c r="C72" s="627" t="s">
        <v>550</v>
      </c>
      <c r="D72" s="628" t="s">
        <v>551</v>
      </c>
      <c r="E72" s="627" t="s">
        <v>529</v>
      </c>
      <c r="F72" s="628" t="s">
        <v>530</v>
      </c>
      <c r="G72" s="627" t="s">
        <v>560</v>
      </c>
      <c r="H72" s="627" t="s">
        <v>781</v>
      </c>
      <c r="I72" s="627" t="s">
        <v>782</v>
      </c>
      <c r="J72" s="627" t="s">
        <v>783</v>
      </c>
      <c r="K72" s="627" t="s">
        <v>784</v>
      </c>
      <c r="L72" s="629">
        <v>27.382418637503914</v>
      </c>
      <c r="M72" s="629">
        <v>480</v>
      </c>
      <c r="N72" s="630">
        <v>13143.560946001879</v>
      </c>
    </row>
    <row r="73" spans="1:14" ht="14.4" customHeight="1" x14ac:dyDescent="0.3">
      <c r="A73" s="625" t="s">
        <v>526</v>
      </c>
      <c r="B73" s="626" t="s">
        <v>528</v>
      </c>
      <c r="C73" s="627" t="s">
        <v>550</v>
      </c>
      <c r="D73" s="628" t="s">
        <v>551</v>
      </c>
      <c r="E73" s="627" t="s">
        <v>529</v>
      </c>
      <c r="F73" s="628" t="s">
        <v>530</v>
      </c>
      <c r="G73" s="627" t="s">
        <v>560</v>
      </c>
      <c r="H73" s="627" t="s">
        <v>785</v>
      </c>
      <c r="I73" s="627" t="s">
        <v>786</v>
      </c>
      <c r="J73" s="627" t="s">
        <v>787</v>
      </c>
      <c r="K73" s="627" t="s">
        <v>788</v>
      </c>
      <c r="L73" s="629">
        <v>74.604943015975678</v>
      </c>
      <c r="M73" s="629">
        <v>6</v>
      </c>
      <c r="N73" s="630">
        <v>447.6296580958541</v>
      </c>
    </row>
    <row r="74" spans="1:14" ht="14.4" customHeight="1" x14ac:dyDescent="0.3">
      <c r="A74" s="625" t="s">
        <v>526</v>
      </c>
      <c r="B74" s="626" t="s">
        <v>528</v>
      </c>
      <c r="C74" s="627" t="s">
        <v>550</v>
      </c>
      <c r="D74" s="628" t="s">
        <v>551</v>
      </c>
      <c r="E74" s="627" t="s">
        <v>529</v>
      </c>
      <c r="F74" s="628" t="s">
        <v>530</v>
      </c>
      <c r="G74" s="627" t="s">
        <v>560</v>
      </c>
      <c r="H74" s="627" t="s">
        <v>789</v>
      </c>
      <c r="I74" s="627" t="s">
        <v>790</v>
      </c>
      <c r="J74" s="627" t="s">
        <v>791</v>
      </c>
      <c r="K74" s="627" t="s">
        <v>792</v>
      </c>
      <c r="L74" s="629">
        <v>81.290000000000006</v>
      </c>
      <c r="M74" s="629">
        <v>1</v>
      </c>
      <c r="N74" s="630">
        <v>81.290000000000006</v>
      </c>
    </row>
    <row r="75" spans="1:14" ht="14.4" customHeight="1" x14ac:dyDescent="0.3">
      <c r="A75" s="625" t="s">
        <v>526</v>
      </c>
      <c r="B75" s="626" t="s">
        <v>528</v>
      </c>
      <c r="C75" s="627" t="s">
        <v>550</v>
      </c>
      <c r="D75" s="628" t="s">
        <v>551</v>
      </c>
      <c r="E75" s="627" t="s">
        <v>529</v>
      </c>
      <c r="F75" s="628" t="s">
        <v>530</v>
      </c>
      <c r="G75" s="627" t="s">
        <v>560</v>
      </c>
      <c r="H75" s="627" t="s">
        <v>793</v>
      </c>
      <c r="I75" s="627" t="s">
        <v>794</v>
      </c>
      <c r="J75" s="627" t="s">
        <v>795</v>
      </c>
      <c r="K75" s="627" t="s">
        <v>796</v>
      </c>
      <c r="L75" s="629">
        <v>55.4900050811233</v>
      </c>
      <c r="M75" s="629">
        <v>1</v>
      </c>
      <c r="N75" s="630">
        <v>55.4900050811233</v>
      </c>
    </row>
    <row r="76" spans="1:14" ht="14.4" customHeight="1" x14ac:dyDescent="0.3">
      <c r="A76" s="625" t="s">
        <v>526</v>
      </c>
      <c r="B76" s="626" t="s">
        <v>528</v>
      </c>
      <c r="C76" s="627" t="s">
        <v>550</v>
      </c>
      <c r="D76" s="628" t="s">
        <v>551</v>
      </c>
      <c r="E76" s="627" t="s">
        <v>529</v>
      </c>
      <c r="F76" s="628" t="s">
        <v>530</v>
      </c>
      <c r="G76" s="627" t="s">
        <v>560</v>
      </c>
      <c r="H76" s="627" t="s">
        <v>797</v>
      </c>
      <c r="I76" s="627" t="s">
        <v>798</v>
      </c>
      <c r="J76" s="627" t="s">
        <v>799</v>
      </c>
      <c r="K76" s="627" t="s">
        <v>800</v>
      </c>
      <c r="L76" s="629">
        <v>37.190073428073532</v>
      </c>
      <c r="M76" s="629">
        <v>3</v>
      </c>
      <c r="N76" s="630">
        <v>111.5702202842206</v>
      </c>
    </row>
    <row r="77" spans="1:14" ht="14.4" customHeight="1" x14ac:dyDescent="0.3">
      <c r="A77" s="625" t="s">
        <v>526</v>
      </c>
      <c r="B77" s="626" t="s">
        <v>528</v>
      </c>
      <c r="C77" s="627" t="s">
        <v>550</v>
      </c>
      <c r="D77" s="628" t="s">
        <v>551</v>
      </c>
      <c r="E77" s="627" t="s">
        <v>529</v>
      </c>
      <c r="F77" s="628" t="s">
        <v>530</v>
      </c>
      <c r="G77" s="627" t="s">
        <v>560</v>
      </c>
      <c r="H77" s="627" t="s">
        <v>801</v>
      </c>
      <c r="I77" s="627" t="s">
        <v>802</v>
      </c>
      <c r="J77" s="627" t="s">
        <v>803</v>
      </c>
      <c r="K77" s="627" t="s">
        <v>770</v>
      </c>
      <c r="L77" s="629">
        <v>67.28152077161046</v>
      </c>
      <c r="M77" s="629">
        <v>73</v>
      </c>
      <c r="N77" s="630">
        <v>4911.551016327564</v>
      </c>
    </row>
    <row r="78" spans="1:14" ht="14.4" customHeight="1" x14ac:dyDescent="0.3">
      <c r="A78" s="625" t="s">
        <v>526</v>
      </c>
      <c r="B78" s="626" t="s">
        <v>528</v>
      </c>
      <c r="C78" s="627" t="s">
        <v>550</v>
      </c>
      <c r="D78" s="628" t="s">
        <v>551</v>
      </c>
      <c r="E78" s="627" t="s">
        <v>529</v>
      </c>
      <c r="F78" s="628" t="s">
        <v>530</v>
      </c>
      <c r="G78" s="627" t="s">
        <v>560</v>
      </c>
      <c r="H78" s="627" t="s">
        <v>804</v>
      </c>
      <c r="I78" s="627" t="s">
        <v>805</v>
      </c>
      <c r="J78" s="627" t="s">
        <v>806</v>
      </c>
      <c r="K78" s="627" t="s">
        <v>807</v>
      </c>
      <c r="L78" s="629">
        <v>59.276508407523202</v>
      </c>
      <c r="M78" s="629">
        <v>23</v>
      </c>
      <c r="N78" s="630">
        <v>1363.3596933730337</v>
      </c>
    </row>
    <row r="79" spans="1:14" ht="14.4" customHeight="1" x14ac:dyDescent="0.3">
      <c r="A79" s="625" t="s">
        <v>526</v>
      </c>
      <c r="B79" s="626" t="s">
        <v>528</v>
      </c>
      <c r="C79" s="627" t="s">
        <v>550</v>
      </c>
      <c r="D79" s="628" t="s">
        <v>551</v>
      </c>
      <c r="E79" s="627" t="s">
        <v>529</v>
      </c>
      <c r="F79" s="628" t="s">
        <v>530</v>
      </c>
      <c r="G79" s="627" t="s">
        <v>560</v>
      </c>
      <c r="H79" s="627" t="s">
        <v>808</v>
      </c>
      <c r="I79" s="627" t="s">
        <v>809</v>
      </c>
      <c r="J79" s="627" t="s">
        <v>810</v>
      </c>
      <c r="K79" s="627" t="s">
        <v>811</v>
      </c>
      <c r="L79" s="629">
        <v>371.83156492444198</v>
      </c>
      <c r="M79" s="629">
        <v>31</v>
      </c>
      <c r="N79" s="630">
        <v>11526.778512657702</v>
      </c>
    </row>
    <row r="80" spans="1:14" ht="14.4" customHeight="1" x14ac:dyDescent="0.3">
      <c r="A80" s="625" t="s">
        <v>526</v>
      </c>
      <c r="B80" s="626" t="s">
        <v>528</v>
      </c>
      <c r="C80" s="627" t="s">
        <v>550</v>
      </c>
      <c r="D80" s="628" t="s">
        <v>551</v>
      </c>
      <c r="E80" s="627" t="s">
        <v>529</v>
      </c>
      <c r="F80" s="628" t="s">
        <v>530</v>
      </c>
      <c r="G80" s="627" t="s">
        <v>560</v>
      </c>
      <c r="H80" s="627" t="s">
        <v>812</v>
      </c>
      <c r="I80" s="627" t="s">
        <v>813</v>
      </c>
      <c r="J80" s="627" t="s">
        <v>814</v>
      </c>
      <c r="K80" s="627" t="s">
        <v>815</v>
      </c>
      <c r="L80" s="629">
        <v>29.889924228449839</v>
      </c>
      <c r="M80" s="629">
        <v>11</v>
      </c>
      <c r="N80" s="630">
        <v>328.78916651294821</v>
      </c>
    </row>
    <row r="81" spans="1:14" ht="14.4" customHeight="1" x14ac:dyDescent="0.3">
      <c r="A81" s="625" t="s">
        <v>526</v>
      </c>
      <c r="B81" s="626" t="s">
        <v>528</v>
      </c>
      <c r="C81" s="627" t="s">
        <v>550</v>
      </c>
      <c r="D81" s="628" t="s">
        <v>551</v>
      </c>
      <c r="E81" s="627" t="s">
        <v>529</v>
      </c>
      <c r="F81" s="628" t="s">
        <v>530</v>
      </c>
      <c r="G81" s="627" t="s">
        <v>560</v>
      </c>
      <c r="H81" s="627" t="s">
        <v>590</v>
      </c>
      <c r="I81" s="627" t="s">
        <v>591</v>
      </c>
      <c r="J81" s="627" t="s">
        <v>592</v>
      </c>
      <c r="K81" s="627" t="s">
        <v>593</v>
      </c>
      <c r="L81" s="629">
        <v>60.349995643412306</v>
      </c>
      <c r="M81" s="629">
        <v>48</v>
      </c>
      <c r="N81" s="630">
        <v>2896.7997908837906</v>
      </c>
    </row>
    <row r="82" spans="1:14" ht="14.4" customHeight="1" x14ac:dyDescent="0.3">
      <c r="A82" s="625" t="s">
        <v>526</v>
      </c>
      <c r="B82" s="626" t="s">
        <v>528</v>
      </c>
      <c r="C82" s="627" t="s">
        <v>550</v>
      </c>
      <c r="D82" s="628" t="s">
        <v>551</v>
      </c>
      <c r="E82" s="627" t="s">
        <v>529</v>
      </c>
      <c r="F82" s="628" t="s">
        <v>530</v>
      </c>
      <c r="G82" s="627" t="s">
        <v>560</v>
      </c>
      <c r="H82" s="627" t="s">
        <v>816</v>
      </c>
      <c r="I82" s="627" t="s">
        <v>817</v>
      </c>
      <c r="J82" s="627" t="s">
        <v>818</v>
      </c>
      <c r="K82" s="627" t="s">
        <v>819</v>
      </c>
      <c r="L82" s="629">
        <v>113.20117825469138</v>
      </c>
      <c r="M82" s="629">
        <v>51</v>
      </c>
      <c r="N82" s="630">
        <v>5773.2600909892608</v>
      </c>
    </row>
    <row r="83" spans="1:14" ht="14.4" customHeight="1" x14ac:dyDescent="0.3">
      <c r="A83" s="625" t="s">
        <v>526</v>
      </c>
      <c r="B83" s="626" t="s">
        <v>528</v>
      </c>
      <c r="C83" s="627" t="s">
        <v>550</v>
      </c>
      <c r="D83" s="628" t="s">
        <v>551</v>
      </c>
      <c r="E83" s="627" t="s">
        <v>529</v>
      </c>
      <c r="F83" s="628" t="s">
        <v>530</v>
      </c>
      <c r="G83" s="627" t="s">
        <v>560</v>
      </c>
      <c r="H83" s="627" t="s">
        <v>820</v>
      </c>
      <c r="I83" s="627" t="s">
        <v>821</v>
      </c>
      <c r="J83" s="627" t="s">
        <v>822</v>
      </c>
      <c r="K83" s="627" t="s">
        <v>823</v>
      </c>
      <c r="L83" s="629">
        <v>110.28438235013812</v>
      </c>
      <c r="M83" s="629">
        <v>4</v>
      </c>
      <c r="N83" s="630">
        <v>441.13752940055247</v>
      </c>
    </row>
    <row r="84" spans="1:14" ht="14.4" customHeight="1" x14ac:dyDescent="0.3">
      <c r="A84" s="625" t="s">
        <v>526</v>
      </c>
      <c r="B84" s="626" t="s">
        <v>528</v>
      </c>
      <c r="C84" s="627" t="s">
        <v>550</v>
      </c>
      <c r="D84" s="628" t="s">
        <v>551</v>
      </c>
      <c r="E84" s="627" t="s">
        <v>529</v>
      </c>
      <c r="F84" s="628" t="s">
        <v>530</v>
      </c>
      <c r="G84" s="627" t="s">
        <v>560</v>
      </c>
      <c r="H84" s="627" t="s">
        <v>824</v>
      </c>
      <c r="I84" s="627" t="s">
        <v>825</v>
      </c>
      <c r="J84" s="627" t="s">
        <v>826</v>
      </c>
      <c r="K84" s="627" t="s">
        <v>827</v>
      </c>
      <c r="L84" s="629">
        <v>43.31</v>
      </c>
      <c r="M84" s="629">
        <v>4</v>
      </c>
      <c r="N84" s="630">
        <v>173.24</v>
      </c>
    </row>
    <row r="85" spans="1:14" ht="14.4" customHeight="1" x14ac:dyDescent="0.3">
      <c r="A85" s="625" t="s">
        <v>526</v>
      </c>
      <c r="B85" s="626" t="s">
        <v>528</v>
      </c>
      <c r="C85" s="627" t="s">
        <v>550</v>
      </c>
      <c r="D85" s="628" t="s">
        <v>551</v>
      </c>
      <c r="E85" s="627" t="s">
        <v>529</v>
      </c>
      <c r="F85" s="628" t="s">
        <v>530</v>
      </c>
      <c r="G85" s="627" t="s">
        <v>560</v>
      </c>
      <c r="H85" s="627" t="s">
        <v>828</v>
      </c>
      <c r="I85" s="627" t="s">
        <v>829</v>
      </c>
      <c r="J85" s="627" t="s">
        <v>830</v>
      </c>
      <c r="K85" s="627" t="s">
        <v>831</v>
      </c>
      <c r="L85" s="629">
        <v>64.399927083182007</v>
      </c>
      <c r="M85" s="629">
        <v>1</v>
      </c>
      <c r="N85" s="630">
        <v>64.399927083182007</v>
      </c>
    </row>
    <row r="86" spans="1:14" ht="14.4" customHeight="1" x14ac:dyDescent="0.3">
      <c r="A86" s="625" t="s">
        <v>526</v>
      </c>
      <c r="B86" s="626" t="s">
        <v>528</v>
      </c>
      <c r="C86" s="627" t="s">
        <v>550</v>
      </c>
      <c r="D86" s="628" t="s">
        <v>551</v>
      </c>
      <c r="E86" s="627" t="s">
        <v>529</v>
      </c>
      <c r="F86" s="628" t="s">
        <v>530</v>
      </c>
      <c r="G86" s="627" t="s">
        <v>560</v>
      </c>
      <c r="H86" s="627" t="s">
        <v>832</v>
      </c>
      <c r="I86" s="627" t="s">
        <v>833</v>
      </c>
      <c r="J86" s="627" t="s">
        <v>834</v>
      </c>
      <c r="K86" s="627" t="s">
        <v>835</v>
      </c>
      <c r="L86" s="629">
        <v>295.4694192030679</v>
      </c>
      <c r="M86" s="629">
        <v>43</v>
      </c>
      <c r="N86" s="630">
        <v>12705.18502573192</v>
      </c>
    </row>
    <row r="87" spans="1:14" ht="14.4" customHeight="1" x14ac:dyDescent="0.3">
      <c r="A87" s="625" t="s">
        <v>526</v>
      </c>
      <c r="B87" s="626" t="s">
        <v>528</v>
      </c>
      <c r="C87" s="627" t="s">
        <v>550</v>
      </c>
      <c r="D87" s="628" t="s">
        <v>551</v>
      </c>
      <c r="E87" s="627" t="s">
        <v>529</v>
      </c>
      <c r="F87" s="628" t="s">
        <v>530</v>
      </c>
      <c r="G87" s="627" t="s">
        <v>560</v>
      </c>
      <c r="H87" s="627" t="s">
        <v>836</v>
      </c>
      <c r="I87" s="627" t="s">
        <v>837</v>
      </c>
      <c r="J87" s="627" t="s">
        <v>838</v>
      </c>
      <c r="K87" s="627" t="s">
        <v>839</v>
      </c>
      <c r="L87" s="629">
        <v>151.18311790671711</v>
      </c>
      <c r="M87" s="629">
        <v>27</v>
      </c>
      <c r="N87" s="630">
        <v>4081.944183481362</v>
      </c>
    </row>
    <row r="88" spans="1:14" ht="14.4" customHeight="1" x14ac:dyDescent="0.3">
      <c r="A88" s="625" t="s">
        <v>526</v>
      </c>
      <c r="B88" s="626" t="s">
        <v>528</v>
      </c>
      <c r="C88" s="627" t="s">
        <v>550</v>
      </c>
      <c r="D88" s="628" t="s">
        <v>551</v>
      </c>
      <c r="E88" s="627" t="s">
        <v>529</v>
      </c>
      <c r="F88" s="628" t="s">
        <v>530</v>
      </c>
      <c r="G88" s="627" t="s">
        <v>560</v>
      </c>
      <c r="H88" s="627" t="s">
        <v>840</v>
      </c>
      <c r="I88" s="627" t="s">
        <v>841</v>
      </c>
      <c r="J88" s="627" t="s">
        <v>842</v>
      </c>
      <c r="K88" s="627" t="s">
        <v>843</v>
      </c>
      <c r="L88" s="629">
        <v>433.22662564102563</v>
      </c>
      <c r="M88" s="629">
        <v>39</v>
      </c>
      <c r="N88" s="630">
        <v>16895.838400000001</v>
      </c>
    </row>
    <row r="89" spans="1:14" ht="14.4" customHeight="1" x14ac:dyDescent="0.3">
      <c r="A89" s="625" t="s">
        <v>526</v>
      </c>
      <c r="B89" s="626" t="s">
        <v>528</v>
      </c>
      <c r="C89" s="627" t="s">
        <v>550</v>
      </c>
      <c r="D89" s="628" t="s">
        <v>551</v>
      </c>
      <c r="E89" s="627" t="s">
        <v>529</v>
      </c>
      <c r="F89" s="628" t="s">
        <v>530</v>
      </c>
      <c r="G89" s="627" t="s">
        <v>560</v>
      </c>
      <c r="H89" s="627" t="s">
        <v>844</v>
      </c>
      <c r="I89" s="627" t="s">
        <v>845</v>
      </c>
      <c r="J89" s="627" t="s">
        <v>846</v>
      </c>
      <c r="K89" s="627" t="s">
        <v>847</v>
      </c>
      <c r="L89" s="629">
        <v>29.53</v>
      </c>
      <c r="M89" s="629">
        <v>10</v>
      </c>
      <c r="N89" s="630">
        <v>295.3</v>
      </c>
    </row>
    <row r="90" spans="1:14" ht="14.4" customHeight="1" x14ac:dyDescent="0.3">
      <c r="A90" s="625" t="s">
        <v>526</v>
      </c>
      <c r="B90" s="626" t="s">
        <v>528</v>
      </c>
      <c r="C90" s="627" t="s">
        <v>550</v>
      </c>
      <c r="D90" s="628" t="s">
        <v>551</v>
      </c>
      <c r="E90" s="627" t="s">
        <v>529</v>
      </c>
      <c r="F90" s="628" t="s">
        <v>530</v>
      </c>
      <c r="G90" s="627" t="s">
        <v>560</v>
      </c>
      <c r="H90" s="627" t="s">
        <v>848</v>
      </c>
      <c r="I90" s="627" t="s">
        <v>849</v>
      </c>
      <c r="J90" s="627" t="s">
        <v>850</v>
      </c>
      <c r="K90" s="627" t="s">
        <v>851</v>
      </c>
      <c r="L90" s="629">
        <v>363.85061102096131</v>
      </c>
      <c r="M90" s="629">
        <v>26</v>
      </c>
      <c r="N90" s="630">
        <v>9460.1158865449943</v>
      </c>
    </row>
    <row r="91" spans="1:14" ht="14.4" customHeight="1" x14ac:dyDescent="0.3">
      <c r="A91" s="625" t="s">
        <v>526</v>
      </c>
      <c r="B91" s="626" t="s">
        <v>528</v>
      </c>
      <c r="C91" s="627" t="s">
        <v>550</v>
      </c>
      <c r="D91" s="628" t="s">
        <v>551</v>
      </c>
      <c r="E91" s="627" t="s">
        <v>529</v>
      </c>
      <c r="F91" s="628" t="s">
        <v>530</v>
      </c>
      <c r="G91" s="627" t="s">
        <v>560</v>
      </c>
      <c r="H91" s="627" t="s">
        <v>852</v>
      </c>
      <c r="I91" s="627" t="s">
        <v>853</v>
      </c>
      <c r="J91" s="627" t="s">
        <v>854</v>
      </c>
      <c r="K91" s="627" t="s">
        <v>855</v>
      </c>
      <c r="L91" s="629">
        <v>42.27</v>
      </c>
      <c r="M91" s="629">
        <v>1</v>
      </c>
      <c r="N91" s="630">
        <v>42.27</v>
      </c>
    </row>
    <row r="92" spans="1:14" ht="14.4" customHeight="1" x14ac:dyDescent="0.3">
      <c r="A92" s="625" t="s">
        <v>526</v>
      </c>
      <c r="B92" s="626" t="s">
        <v>528</v>
      </c>
      <c r="C92" s="627" t="s">
        <v>550</v>
      </c>
      <c r="D92" s="628" t="s">
        <v>551</v>
      </c>
      <c r="E92" s="627" t="s">
        <v>529</v>
      </c>
      <c r="F92" s="628" t="s">
        <v>530</v>
      </c>
      <c r="G92" s="627" t="s">
        <v>560</v>
      </c>
      <c r="H92" s="627" t="s">
        <v>856</v>
      </c>
      <c r="I92" s="627" t="s">
        <v>857</v>
      </c>
      <c r="J92" s="627" t="s">
        <v>858</v>
      </c>
      <c r="K92" s="627" t="s">
        <v>859</v>
      </c>
      <c r="L92" s="629">
        <v>193.34360100204583</v>
      </c>
      <c r="M92" s="629">
        <v>12</v>
      </c>
      <c r="N92" s="630">
        <v>2320.12321202455</v>
      </c>
    </row>
    <row r="93" spans="1:14" ht="14.4" customHeight="1" x14ac:dyDescent="0.3">
      <c r="A93" s="625" t="s">
        <v>526</v>
      </c>
      <c r="B93" s="626" t="s">
        <v>528</v>
      </c>
      <c r="C93" s="627" t="s">
        <v>550</v>
      </c>
      <c r="D93" s="628" t="s">
        <v>551</v>
      </c>
      <c r="E93" s="627" t="s">
        <v>529</v>
      </c>
      <c r="F93" s="628" t="s">
        <v>530</v>
      </c>
      <c r="G93" s="627" t="s">
        <v>560</v>
      </c>
      <c r="H93" s="627" t="s">
        <v>860</v>
      </c>
      <c r="I93" s="627" t="s">
        <v>860</v>
      </c>
      <c r="J93" s="627" t="s">
        <v>861</v>
      </c>
      <c r="K93" s="627" t="s">
        <v>862</v>
      </c>
      <c r="L93" s="629">
        <v>38.143043247815058</v>
      </c>
      <c r="M93" s="629">
        <v>766</v>
      </c>
      <c r="N93" s="630">
        <v>29217.571127826333</v>
      </c>
    </row>
    <row r="94" spans="1:14" ht="14.4" customHeight="1" x14ac:dyDescent="0.3">
      <c r="A94" s="625" t="s">
        <v>526</v>
      </c>
      <c r="B94" s="626" t="s">
        <v>528</v>
      </c>
      <c r="C94" s="627" t="s">
        <v>550</v>
      </c>
      <c r="D94" s="628" t="s">
        <v>551</v>
      </c>
      <c r="E94" s="627" t="s">
        <v>529</v>
      </c>
      <c r="F94" s="628" t="s">
        <v>530</v>
      </c>
      <c r="G94" s="627" t="s">
        <v>560</v>
      </c>
      <c r="H94" s="627" t="s">
        <v>863</v>
      </c>
      <c r="I94" s="627" t="s">
        <v>864</v>
      </c>
      <c r="J94" s="627" t="s">
        <v>865</v>
      </c>
      <c r="K94" s="627" t="s">
        <v>866</v>
      </c>
      <c r="L94" s="629">
        <v>111.5639684509274</v>
      </c>
      <c r="M94" s="629">
        <v>10</v>
      </c>
      <c r="N94" s="630">
        <v>1115.639684509274</v>
      </c>
    </row>
    <row r="95" spans="1:14" ht="14.4" customHeight="1" x14ac:dyDescent="0.3">
      <c r="A95" s="625" t="s">
        <v>526</v>
      </c>
      <c r="B95" s="626" t="s">
        <v>528</v>
      </c>
      <c r="C95" s="627" t="s">
        <v>550</v>
      </c>
      <c r="D95" s="628" t="s">
        <v>551</v>
      </c>
      <c r="E95" s="627" t="s">
        <v>529</v>
      </c>
      <c r="F95" s="628" t="s">
        <v>530</v>
      </c>
      <c r="G95" s="627" t="s">
        <v>560</v>
      </c>
      <c r="H95" s="627" t="s">
        <v>867</v>
      </c>
      <c r="I95" s="627" t="s">
        <v>868</v>
      </c>
      <c r="J95" s="627" t="s">
        <v>869</v>
      </c>
      <c r="K95" s="627" t="s">
        <v>870</v>
      </c>
      <c r="L95" s="629">
        <v>164.87981072718799</v>
      </c>
      <c r="M95" s="629">
        <v>2</v>
      </c>
      <c r="N95" s="630">
        <v>329.75962145437597</v>
      </c>
    </row>
    <row r="96" spans="1:14" ht="14.4" customHeight="1" x14ac:dyDescent="0.3">
      <c r="A96" s="625" t="s">
        <v>526</v>
      </c>
      <c r="B96" s="626" t="s">
        <v>528</v>
      </c>
      <c r="C96" s="627" t="s">
        <v>550</v>
      </c>
      <c r="D96" s="628" t="s">
        <v>551</v>
      </c>
      <c r="E96" s="627" t="s">
        <v>529</v>
      </c>
      <c r="F96" s="628" t="s">
        <v>530</v>
      </c>
      <c r="G96" s="627" t="s">
        <v>560</v>
      </c>
      <c r="H96" s="627" t="s">
        <v>871</v>
      </c>
      <c r="I96" s="627" t="s">
        <v>872</v>
      </c>
      <c r="J96" s="627" t="s">
        <v>873</v>
      </c>
      <c r="K96" s="627" t="s">
        <v>874</v>
      </c>
      <c r="L96" s="629">
        <v>221.23</v>
      </c>
      <c r="M96" s="629">
        <v>1</v>
      </c>
      <c r="N96" s="630">
        <v>221.23</v>
      </c>
    </row>
    <row r="97" spans="1:14" ht="14.4" customHeight="1" x14ac:dyDescent="0.3">
      <c r="A97" s="625" t="s">
        <v>526</v>
      </c>
      <c r="B97" s="626" t="s">
        <v>528</v>
      </c>
      <c r="C97" s="627" t="s">
        <v>550</v>
      </c>
      <c r="D97" s="628" t="s">
        <v>551</v>
      </c>
      <c r="E97" s="627" t="s">
        <v>529</v>
      </c>
      <c r="F97" s="628" t="s">
        <v>530</v>
      </c>
      <c r="G97" s="627" t="s">
        <v>560</v>
      </c>
      <c r="H97" s="627" t="s">
        <v>875</v>
      </c>
      <c r="I97" s="627" t="s">
        <v>875</v>
      </c>
      <c r="J97" s="627" t="s">
        <v>876</v>
      </c>
      <c r="K97" s="627" t="s">
        <v>877</v>
      </c>
      <c r="L97" s="629">
        <v>604.62232051970091</v>
      </c>
      <c r="M97" s="629">
        <v>7</v>
      </c>
      <c r="N97" s="630">
        <v>4232.3562436379061</v>
      </c>
    </row>
    <row r="98" spans="1:14" ht="14.4" customHeight="1" x14ac:dyDescent="0.3">
      <c r="A98" s="625" t="s">
        <v>526</v>
      </c>
      <c r="B98" s="626" t="s">
        <v>528</v>
      </c>
      <c r="C98" s="627" t="s">
        <v>550</v>
      </c>
      <c r="D98" s="628" t="s">
        <v>551</v>
      </c>
      <c r="E98" s="627" t="s">
        <v>529</v>
      </c>
      <c r="F98" s="628" t="s">
        <v>530</v>
      </c>
      <c r="G98" s="627" t="s">
        <v>560</v>
      </c>
      <c r="H98" s="627" t="s">
        <v>878</v>
      </c>
      <c r="I98" s="627" t="s">
        <v>879</v>
      </c>
      <c r="J98" s="627" t="s">
        <v>880</v>
      </c>
      <c r="K98" s="627" t="s">
        <v>862</v>
      </c>
      <c r="L98" s="629">
        <v>37.952596651719048</v>
      </c>
      <c r="M98" s="629">
        <v>489</v>
      </c>
      <c r="N98" s="630">
        <v>18558.819762690615</v>
      </c>
    </row>
    <row r="99" spans="1:14" ht="14.4" customHeight="1" x14ac:dyDescent="0.3">
      <c r="A99" s="625" t="s">
        <v>526</v>
      </c>
      <c r="B99" s="626" t="s">
        <v>528</v>
      </c>
      <c r="C99" s="627" t="s">
        <v>550</v>
      </c>
      <c r="D99" s="628" t="s">
        <v>551</v>
      </c>
      <c r="E99" s="627" t="s">
        <v>529</v>
      </c>
      <c r="F99" s="628" t="s">
        <v>530</v>
      </c>
      <c r="G99" s="627" t="s">
        <v>560</v>
      </c>
      <c r="H99" s="627" t="s">
        <v>881</v>
      </c>
      <c r="I99" s="627" t="s">
        <v>882</v>
      </c>
      <c r="J99" s="627" t="s">
        <v>883</v>
      </c>
      <c r="K99" s="627" t="s">
        <v>862</v>
      </c>
      <c r="L99" s="629">
        <v>56.532373611312444</v>
      </c>
      <c r="M99" s="629">
        <v>33</v>
      </c>
      <c r="N99" s="630">
        <v>1865.5683291733108</v>
      </c>
    </row>
    <row r="100" spans="1:14" ht="14.4" customHeight="1" x14ac:dyDescent="0.3">
      <c r="A100" s="625" t="s">
        <v>526</v>
      </c>
      <c r="B100" s="626" t="s">
        <v>528</v>
      </c>
      <c r="C100" s="627" t="s">
        <v>550</v>
      </c>
      <c r="D100" s="628" t="s">
        <v>551</v>
      </c>
      <c r="E100" s="627" t="s">
        <v>529</v>
      </c>
      <c r="F100" s="628" t="s">
        <v>530</v>
      </c>
      <c r="G100" s="627" t="s">
        <v>560</v>
      </c>
      <c r="H100" s="627" t="s">
        <v>884</v>
      </c>
      <c r="I100" s="627" t="s">
        <v>885</v>
      </c>
      <c r="J100" s="627" t="s">
        <v>886</v>
      </c>
      <c r="K100" s="627" t="s">
        <v>887</v>
      </c>
      <c r="L100" s="629">
        <v>76.92</v>
      </c>
      <c r="M100" s="629">
        <v>1</v>
      </c>
      <c r="N100" s="630">
        <v>76.92</v>
      </c>
    </row>
    <row r="101" spans="1:14" ht="14.4" customHeight="1" x14ac:dyDescent="0.3">
      <c r="A101" s="625" t="s">
        <v>526</v>
      </c>
      <c r="B101" s="626" t="s">
        <v>528</v>
      </c>
      <c r="C101" s="627" t="s">
        <v>550</v>
      </c>
      <c r="D101" s="628" t="s">
        <v>551</v>
      </c>
      <c r="E101" s="627" t="s">
        <v>529</v>
      </c>
      <c r="F101" s="628" t="s">
        <v>530</v>
      </c>
      <c r="G101" s="627" t="s">
        <v>560</v>
      </c>
      <c r="H101" s="627" t="s">
        <v>888</v>
      </c>
      <c r="I101" s="627" t="s">
        <v>889</v>
      </c>
      <c r="J101" s="627" t="s">
        <v>890</v>
      </c>
      <c r="K101" s="627" t="s">
        <v>891</v>
      </c>
      <c r="L101" s="629">
        <v>331.027853764962</v>
      </c>
      <c r="M101" s="629">
        <v>10</v>
      </c>
      <c r="N101" s="630">
        <v>3310.2785376496199</v>
      </c>
    </row>
    <row r="102" spans="1:14" ht="14.4" customHeight="1" x14ac:dyDescent="0.3">
      <c r="A102" s="625" t="s">
        <v>526</v>
      </c>
      <c r="B102" s="626" t="s">
        <v>528</v>
      </c>
      <c r="C102" s="627" t="s">
        <v>550</v>
      </c>
      <c r="D102" s="628" t="s">
        <v>551</v>
      </c>
      <c r="E102" s="627" t="s">
        <v>529</v>
      </c>
      <c r="F102" s="628" t="s">
        <v>530</v>
      </c>
      <c r="G102" s="627" t="s">
        <v>560</v>
      </c>
      <c r="H102" s="627" t="s">
        <v>892</v>
      </c>
      <c r="I102" s="627" t="s">
        <v>893</v>
      </c>
      <c r="J102" s="627" t="s">
        <v>894</v>
      </c>
      <c r="K102" s="627" t="s">
        <v>895</v>
      </c>
      <c r="L102" s="629">
        <v>192.839651648006</v>
      </c>
      <c r="M102" s="629">
        <v>1</v>
      </c>
      <c r="N102" s="630">
        <v>192.839651648006</v>
      </c>
    </row>
    <row r="103" spans="1:14" ht="14.4" customHeight="1" x14ac:dyDescent="0.3">
      <c r="A103" s="625" t="s">
        <v>526</v>
      </c>
      <c r="B103" s="626" t="s">
        <v>528</v>
      </c>
      <c r="C103" s="627" t="s">
        <v>550</v>
      </c>
      <c r="D103" s="628" t="s">
        <v>551</v>
      </c>
      <c r="E103" s="627" t="s">
        <v>529</v>
      </c>
      <c r="F103" s="628" t="s">
        <v>530</v>
      </c>
      <c r="G103" s="627" t="s">
        <v>560</v>
      </c>
      <c r="H103" s="627" t="s">
        <v>896</v>
      </c>
      <c r="I103" s="627" t="s">
        <v>897</v>
      </c>
      <c r="J103" s="627" t="s">
        <v>898</v>
      </c>
      <c r="K103" s="627" t="s">
        <v>899</v>
      </c>
      <c r="L103" s="629">
        <v>45.9999468546362</v>
      </c>
      <c r="M103" s="629">
        <v>3</v>
      </c>
      <c r="N103" s="630">
        <v>137.99984056390861</v>
      </c>
    </row>
    <row r="104" spans="1:14" ht="14.4" customHeight="1" x14ac:dyDescent="0.3">
      <c r="A104" s="625" t="s">
        <v>526</v>
      </c>
      <c r="B104" s="626" t="s">
        <v>528</v>
      </c>
      <c r="C104" s="627" t="s">
        <v>550</v>
      </c>
      <c r="D104" s="628" t="s">
        <v>551</v>
      </c>
      <c r="E104" s="627" t="s">
        <v>529</v>
      </c>
      <c r="F104" s="628" t="s">
        <v>530</v>
      </c>
      <c r="G104" s="627" t="s">
        <v>560</v>
      </c>
      <c r="H104" s="627" t="s">
        <v>900</v>
      </c>
      <c r="I104" s="627" t="s">
        <v>901</v>
      </c>
      <c r="J104" s="627" t="s">
        <v>902</v>
      </c>
      <c r="K104" s="627" t="s">
        <v>903</v>
      </c>
      <c r="L104" s="629">
        <v>35.275630668995817</v>
      </c>
      <c r="M104" s="629">
        <v>110</v>
      </c>
      <c r="N104" s="630">
        <v>3880.3193735895402</v>
      </c>
    </row>
    <row r="105" spans="1:14" ht="14.4" customHeight="1" x14ac:dyDescent="0.3">
      <c r="A105" s="625" t="s">
        <v>526</v>
      </c>
      <c r="B105" s="626" t="s">
        <v>528</v>
      </c>
      <c r="C105" s="627" t="s">
        <v>550</v>
      </c>
      <c r="D105" s="628" t="s">
        <v>551</v>
      </c>
      <c r="E105" s="627" t="s">
        <v>529</v>
      </c>
      <c r="F105" s="628" t="s">
        <v>530</v>
      </c>
      <c r="G105" s="627" t="s">
        <v>560</v>
      </c>
      <c r="H105" s="627" t="s">
        <v>904</v>
      </c>
      <c r="I105" s="627" t="s">
        <v>905</v>
      </c>
      <c r="J105" s="627" t="s">
        <v>592</v>
      </c>
      <c r="K105" s="627" t="s">
        <v>906</v>
      </c>
      <c r="L105" s="629">
        <v>22.552500007702399</v>
      </c>
      <c r="M105" s="629">
        <v>4</v>
      </c>
      <c r="N105" s="630">
        <v>90.210000030809596</v>
      </c>
    </row>
    <row r="106" spans="1:14" ht="14.4" customHeight="1" x14ac:dyDescent="0.3">
      <c r="A106" s="625" t="s">
        <v>526</v>
      </c>
      <c r="B106" s="626" t="s">
        <v>528</v>
      </c>
      <c r="C106" s="627" t="s">
        <v>550</v>
      </c>
      <c r="D106" s="628" t="s">
        <v>551</v>
      </c>
      <c r="E106" s="627" t="s">
        <v>529</v>
      </c>
      <c r="F106" s="628" t="s">
        <v>530</v>
      </c>
      <c r="G106" s="627" t="s">
        <v>560</v>
      </c>
      <c r="H106" s="627" t="s">
        <v>907</v>
      </c>
      <c r="I106" s="627" t="s">
        <v>908</v>
      </c>
      <c r="J106" s="627" t="s">
        <v>909</v>
      </c>
      <c r="K106" s="627" t="s">
        <v>910</v>
      </c>
      <c r="L106" s="629">
        <v>272.56084616363597</v>
      </c>
      <c r="M106" s="629">
        <v>2</v>
      </c>
      <c r="N106" s="630">
        <v>545.12169232727194</v>
      </c>
    </row>
    <row r="107" spans="1:14" ht="14.4" customHeight="1" x14ac:dyDescent="0.3">
      <c r="A107" s="625" t="s">
        <v>526</v>
      </c>
      <c r="B107" s="626" t="s">
        <v>528</v>
      </c>
      <c r="C107" s="627" t="s">
        <v>550</v>
      </c>
      <c r="D107" s="628" t="s">
        <v>551</v>
      </c>
      <c r="E107" s="627" t="s">
        <v>529</v>
      </c>
      <c r="F107" s="628" t="s">
        <v>530</v>
      </c>
      <c r="G107" s="627" t="s">
        <v>560</v>
      </c>
      <c r="H107" s="627" t="s">
        <v>911</v>
      </c>
      <c r="I107" s="627" t="s">
        <v>912</v>
      </c>
      <c r="J107" s="627" t="s">
        <v>913</v>
      </c>
      <c r="K107" s="627" t="s">
        <v>914</v>
      </c>
      <c r="L107" s="629">
        <v>57.955000000000005</v>
      </c>
      <c r="M107" s="629">
        <v>6</v>
      </c>
      <c r="N107" s="630">
        <v>347.73</v>
      </c>
    </row>
    <row r="108" spans="1:14" ht="14.4" customHeight="1" x14ac:dyDescent="0.3">
      <c r="A108" s="625" t="s">
        <v>526</v>
      </c>
      <c r="B108" s="626" t="s">
        <v>528</v>
      </c>
      <c r="C108" s="627" t="s">
        <v>550</v>
      </c>
      <c r="D108" s="628" t="s">
        <v>551</v>
      </c>
      <c r="E108" s="627" t="s">
        <v>529</v>
      </c>
      <c r="F108" s="628" t="s">
        <v>530</v>
      </c>
      <c r="G108" s="627" t="s">
        <v>560</v>
      </c>
      <c r="H108" s="627" t="s">
        <v>915</v>
      </c>
      <c r="I108" s="627" t="s">
        <v>916</v>
      </c>
      <c r="J108" s="627" t="s">
        <v>917</v>
      </c>
      <c r="K108" s="627" t="s">
        <v>918</v>
      </c>
      <c r="L108" s="629">
        <v>64.38095975470749</v>
      </c>
      <c r="M108" s="629">
        <v>21</v>
      </c>
      <c r="N108" s="630">
        <v>1352.0001548488574</v>
      </c>
    </row>
    <row r="109" spans="1:14" ht="14.4" customHeight="1" x14ac:dyDescent="0.3">
      <c r="A109" s="625" t="s">
        <v>526</v>
      </c>
      <c r="B109" s="626" t="s">
        <v>528</v>
      </c>
      <c r="C109" s="627" t="s">
        <v>550</v>
      </c>
      <c r="D109" s="628" t="s">
        <v>551</v>
      </c>
      <c r="E109" s="627" t="s">
        <v>529</v>
      </c>
      <c r="F109" s="628" t="s">
        <v>530</v>
      </c>
      <c r="G109" s="627" t="s">
        <v>560</v>
      </c>
      <c r="H109" s="627" t="s">
        <v>919</v>
      </c>
      <c r="I109" s="627" t="s">
        <v>920</v>
      </c>
      <c r="J109" s="627" t="s">
        <v>921</v>
      </c>
      <c r="K109" s="627" t="s">
        <v>922</v>
      </c>
      <c r="L109" s="629">
        <v>1118.4975878990722</v>
      </c>
      <c r="M109" s="629">
        <v>5</v>
      </c>
      <c r="N109" s="630">
        <v>5592.4879394953605</v>
      </c>
    </row>
    <row r="110" spans="1:14" ht="14.4" customHeight="1" x14ac:dyDescent="0.3">
      <c r="A110" s="625" t="s">
        <v>526</v>
      </c>
      <c r="B110" s="626" t="s">
        <v>528</v>
      </c>
      <c r="C110" s="627" t="s">
        <v>550</v>
      </c>
      <c r="D110" s="628" t="s">
        <v>551</v>
      </c>
      <c r="E110" s="627" t="s">
        <v>529</v>
      </c>
      <c r="F110" s="628" t="s">
        <v>530</v>
      </c>
      <c r="G110" s="627" t="s">
        <v>560</v>
      </c>
      <c r="H110" s="627" t="s">
        <v>923</v>
      </c>
      <c r="I110" s="627" t="s">
        <v>924</v>
      </c>
      <c r="J110" s="627" t="s">
        <v>925</v>
      </c>
      <c r="K110" s="627" t="s">
        <v>926</v>
      </c>
      <c r="L110" s="629">
        <v>103.266241058128</v>
      </c>
      <c r="M110" s="629">
        <v>3</v>
      </c>
      <c r="N110" s="630">
        <v>309.79872317438401</v>
      </c>
    </row>
    <row r="111" spans="1:14" ht="14.4" customHeight="1" x14ac:dyDescent="0.3">
      <c r="A111" s="625" t="s">
        <v>526</v>
      </c>
      <c r="B111" s="626" t="s">
        <v>528</v>
      </c>
      <c r="C111" s="627" t="s">
        <v>550</v>
      </c>
      <c r="D111" s="628" t="s">
        <v>551</v>
      </c>
      <c r="E111" s="627" t="s">
        <v>529</v>
      </c>
      <c r="F111" s="628" t="s">
        <v>530</v>
      </c>
      <c r="G111" s="627" t="s">
        <v>560</v>
      </c>
      <c r="H111" s="627" t="s">
        <v>927</v>
      </c>
      <c r="I111" s="627" t="s">
        <v>928</v>
      </c>
      <c r="J111" s="627" t="s">
        <v>929</v>
      </c>
      <c r="K111" s="627" t="s">
        <v>930</v>
      </c>
      <c r="L111" s="629">
        <v>134.3860906754208</v>
      </c>
      <c r="M111" s="629">
        <v>5</v>
      </c>
      <c r="N111" s="630">
        <v>671.93045337710396</v>
      </c>
    </row>
    <row r="112" spans="1:14" ht="14.4" customHeight="1" x14ac:dyDescent="0.3">
      <c r="A112" s="625" t="s">
        <v>526</v>
      </c>
      <c r="B112" s="626" t="s">
        <v>528</v>
      </c>
      <c r="C112" s="627" t="s">
        <v>550</v>
      </c>
      <c r="D112" s="628" t="s">
        <v>551</v>
      </c>
      <c r="E112" s="627" t="s">
        <v>529</v>
      </c>
      <c r="F112" s="628" t="s">
        <v>530</v>
      </c>
      <c r="G112" s="627" t="s">
        <v>560</v>
      </c>
      <c r="H112" s="627" t="s">
        <v>931</v>
      </c>
      <c r="I112" s="627" t="s">
        <v>932</v>
      </c>
      <c r="J112" s="627" t="s">
        <v>933</v>
      </c>
      <c r="K112" s="627" t="s">
        <v>934</v>
      </c>
      <c r="L112" s="629">
        <v>192.15642857142856</v>
      </c>
      <c r="M112" s="629">
        <v>7</v>
      </c>
      <c r="N112" s="630">
        <v>1345.095</v>
      </c>
    </row>
    <row r="113" spans="1:14" ht="14.4" customHeight="1" x14ac:dyDescent="0.3">
      <c r="A113" s="625" t="s">
        <v>526</v>
      </c>
      <c r="B113" s="626" t="s">
        <v>528</v>
      </c>
      <c r="C113" s="627" t="s">
        <v>550</v>
      </c>
      <c r="D113" s="628" t="s">
        <v>551</v>
      </c>
      <c r="E113" s="627" t="s">
        <v>529</v>
      </c>
      <c r="F113" s="628" t="s">
        <v>530</v>
      </c>
      <c r="G113" s="627" t="s">
        <v>560</v>
      </c>
      <c r="H113" s="627" t="s">
        <v>935</v>
      </c>
      <c r="I113" s="627" t="s">
        <v>936</v>
      </c>
      <c r="J113" s="627" t="s">
        <v>937</v>
      </c>
      <c r="K113" s="627" t="s">
        <v>938</v>
      </c>
      <c r="L113" s="629">
        <v>219.7</v>
      </c>
      <c r="M113" s="629">
        <v>9</v>
      </c>
      <c r="N113" s="630">
        <v>1977.3</v>
      </c>
    </row>
    <row r="114" spans="1:14" ht="14.4" customHeight="1" x14ac:dyDescent="0.3">
      <c r="A114" s="625" t="s">
        <v>526</v>
      </c>
      <c r="B114" s="626" t="s">
        <v>528</v>
      </c>
      <c r="C114" s="627" t="s">
        <v>550</v>
      </c>
      <c r="D114" s="628" t="s">
        <v>551</v>
      </c>
      <c r="E114" s="627" t="s">
        <v>529</v>
      </c>
      <c r="F114" s="628" t="s">
        <v>530</v>
      </c>
      <c r="G114" s="627" t="s">
        <v>560</v>
      </c>
      <c r="H114" s="627" t="s">
        <v>939</v>
      </c>
      <c r="I114" s="627" t="s">
        <v>940</v>
      </c>
      <c r="J114" s="627" t="s">
        <v>941</v>
      </c>
      <c r="K114" s="627" t="s">
        <v>942</v>
      </c>
      <c r="L114" s="629">
        <v>75.172349017669546</v>
      </c>
      <c r="M114" s="629">
        <v>110</v>
      </c>
      <c r="N114" s="630">
        <v>8268.95839194365</v>
      </c>
    </row>
    <row r="115" spans="1:14" ht="14.4" customHeight="1" x14ac:dyDescent="0.3">
      <c r="A115" s="625" t="s">
        <v>526</v>
      </c>
      <c r="B115" s="626" t="s">
        <v>528</v>
      </c>
      <c r="C115" s="627" t="s">
        <v>550</v>
      </c>
      <c r="D115" s="628" t="s">
        <v>551</v>
      </c>
      <c r="E115" s="627" t="s">
        <v>529</v>
      </c>
      <c r="F115" s="628" t="s">
        <v>530</v>
      </c>
      <c r="G115" s="627" t="s">
        <v>560</v>
      </c>
      <c r="H115" s="627" t="s">
        <v>943</v>
      </c>
      <c r="I115" s="627" t="s">
        <v>943</v>
      </c>
      <c r="J115" s="627" t="s">
        <v>944</v>
      </c>
      <c r="K115" s="627" t="s">
        <v>945</v>
      </c>
      <c r="L115" s="629">
        <v>128.139946718468</v>
      </c>
      <c r="M115" s="629">
        <v>1</v>
      </c>
      <c r="N115" s="630">
        <v>128.139946718468</v>
      </c>
    </row>
    <row r="116" spans="1:14" ht="14.4" customHeight="1" x14ac:dyDescent="0.3">
      <c r="A116" s="625" t="s">
        <v>526</v>
      </c>
      <c r="B116" s="626" t="s">
        <v>528</v>
      </c>
      <c r="C116" s="627" t="s">
        <v>550</v>
      </c>
      <c r="D116" s="628" t="s">
        <v>551</v>
      </c>
      <c r="E116" s="627" t="s">
        <v>529</v>
      </c>
      <c r="F116" s="628" t="s">
        <v>530</v>
      </c>
      <c r="G116" s="627" t="s">
        <v>560</v>
      </c>
      <c r="H116" s="627" t="s">
        <v>946</v>
      </c>
      <c r="I116" s="627" t="s">
        <v>947</v>
      </c>
      <c r="J116" s="627" t="s">
        <v>948</v>
      </c>
      <c r="K116" s="627" t="s">
        <v>949</v>
      </c>
      <c r="L116" s="629">
        <v>116.46623930813489</v>
      </c>
      <c r="M116" s="629">
        <v>8</v>
      </c>
      <c r="N116" s="630">
        <v>931.7299144650791</v>
      </c>
    </row>
    <row r="117" spans="1:14" ht="14.4" customHeight="1" x14ac:dyDescent="0.3">
      <c r="A117" s="625" t="s">
        <v>526</v>
      </c>
      <c r="B117" s="626" t="s">
        <v>528</v>
      </c>
      <c r="C117" s="627" t="s">
        <v>550</v>
      </c>
      <c r="D117" s="628" t="s">
        <v>551</v>
      </c>
      <c r="E117" s="627" t="s">
        <v>529</v>
      </c>
      <c r="F117" s="628" t="s">
        <v>530</v>
      </c>
      <c r="G117" s="627" t="s">
        <v>560</v>
      </c>
      <c r="H117" s="627" t="s">
        <v>950</v>
      </c>
      <c r="I117" s="627" t="s">
        <v>950</v>
      </c>
      <c r="J117" s="627" t="s">
        <v>951</v>
      </c>
      <c r="K117" s="627" t="s">
        <v>952</v>
      </c>
      <c r="L117" s="629">
        <v>1799.73</v>
      </c>
      <c r="M117" s="629">
        <v>1</v>
      </c>
      <c r="N117" s="630">
        <v>1799.73</v>
      </c>
    </row>
    <row r="118" spans="1:14" ht="14.4" customHeight="1" x14ac:dyDescent="0.3">
      <c r="A118" s="625" t="s">
        <v>526</v>
      </c>
      <c r="B118" s="626" t="s">
        <v>528</v>
      </c>
      <c r="C118" s="627" t="s">
        <v>550</v>
      </c>
      <c r="D118" s="628" t="s">
        <v>551</v>
      </c>
      <c r="E118" s="627" t="s">
        <v>529</v>
      </c>
      <c r="F118" s="628" t="s">
        <v>530</v>
      </c>
      <c r="G118" s="627" t="s">
        <v>560</v>
      </c>
      <c r="H118" s="627" t="s">
        <v>953</v>
      </c>
      <c r="I118" s="627" t="s">
        <v>954</v>
      </c>
      <c r="J118" s="627" t="s">
        <v>955</v>
      </c>
      <c r="K118" s="627" t="s">
        <v>956</v>
      </c>
      <c r="L118" s="629">
        <v>100.64704071602254</v>
      </c>
      <c r="M118" s="629">
        <v>215</v>
      </c>
      <c r="N118" s="630">
        <v>21639.113753944846</v>
      </c>
    </row>
    <row r="119" spans="1:14" ht="14.4" customHeight="1" x14ac:dyDescent="0.3">
      <c r="A119" s="625" t="s">
        <v>526</v>
      </c>
      <c r="B119" s="626" t="s">
        <v>528</v>
      </c>
      <c r="C119" s="627" t="s">
        <v>550</v>
      </c>
      <c r="D119" s="628" t="s">
        <v>551</v>
      </c>
      <c r="E119" s="627" t="s">
        <v>529</v>
      </c>
      <c r="F119" s="628" t="s">
        <v>530</v>
      </c>
      <c r="G119" s="627" t="s">
        <v>560</v>
      </c>
      <c r="H119" s="627" t="s">
        <v>957</v>
      </c>
      <c r="I119" s="627" t="s">
        <v>958</v>
      </c>
      <c r="J119" s="627" t="s">
        <v>959</v>
      </c>
      <c r="K119" s="627" t="s">
        <v>960</v>
      </c>
      <c r="L119" s="629">
        <v>184.25</v>
      </c>
      <c r="M119" s="629">
        <v>1</v>
      </c>
      <c r="N119" s="630">
        <v>184.25</v>
      </c>
    </row>
    <row r="120" spans="1:14" ht="14.4" customHeight="1" x14ac:dyDescent="0.3">
      <c r="A120" s="625" t="s">
        <v>526</v>
      </c>
      <c r="B120" s="626" t="s">
        <v>528</v>
      </c>
      <c r="C120" s="627" t="s">
        <v>550</v>
      </c>
      <c r="D120" s="628" t="s">
        <v>551</v>
      </c>
      <c r="E120" s="627" t="s">
        <v>529</v>
      </c>
      <c r="F120" s="628" t="s">
        <v>530</v>
      </c>
      <c r="G120" s="627" t="s">
        <v>560</v>
      </c>
      <c r="H120" s="627" t="s">
        <v>961</v>
      </c>
      <c r="I120" s="627" t="s">
        <v>962</v>
      </c>
      <c r="J120" s="627" t="s">
        <v>963</v>
      </c>
      <c r="K120" s="627" t="s">
        <v>964</v>
      </c>
      <c r="L120" s="629">
        <v>376.22115625032529</v>
      </c>
      <c r="M120" s="629">
        <v>64</v>
      </c>
      <c r="N120" s="630">
        <v>24078.154000020819</v>
      </c>
    </row>
    <row r="121" spans="1:14" ht="14.4" customHeight="1" x14ac:dyDescent="0.3">
      <c r="A121" s="625" t="s">
        <v>526</v>
      </c>
      <c r="B121" s="626" t="s">
        <v>528</v>
      </c>
      <c r="C121" s="627" t="s">
        <v>550</v>
      </c>
      <c r="D121" s="628" t="s">
        <v>551</v>
      </c>
      <c r="E121" s="627" t="s">
        <v>529</v>
      </c>
      <c r="F121" s="628" t="s">
        <v>530</v>
      </c>
      <c r="G121" s="627" t="s">
        <v>560</v>
      </c>
      <c r="H121" s="627" t="s">
        <v>597</v>
      </c>
      <c r="I121" s="627" t="s">
        <v>598</v>
      </c>
      <c r="J121" s="627" t="s">
        <v>599</v>
      </c>
      <c r="K121" s="627" t="s">
        <v>600</v>
      </c>
      <c r="L121" s="629">
        <v>63.299637172515403</v>
      </c>
      <c r="M121" s="629">
        <v>26</v>
      </c>
      <c r="N121" s="630">
        <v>1645.7905664854004</v>
      </c>
    </row>
    <row r="122" spans="1:14" ht="14.4" customHeight="1" x14ac:dyDescent="0.3">
      <c r="A122" s="625" t="s">
        <v>526</v>
      </c>
      <c r="B122" s="626" t="s">
        <v>528</v>
      </c>
      <c r="C122" s="627" t="s">
        <v>550</v>
      </c>
      <c r="D122" s="628" t="s">
        <v>551</v>
      </c>
      <c r="E122" s="627" t="s">
        <v>529</v>
      </c>
      <c r="F122" s="628" t="s">
        <v>530</v>
      </c>
      <c r="G122" s="627" t="s">
        <v>560</v>
      </c>
      <c r="H122" s="627" t="s">
        <v>965</v>
      </c>
      <c r="I122" s="627" t="s">
        <v>966</v>
      </c>
      <c r="J122" s="627" t="s">
        <v>967</v>
      </c>
      <c r="K122" s="627" t="s">
        <v>968</v>
      </c>
      <c r="L122" s="629">
        <v>105.6</v>
      </c>
      <c r="M122" s="629">
        <v>1</v>
      </c>
      <c r="N122" s="630">
        <v>105.6</v>
      </c>
    </row>
    <row r="123" spans="1:14" ht="14.4" customHeight="1" x14ac:dyDescent="0.3">
      <c r="A123" s="625" t="s">
        <v>526</v>
      </c>
      <c r="B123" s="626" t="s">
        <v>528</v>
      </c>
      <c r="C123" s="627" t="s">
        <v>550</v>
      </c>
      <c r="D123" s="628" t="s">
        <v>551</v>
      </c>
      <c r="E123" s="627" t="s">
        <v>529</v>
      </c>
      <c r="F123" s="628" t="s">
        <v>530</v>
      </c>
      <c r="G123" s="627" t="s">
        <v>560</v>
      </c>
      <c r="H123" s="627" t="s">
        <v>969</v>
      </c>
      <c r="I123" s="627" t="s">
        <v>970</v>
      </c>
      <c r="J123" s="627" t="s">
        <v>971</v>
      </c>
      <c r="K123" s="627" t="s">
        <v>972</v>
      </c>
      <c r="L123" s="629">
        <v>118.97001667086624</v>
      </c>
      <c r="M123" s="629">
        <v>4</v>
      </c>
      <c r="N123" s="630">
        <v>475.88006668346497</v>
      </c>
    </row>
    <row r="124" spans="1:14" ht="14.4" customHeight="1" x14ac:dyDescent="0.3">
      <c r="A124" s="625" t="s">
        <v>526</v>
      </c>
      <c r="B124" s="626" t="s">
        <v>528</v>
      </c>
      <c r="C124" s="627" t="s">
        <v>550</v>
      </c>
      <c r="D124" s="628" t="s">
        <v>551</v>
      </c>
      <c r="E124" s="627" t="s">
        <v>529</v>
      </c>
      <c r="F124" s="628" t="s">
        <v>530</v>
      </c>
      <c r="G124" s="627" t="s">
        <v>560</v>
      </c>
      <c r="H124" s="627" t="s">
        <v>973</v>
      </c>
      <c r="I124" s="627" t="s">
        <v>974</v>
      </c>
      <c r="J124" s="627" t="s">
        <v>975</v>
      </c>
      <c r="K124" s="627" t="s">
        <v>976</v>
      </c>
      <c r="L124" s="629">
        <v>138.11099196390302</v>
      </c>
      <c r="M124" s="629">
        <v>9</v>
      </c>
      <c r="N124" s="630">
        <v>1242.9989276751271</v>
      </c>
    </row>
    <row r="125" spans="1:14" ht="14.4" customHeight="1" x14ac:dyDescent="0.3">
      <c r="A125" s="625" t="s">
        <v>526</v>
      </c>
      <c r="B125" s="626" t="s">
        <v>528</v>
      </c>
      <c r="C125" s="627" t="s">
        <v>550</v>
      </c>
      <c r="D125" s="628" t="s">
        <v>551</v>
      </c>
      <c r="E125" s="627" t="s">
        <v>529</v>
      </c>
      <c r="F125" s="628" t="s">
        <v>530</v>
      </c>
      <c r="G125" s="627" t="s">
        <v>560</v>
      </c>
      <c r="H125" s="627" t="s">
        <v>977</v>
      </c>
      <c r="I125" s="627" t="s">
        <v>978</v>
      </c>
      <c r="J125" s="627" t="s">
        <v>979</v>
      </c>
      <c r="K125" s="627" t="s">
        <v>980</v>
      </c>
      <c r="L125" s="629">
        <v>91.438795189376194</v>
      </c>
      <c r="M125" s="629">
        <v>10</v>
      </c>
      <c r="N125" s="630">
        <v>914.38795189376197</v>
      </c>
    </row>
    <row r="126" spans="1:14" ht="14.4" customHeight="1" x14ac:dyDescent="0.3">
      <c r="A126" s="625" t="s">
        <v>526</v>
      </c>
      <c r="B126" s="626" t="s">
        <v>528</v>
      </c>
      <c r="C126" s="627" t="s">
        <v>550</v>
      </c>
      <c r="D126" s="628" t="s">
        <v>551</v>
      </c>
      <c r="E126" s="627" t="s">
        <v>529</v>
      </c>
      <c r="F126" s="628" t="s">
        <v>530</v>
      </c>
      <c r="G126" s="627" t="s">
        <v>560</v>
      </c>
      <c r="H126" s="627" t="s">
        <v>981</v>
      </c>
      <c r="I126" s="627" t="s">
        <v>982</v>
      </c>
      <c r="J126" s="627" t="s">
        <v>826</v>
      </c>
      <c r="K126" s="627" t="s">
        <v>983</v>
      </c>
      <c r="L126" s="629">
        <v>46.989999999999995</v>
      </c>
      <c r="M126" s="629">
        <v>4</v>
      </c>
      <c r="N126" s="630">
        <v>187.95999999999998</v>
      </c>
    </row>
    <row r="127" spans="1:14" ht="14.4" customHeight="1" x14ac:dyDescent="0.3">
      <c r="A127" s="625" t="s">
        <v>526</v>
      </c>
      <c r="B127" s="626" t="s">
        <v>528</v>
      </c>
      <c r="C127" s="627" t="s">
        <v>550</v>
      </c>
      <c r="D127" s="628" t="s">
        <v>551</v>
      </c>
      <c r="E127" s="627" t="s">
        <v>529</v>
      </c>
      <c r="F127" s="628" t="s">
        <v>530</v>
      </c>
      <c r="G127" s="627" t="s">
        <v>560</v>
      </c>
      <c r="H127" s="627" t="s">
        <v>984</v>
      </c>
      <c r="I127" s="627" t="s">
        <v>985</v>
      </c>
      <c r="J127" s="627" t="s">
        <v>986</v>
      </c>
      <c r="K127" s="627" t="s">
        <v>987</v>
      </c>
      <c r="L127" s="629">
        <v>96.794719037920771</v>
      </c>
      <c r="M127" s="629">
        <v>415</v>
      </c>
      <c r="N127" s="630">
        <v>40169.808400737122</v>
      </c>
    </row>
    <row r="128" spans="1:14" ht="14.4" customHeight="1" x14ac:dyDescent="0.3">
      <c r="A128" s="625" t="s">
        <v>526</v>
      </c>
      <c r="B128" s="626" t="s">
        <v>528</v>
      </c>
      <c r="C128" s="627" t="s">
        <v>550</v>
      </c>
      <c r="D128" s="628" t="s">
        <v>551</v>
      </c>
      <c r="E128" s="627" t="s">
        <v>529</v>
      </c>
      <c r="F128" s="628" t="s">
        <v>530</v>
      </c>
      <c r="G128" s="627" t="s">
        <v>560</v>
      </c>
      <c r="H128" s="627" t="s">
        <v>988</v>
      </c>
      <c r="I128" s="627" t="s">
        <v>989</v>
      </c>
      <c r="J128" s="627" t="s">
        <v>990</v>
      </c>
      <c r="K128" s="627" t="s">
        <v>991</v>
      </c>
      <c r="L128" s="629">
        <v>47.398634191939436</v>
      </c>
      <c r="M128" s="629">
        <v>49</v>
      </c>
      <c r="N128" s="630">
        <v>2322.5330754050324</v>
      </c>
    </row>
    <row r="129" spans="1:14" ht="14.4" customHeight="1" x14ac:dyDescent="0.3">
      <c r="A129" s="625" t="s">
        <v>526</v>
      </c>
      <c r="B129" s="626" t="s">
        <v>528</v>
      </c>
      <c r="C129" s="627" t="s">
        <v>550</v>
      </c>
      <c r="D129" s="628" t="s">
        <v>551</v>
      </c>
      <c r="E129" s="627" t="s">
        <v>529</v>
      </c>
      <c r="F129" s="628" t="s">
        <v>530</v>
      </c>
      <c r="G129" s="627" t="s">
        <v>560</v>
      </c>
      <c r="H129" s="627" t="s">
        <v>992</v>
      </c>
      <c r="I129" s="627" t="s">
        <v>992</v>
      </c>
      <c r="J129" s="627" t="s">
        <v>830</v>
      </c>
      <c r="K129" s="627" t="s">
        <v>993</v>
      </c>
      <c r="L129" s="629">
        <v>106.98</v>
      </c>
      <c r="M129" s="629">
        <v>1</v>
      </c>
      <c r="N129" s="630">
        <v>106.98</v>
      </c>
    </row>
    <row r="130" spans="1:14" ht="14.4" customHeight="1" x14ac:dyDescent="0.3">
      <c r="A130" s="625" t="s">
        <v>526</v>
      </c>
      <c r="B130" s="626" t="s">
        <v>528</v>
      </c>
      <c r="C130" s="627" t="s">
        <v>550</v>
      </c>
      <c r="D130" s="628" t="s">
        <v>551</v>
      </c>
      <c r="E130" s="627" t="s">
        <v>529</v>
      </c>
      <c r="F130" s="628" t="s">
        <v>530</v>
      </c>
      <c r="G130" s="627" t="s">
        <v>560</v>
      </c>
      <c r="H130" s="627" t="s">
        <v>994</v>
      </c>
      <c r="I130" s="627" t="s">
        <v>995</v>
      </c>
      <c r="J130" s="627" t="s">
        <v>996</v>
      </c>
      <c r="K130" s="627" t="s">
        <v>997</v>
      </c>
      <c r="L130" s="629">
        <v>41.646666666666668</v>
      </c>
      <c r="M130" s="629">
        <v>3</v>
      </c>
      <c r="N130" s="630">
        <v>124.94</v>
      </c>
    </row>
    <row r="131" spans="1:14" ht="14.4" customHeight="1" x14ac:dyDescent="0.3">
      <c r="A131" s="625" t="s">
        <v>526</v>
      </c>
      <c r="B131" s="626" t="s">
        <v>528</v>
      </c>
      <c r="C131" s="627" t="s">
        <v>550</v>
      </c>
      <c r="D131" s="628" t="s">
        <v>551</v>
      </c>
      <c r="E131" s="627" t="s">
        <v>529</v>
      </c>
      <c r="F131" s="628" t="s">
        <v>530</v>
      </c>
      <c r="G131" s="627" t="s">
        <v>560</v>
      </c>
      <c r="H131" s="627" t="s">
        <v>998</v>
      </c>
      <c r="I131" s="627" t="s">
        <v>999</v>
      </c>
      <c r="J131" s="627" t="s">
        <v>996</v>
      </c>
      <c r="K131" s="627" t="s">
        <v>1000</v>
      </c>
      <c r="L131" s="629">
        <v>292.16588459814164</v>
      </c>
      <c r="M131" s="629">
        <v>119</v>
      </c>
      <c r="N131" s="630">
        <v>34767.740267178859</v>
      </c>
    </row>
    <row r="132" spans="1:14" ht="14.4" customHeight="1" x14ac:dyDescent="0.3">
      <c r="A132" s="625" t="s">
        <v>526</v>
      </c>
      <c r="B132" s="626" t="s">
        <v>528</v>
      </c>
      <c r="C132" s="627" t="s">
        <v>550</v>
      </c>
      <c r="D132" s="628" t="s">
        <v>551</v>
      </c>
      <c r="E132" s="627" t="s">
        <v>529</v>
      </c>
      <c r="F132" s="628" t="s">
        <v>530</v>
      </c>
      <c r="G132" s="627" t="s">
        <v>560</v>
      </c>
      <c r="H132" s="627" t="s">
        <v>1001</v>
      </c>
      <c r="I132" s="627" t="s">
        <v>1002</v>
      </c>
      <c r="J132" s="627" t="s">
        <v>1003</v>
      </c>
      <c r="K132" s="627" t="s">
        <v>1004</v>
      </c>
      <c r="L132" s="629">
        <v>392.25306219743243</v>
      </c>
      <c r="M132" s="629">
        <v>87</v>
      </c>
      <c r="N132" s="630">
        <v>34126.016411176621</v>
      </c>
    </row>
    <row r="133" spans="1:14" ht="14.4" customHeight="1" x14ac:dyDescent="0.3">
      <c r="A133" s="625" t="s">
        <v>526</v>
      </c>
      <c r="B133" s="626" t="s">
        <v>528</v>
      </c>
      <c r="C133" s="627" t="s">
        <v>550</v>
      </c>
      <c r="D133" s="628" t="s">
        <v>551</v>
      </c>
      <c r="E133" s="627" t="s">
        <v>529</v>
      </c>
      <c r="F133" s="628" t="s">
        <v>530</v>
      </c>
      <c r="G133" s="627" t="s">
        <v>560</v>
      </c>
      <c r="H133" s="627" t="s">
        <v>1005</v>
      </c>
      <c r="I133" s="627" t="s">
        <v>1006</v>
      </c>
      <c r="J133" s="627" t="s">
        <v>1007</v>
      </c>
      <c r="K133" s="627" t="s">
        <v>1008</v>
      </c>
      <c r="L133" s="629">
        <v>49.6</v>
      </c>
      <c r="M133" s="629">
        <v>1</v>
      </c>
      <c r="N133" s="630">
        <v>49.6</v>
      </c>
    </row>
    <row r="134" spans="1:14" ht="14.4" customHeight="1" x14ac:dyDescent="0.3">
      <c r="A134" s="625" t="s">
        <v>526</v>
      </c>
      <c r="B134" s="626" t="s">
        <v>528</v>
      </c>
      <c r="C134" s="627" t="s">
        <v>550</v>
      </c>
      <c r="D134" s="628" t="s">
        <v>551</v>
      </c>
      <c r="E134" s="627" t="s">
        <v>529</v>
      </c>
      <c r="F134" s="628" t="s">
        <v>530</v>
      </c>
      <c r="G134" s="627" t="s">
        <v>560</v>
      </c>
      <c r="H134" s="627" t="s">
        <v>1009</v>
      </c>
      <c r="I134" s="627" t="s">
        <v>1010</v>
      </c>
      <c r="J134" s="627" t="s">
        <v>1007</v>
      </c>
      <c r="K134" s="627" t="s">
        <v>1011</v>
      </c>
      <c r="L134" s="629">
        <v>91.569444930108901</v>
      </c>
      <c r="M134" s="629">
        <v>2</v>
      </c>
      <c r="N134" s="630">
        <v>183.1388898602178</v>
      </c>
    </row>
    <row r="135" spans="1:14" ht="14.4" customHeight="1" x14ac:dyDescent="0.3">
      <c r="A135" s="625" t="s">
        <v>526</v>
      </c>
      <c r="B135" s="626" t="s">
        <v>528</v>
      </c>
      <c r="C135" s="627" t="s">
        <v>550</v>
      </c>
      <c r="D135" s="628" t="s">
        <v>551</v>
      </c>
      <c r="E135" s="627" t="s">
        <v>529</v>
      </c>
      <c r="F135" s="628" t="s">
        <v>530</v>
      </c>
      <c r="G135" s="627" t="s">
        <v>560</v>
      </c>
      <c r="H135" s="627" t="s">
        <v>1012</v>
      </c>
      <c r="I135" s="627" t="s">
        <v>1013</v>
      </c>
      <c r="J135" s="627" t="s">
        <v>1014</v>
      </c>
      <c r="K135" s="627" t="s">
        <v>1015</v>
      </c>
      <c r="L135" s="629">
        <v>47.410271355337699</v>
      </c>
      <c r="M135" s="629">
        <v>2</v>
      </c>
      <c r="N135" s="630">
        <v>94.820542710675397</v>
      </c>
    </row>
    <row r="136" spans="1:14" ht="14.4" customHeight="1" x14ac:dyDescent="0.3">
      <c r="A136" s="625" t="s">
        <v>526</v>
      </c>
      <c r="B136" s="626" t="s">
        <v>528</v>
      </c>
      <c r="C136" s="627" t="s">
        <v>550</v>
      </c>
      <c r="D136" s="628" t="s">
        <v>551</v>
      </c>
      <c r="E136" s="627" t="s">
        <v>529</v>
      </c>
      <c r="F136" s="628" t="s">
        <v>530</v>
      </c>
      <c r="G136" s="627" t="s">
        <v>560</v>
      </c>
      <c r="H136" s="627" t="s">
        <v>1016</v>
      </c>
      <c r="I136" s="627" t="s">
        <v>1017</v>
      </c>
      <c r="J136" s="627" t="s">
        <v>1018</v>
      </c>
      <c r="K136" s="627" t="s">
        <v>1019</v>
      </c>
      <c r="L136" s="629">
        <v>38.029970835425161</v>
      </c>
      <c r="M136" s="629">
        <v>5</v>
      </c>
      <c r="N136" s="630">
        <v>190.1498541771258</v>
      </c>
    </row>
    <row r="137" spans="1:14" ht="14.4" customHeight="1" x14ac:dyDescent="0.3">
      <c r="A137" s="625" t="s">
        <v>526</v>
      </c>
      <c r="B137" s="626" t="s">
        <v>528</v>
      </c>
      <c r="C137" s="627" t="s">
        <v>550</v>
      </c>
      <c r="D137" s="628" t="s">
        <v>551</v>
      </c>
      <c r="E137" s="627" t="s">
        <v>529</v>
      </c>
      <c r="F137" s="628" t="s">
        <v>530</v>
      </c>
      <c r="G137" s="627" t="s">
        <v>560</v>
      </c>
      <c r="H137" s="627" t="s">
        <v>1020</v>
      </c>
      <c r="I137" s="627" t="s">
        <v>1021</v>
      </c>
      <c r="J137" s="627" t="s">
        <v>1022</v>
      </c>
      <c r="K137" s="627" t="s">
        <v>1023</v>
      </c>
      <c r="L137" s="629">
        <v>28.889957914517964</v>
      </c>
      <c r="M137" s="629">
        <v>3</v>
      </c>
      <c r="N137" s="630">
        <v>86.669873743553893</v>
      </c>
    </row>
    <row r="138" spans="1:14" ht="14.4" customHeight="1" x14ac:dyDescent="0.3">
      <c r="A138" s="625" t="s">
        <v>526</v>
      </c>
      <c r="B138" s="626" t="s">
        <v>528</v>
      </c>
      <c r="C138" s="627" t="s">
        <v>550</v>
      </c>
      <c r="D138" s="628" t="s">
        <v>551</v>
      </c>
      <c r="E138" s="627" t="s">
        <v>529</v>
      </c>
      <c r="F138" s="628" t="s">
        <v>530</v>
      </c>
      <c r="G138" s="627" t="s">
        <v>560</v>
      </c>
      <c r="H138" s="627" t="s">
        <v>1024</v>
      </c>
      <c r="I138" s="627" t="s">
        <v>1025</v>
      </c>
      <c r="J138" s="627" t="s">
        <v>1026</v>
      </c>
      <c r="K138" s="627" t="s">
        <v>1027</v>
      </c>
      <c r="L138" s="629">
        <v>116.86</v>
      </c>
      <c r="M138" s="629">
        <v>1</v>
      </c>
      <c r="N138" s="630">
        <v>116.86</v>
      </c>
    </row>
    <row r="139" spans="1:14" ht="14.4" customHeight="1" x14ac:dyDescent="0.3">
      <c r="A139" s="625" t="s">
        <v>526</v>
      </c>
      <c r="B139" s="626" t="s">
        <v>528</v>
      </c>
      <c r="C139" s="627" t="s">
        <v>550</v>
      </c>
      <c r="D139" s="628" t="s">
        <v>551</v>
      </c>
      <c r="E139" s="627" t="s">
        <v>529</v>
      </c>
      <c r="F139" s="628" t="s">
        <v>530</v>
      </c>
      <c r="G139" s="627" t="s">
        <v>560</v>
      </c>
      <c r="H139" s="627" t="s">
        <v>1028</v>
      </c>
      <c r="I139" s="627" t="s">
        <v>1029</v>
      </c>
      <c r="J139" s="627" t="s">
        <v>1030</v>
      </c>
      <c r="K139" s="627" t="s">
        <v>1031</v>
      </c>
      <c r="L139" s="629">
        <v>14.468620740404855</v>
      </c>
      <c r="M139" s="629">
        <v>220</v>
      </c>
      <c r="N139" s="630">
        <v>3183.0965628890681</v>
      </c>
    </row>
    <row r="140" spans="1:14" ht="14.4" customHeight="1" x14ac:dyDescent="0.3">
      <c r="A140" s="625" t="s">
        <v>526</v>
      </c>
      <c r="B140" s="626" t="s">
        <v>528</v>
      </c>
      <c r="C140" s="627" t="s">
        <v>550</v>
      </c>
      <c r="D140" s="628" t="s">
        <v>551</v>
      </c>
      <c r="E140" s="627" t="s">
        <v>529</v>
      </c>
      <c r="F140" s="628" t="s">
        <v>530</v>
      </c>
      <c r="G140" s="627" t="s">
        <v>560</v>
      </c>
      <c r="H140" s="627" t="s">
        <v>1032</v>
      </c>
      <c r="I140" s="627" t="s">
        <v>1033</v>
      </c>
      <c r="J140" s="627" t="s">
        <v>1034</v>
      </c>
      <c r="K140" s="627" t="s">
        <v>1035</v>
      </c>
      <c r="L140" s="629">
        <v>47.344999999999999</v>
      </c>
      <c r="M140" s="629">
        <v>2</v>
      </c>
      <c r="N140" s="630">
        <v>94.69</v>
      </c>
    </row>
    <row r="141" spans="1:14" ht="14.4" customHeight="1" x14ac:dyDescent="0.3">
      <c r="A141" s="625" t="s">
        <v>526</v>
      </c>
      <c r="B141" s="626" t="s">
        <v>528</v>
      </c>
      <c r="C141" s="627" t="s">
        <v>550</v>
      </c>
      <c r="D141" s="628" t="s">
        <v>551</v>
      </c>
      <c r="E141" s="627" t="s">
        <v>529</v>
      </c>
      <c r="F141" s="628" t="s">
        <v>530</v>
      </c>
      <c r="G141" s="627" t="s">
        <v>560</v>
      </c>
      <c r="H141" s="627" t="s">
        <v>1036</v>
      </c>
      <c r="I141" s="627" t="s">
        <v>1037</v>
      </c>
      <c r="J141" s="627" t="s">
        <v>1038</v>
      </c>
      <c r="K141" s="627" t="s">
        <v>1039</v>
      </c>
      <c r="L141" s="629">
        <v>27.47</v>
      </c>
      <c r="M141" s="629">
        <v>8</v>
      </c>
      <c r="N141" s="630">
        <v>219.76</v>
      </c>
    </row>
    <row r="142" spans="1:14" ht="14.4" customHeight="1" x14ac:dyDescent="0.3">
      <c r="A142" s="625" t="s">
        <v>526</v>
      </c>
      <c r="B142" s="626" t="s">
        <v>528</v>
      </c>
      <c r="C142" s="627" t="s">
        <v>550</v>
      </c>
      <c r="D142" s="628" t="s">
        <v>551</v>
      </c>
      <c r="E142" s="627" t="s">
        <v>529</v>
      </c>
      <c r="F142" s="628" t="s">
        <v>530</v>
      </c>
      <c r="G142" s="627" t="s">
        <v>560</v>
      </c>
      <c r="H142" s="627" t="s">
        <v>1040</v>
      </c>
      <c r="I142" s="627" t="s">
        <v>1041</v>
      </c>
      <c r="J142" s="627" t="s">
        <v>1042</v>
      </c>
      <c r="K142" s="627" t="s">
        <v>1043</v>
      </c>
      <c r="L142" s="629">
        <v>215.16816109230041</v>
      </c>
      <c r="M142" s="629">
        <v>569.9</v>
      </c>
      <c r="N142" s="630">
        <v>122624.33500650199</v>
      </c>
    </row>
    <row r="143" spans="1:14" ht="14.4" customHeight="1" x14ac:dyDescent="0.3">
      <c r="A143" s="625" t="s">
        <v>526</v>
      </c>
      <c r="B143" s="626" t="s">
        <v>528</v>
      </c>
      <c r="C143" s="627" t="s">
        <v>550</v>
      </c>
      <c r="D143" s="628" t="s">
        <v>551</v>
      </c>
      <c r="E143" s="627" t="s">
        <v>529</v>
      </c>
      <c r="F143" s="628" t="s">
        <v>530</v>
      </c>
      <c r="G143" s="627" t="s">
        <v>560</v>
      </c>
      <c r="H143" s="627" t="s">
        <v>1044</v>
      </c>
      <c r="I143" s="627" t="s">
        <v>1044</v>
      </c>
      <c r="J143" s="627" t="s">
        <v>1045</v>
      </c>
      <c r="K143" s="627" t="s">
        <v>1046</v>
      </c>
      <c r="L143" s="629">
        <v>331.13</v>
      </c>
      <c r="M143" s="629">
        <v>1</v>
      </c>
      <c r="N143" s="630">
        <v>331.13</v>
      </c>
    </row>
    <row r="144" spans="1:14" ht="14.4" customHeight="1" x14ac:dyDescent="0.3">
      <c r="A144" s="625" t="s">
        <v>526</v>
      </c>
      <c r="B144" s="626" t="s">
        <v>528</v>
      </c>
      <c r="C144" s="627" t="s">
        <v>550</v>
      </c>
      <c r="D144" s="628" t="s">
        <v>551</v>
      </c>
      <c r="E144" s="627" t="s">
        <v>529</v>
      </c>
      <c r="F144" s="628" t="s">
        <v>530</v>
      </c>
      <c r="G144" s="627" t="s">
        <v>560</v>
      </c>
      <c r="H144" s="627" t="s">
        <v>1047</v>
      </c>
      <c r="I144" s="627" t="s">
        <v>1048</v>
      </c>
      <c r="J144" s="627" t="s">
        <v>1049</v>
      </c>
      <c r="K144" s="627" t="s">
        <v>1050</v>
      </c>
      <c r="L144" s="629">
        <v>75.73</v>
      </c>
      <c r="M144" s="629">
        <v>1</v>
      </c>
      <c r="N144" s="630">
        <v>75.73</v>
      </c>
    </row>
    <row r="145" spans="1:14" ht="14.4" customHeight="1" x14ac:dyDescent="0.3">
      <c r="A145" s="625" t="s">
        <v>526</v>
      </c>
      <c r="B145" s="626" t="s">
        <v>528</v>
      </c>
      <c r="C145" s="627" t="s">
        <v>550</v>
      </c>
      <c r="D145" s="628" t="s">
        <v>551</v>
      </c>
      <c r="E145" s="627" t="s">
        <v>529</v>
      </c>
      <c r="F145" s="628" t="s">
        <v>530</v>
      </c>
      <c r="G145" s="627" t="s">
        <v>560</v>
      </c>
      <c r="H145" s="627" t="s">
        <v>1051</v>
      </c>
      <c r="I145" s="627" t="s">
        <v>1052</v>
      </c>
      <c r="J145" s="627" t="s">
        <v>1053</v>
      </c>
      <c r="K145" s="627" t="s">
        <v>1054</v>
      </c>
      <c r="L145" s="629">
        <v>157.89964746765301</v>
      </c>
      <c r="M145" s="629">
        <v>1</v>
      </c>
      <c r="N145" s="630">
        <v>157.89964746765301</v>
      </c>
    </row>
    <row r="146" spans="1:14" ht="14.4" customHeight="1" x14ac:dyDescent="0.3">
      <c r="A146" s="625" t="s">
        <v>526</v>
      </c>
      <c r="B146" s="626" t="s">
        <v>528</v>
      </c>
      <c r="C146" s="627" t="s">
        <v>550</v>
      </c>
      <c r="D146" s="628" t="s">
        <v>551</v>
      </c>
      <c r="E146" s="627" t="s">
        <v>529</v>
      </c>
      <c r="F146" s="628" t="s">
        <v>530</v>
      </c>
      <c r="G146" s="627" t="s">
        <v>560</v>
      </c>
      <c r="H146" s="627" t="s">
        <v>1055</v>
      </c>
      <c r="I146" s="627" t="s">
        <v>562</v>
      </c>
      <c r="J146" s="627" t="s">
        <v>1056</v>
      </c>
      <c r="K146" s="627"/>
      <c r="L146" s="629">
        <v>145.98980624969755</v>
      </c>
      <c r="M146" s="629">
        <v>55</v>
      </c>
      <c r="N146" s="630">
        <v>8029.4393437333656</v>
      </c>
    </row>
    <row r="147" spans="1:14" ht="14.4" customHeight="1" x14ac:dyDescent="0.3">
      <c r="A147" s="625" t="s">
        <v>526</v>
      </c>
      <c r="B147" s="626" t="s">
        <v>528</v>
      </c>
      <c r="C147" s="627" t="s">
        <v>550</v>
      </c>
      <c r="D147" s="628" t="s">
        <v>551</v>
      </c>
      <c r="E147" s="627" t="s">
        <v>529</v>
      </c>
      <c r="F147" s="628" t="s">
        <v>530</v>
      </c>
      <c r="G147" s="627" t="s">
        <v>560</v>
      </c>
      <c r="H147" s="627" t="s">
        <v>1057</v>
      </c>
      <c r="I147" s="627" t="s">
        <v>562</v>
      </c>
      <c r="J147" s="627" t="s">
        <v>1058</v>
      </c>
      <c r="K147" s="627"/>
      <c r="L147" s="629">
        <v>100.10311055046103</v>
      </c>
      <c r="M147" s="629">
        <v>35</v>
      </c>
      <c r="N147" s="630">
        <v>3503.608869266136</v>
      </c>
    </row>
    <row r="148" spans="1:14" ht="14.4" customHeight="1" x14ac:dyDescent="0.3">
      <c r="A148" s="625" t="s">
        <v>526</v>
      </c>
      <c r="B148" s="626" t="s">
        <v>528</v>
      </c>
      <c r="C148" s="627" t="s">
        <v>550</v>
      </c>
      <c r="D148" s="628" t="s">
        <v>551</v>
      </c>
      <c r="E148" s="627" t="s">
        <v>529</v>
      </c>
      <c r="F148" s="628" t="s">
        <v>530</v>
      </c>
      <c r="G148" s="627" t="s">
        <v>560</v>
      </c>
      <c r="H148" s="627" t="s">
        <v>1059</v>
      </c>
      <c r="I148" s="627" t="s">
        <v>562</v>
      </c>
      <c r="J148" s="627" t="s">
        <v>1060</v>
      </c>
      <c r="K148" s="627"/>
      <c r="L148" s="629">
        <v>39.142013410200796</v>
      </c>
      <c r="M148" s="629">
        <v>5</v>
      </c>
      <c r="N148" s="630">
        <v>195.71006705100399</v>
      </c>
    </row>
    <row r="149" spans="1:14" ht="14.4" customHeight="1" x14ac:dyDescent="0.3">
      <c r="A149" s="625" t="s">
        <v>526</v>
      </c>
      <c r="B149" s="626" t="s">
        <v>528</v>
      </c>
      <c r="C149" s="627" t="s">
        <v>550</v>
      </c>
      <c r="D149" s="628" t="s">
        <v>551</v>
      </c>
      <c r="E149" s="627" t="s">
        <v>529</v>
      </c>
      <c r="F149" s="628" t="s">
        <v>530</v>
      </c>
      <c r="G149" s="627" t="s">
        <v>560</v>
      </c>
      <c r="H149" s="627" t="s">
        <v>1061</v>
      </c>
      <c r="I149" s="627" t="s">
        <v>562</v>
      </c>
      <c r="J149" s="627" t="s">
        <v>1062</v>
      </c>
      <c r="K149" s="627" t="s">
        <v>1063</v>
      </c>
      <c r="L149" s="629">
        <v>1440.1205833333327</v>
      </c>
      <c r="M149" s="629">
        <v>10</v>
      </c>
      <c r="N149" s="630">
        <v>14401.205833333326</v>
      </c>
    </row>
    <row r="150" spans="1:14" ht="14.4" customHeight="1" x14ac:dyDescent="0.3">
      <c r="A150" s="625" t="s">
        <v>526</v>
      </c>
      <c r="B150" s="626" t="s">
        <v>528</v>
      </c>
      <c r="C150" s="627" t="s">
        <v>550</v>
      </c>
      <c r="D150" s="628" t="s">
        <v>551</v>
      </c>
      <c r="E150" s="627" t="s">
        <v>529</v>
      </c>
      <c r="F150" s="628" t="s">
        <v>530</v>
      </c>
      <c r="G150" s="627" t="s">
        <v>560</v>
      </c>
      <c r="H150" s="627" t="s">
        <v>1064</v>
      </c>
      <c r="I150" s="627" t="s">
        <v>1065</v>
      </c>
      <c r="J150" s="627" t="s">
        <v>1038</v>
      </c>
      <c r="K150" s="627" t="s">
        <v>1066</v>
      </c>
      <c r="L150" s="629">
        <v>59.46</v>
      </c>
      <c r="M150" s="629">
        <v>1</v>
      </c>
      <c r="N150" s="630">
        <v>59.46</v>
      </c>
    </row>
    <row r="151" spans="1:14" ht="14.4" customHeight="1" x14ac:dyDescent="0.3">
      <c r="A151" s="625" t="s">
        <v>526</v>
      </c>
      <c r="B151" s="626" t="s">
        <v>528</v>
      </c>
      <c r="C151" s="627" t="s">
        <v>550</v>
      </c>
      <c r="D151" s="628" t="s">
        <v>551</v>
      </c>
      <c r="E151" s="627" t="s">
        <v>529</v>
      </c>
      <c r="F151" s="628" t="s">
        <v>530</v>
      </c>
      <c r="G151" s="627" t="s">
        <v>560</v>
      </c>
      <c r="H151" s="627" t="s">
        <v>1067</v>
      </c>
      <c r="I151" s="627" t="s">
        <v>1068</v>
      </c>
      <c r="J151" s="627" t="s">
        <v>1069</v>
      </c>
      <c r="K151" s="627" t="s">
        <v>1070</v>
      </c>
      <c r="L151" s="629">
        <v>64.704371412435961</v>
      </c>
      <c r="M151" s="629">
        <v>46</v>
      </c>
      <c r="N151" s="630">
        <v>2976.4010849720539</v>
      </c>
    </row>
    <row r="152" spans="1:14" ht="14.4" customHeight="1" x14ac:dyDescent="0.3">
      <c r="A152" s="625" t="s">
        <v>526</v>
      </c>
      <c r="B152" s="626" t="s">
        <v>528</v>
      </c>
      <c r="C152" s="627" t="s">
        <v>550</v>
      </c>
      <c r="D152" s="628" t="s">
        <v>551</v>
      </c>
      <c r="E152" s="627" t="s">
        <v>529</v>
      </c>
      <c r="F152" s="628" t="s">
        <v>530</v>
      </c>
      <c r="G152" s="627" t="s">
        <v>560</v>
      </c>
      <c r="H152" s="627" t="s">
        <v>1071</v>
      </c>
      <c r="I152" s="627" t="s">
        <v>1072</v>
      </c>
      <c r="J152" s="627" t="s">
        <v>1073</v>
      </c>
      <c r="K152" s="627" t="s">
        <v>1074</v>
      </c>
      <c r="L152" s="629">
        <v>18.1899096218837</v>
      </c>
      <c r="M152" s="629">
        <v>4</v>
      </c>
      <c r="N152" s="630">
        <v>72.759638487534801</v>
      </c>
    </row>
    <row r="153" spans="1:14" ht="14.4" customHeight="1" x14ac:dyDescent="0.3">
      <c r="A153" s="625" t="s">
        <v>526</v>
      </c>
      <c r="B153" s="626" t="s">
        <v>528</v>
      </c>
      <c r="C153" s="627" t="s">
        <v>550</v>
      </c>
      <c r="D153" s="628" t="s">
        <v>551</v>
      </c>
      <c r="E153" s="627" t="s">
        <v>529</v>
      </c>
      <c r="F153" s="628" t="s">
        <v>530</v>
      </c>
      <c r="G153" s="627" t="s">
        <v>560</v>
      </c>
      <c r="H153" s="627" t="s">
        <v>1075</v>
      </c>
      <c r="I153" s="627" t="s">
        <v>1076</v>
      </c>
      <c r="J153" s="627" t="s">
        <v>1077</v>
      </c>
      <c r="K153" s="627"/>
      <c r="L153" s="629">
        <v>139.71305028024935</v>
      </c>
      <c r="M153" s="629">
        <v>49</v>
      </c>
      <c r="N153" s="630">
        <v>6845.9394637322184</v>
      </c>
    </row>
    <row r="154" spans="1:14" ht="14.4" customHeight="1" x14ac:dyDescent="0.3">
      <c r="A154" s="625" t="s">
        <v>526</v>
      </c>
      <c r="B154" s="626" t="s">
        <v>528</v>
      </c>
      <c r="C154" s="627" t="s">
        <v>550</v>
      </c>
      <c r="D154" s="628" t="s">
        <v>551</v>
      </c>
      <c r="E154" s="627" t="s">
        <v>529</v>
      </c>
      <c r="F154" s="628" t="s">
        <v>530</v>
      </c>
      <c r="G154" s="627" t="s">
        <v>560</v>
      </c>
      <c r="H154" s="627" t="s">
        <v>1078</v>
      </c>
      <c r="I154" s="627" t="s">
        <v>1079</v>
      </c>
      <c r="J154" s="627" t="s">
        <v>1080</v>
      </c>
      <c r="K154" s="627" t="s">
        <v>1081</v>
      </c>
      <c r="L154" s="629">
        <v>42.450085592307218</v>
      </c>
      <c r="M154" s="629">
        <v>420</v>
      </c>
      <c r="N154" s="630">
        <v>17829.035948769033</v>
      </c>
    </row>
    <row r="155" spans="1:14" ht="14.4" customHeight="1" x14ac:dyDescent="0.3">
      <c r="A155" s="625" t="s">
        <v>526</v>
      </c>
      <c r="B155" s="626" t="s">
        <v>528</v>
      </c>
      <c r="C155" s="627" t="s">
        <v>550</v>
      </c>
      <c r="D155" s="628" t="s">
        <v>551</v>
      </c>
      <c r="E155" s="627" t="s">
        <v>529</v>
      </c>
      <c r="F155" s="628" t="s">
        <v>530</v>
      </c>
      <c r="G155" s="627" t="s">
        <v>560</v>
      </c>
      <c r="H155" s="627" t="s">
        <v>1082</v>
      </c>
      <c r="I155" s="627" t="s">
        <v>1083</v>
      </c>
      <c r="J155" s="627" t="s">
        <v>1084</v>
      </c>
      <c r="K155" s="627" t="s">
        <v>1085</v>
      </c>
      <c r="L155" s="629">
        <v>71.059762863815806</v>
      </c>
      <c r="M155" s="629">
        <v>3</v>
      </c>
      <c r="N155" s="630">
        <v>213.1792885914474</v>
      </c>
    </row>
    <row r="156" spans="1:14" ht="14.4" customHeight="1" x14ac:dyDescent="0.3">
      <c r="A156" s="625" t="s">
        <v>526</v>
      </c>
      <c r="B156" s="626" t="s">
        <v>528</v>
      </c>
      <c r="C156" s="627" t="s">
        <v>550</v>
      </c>
      <c r="D156" s="628" t="s">
        <v>551</v>
      </c>
      <c r="E156" s="627" t="s">
        <v>529</v>
      </c>
      <c r="F156" s="628" t="s">
        <v>530</v>
      </c>
      <c r="G156" s="627" t="s">
        <v>560</v>
      </c>
      <c r="H156" s="627" t="s">
        <v>1086</v>
      </c>
      <c r="I156" s="627" t="s">
        <v>1087</v>
      </c>
      <c r="J156" s="627" t="s">
        <v>1084</v>
      </c>
      <c r="K156" s="627" t="s">
        <v>1088</v>
      </c>
      <c r="L156" s="629">
        <v>29.749778348081151</v>
      </c>
      <c r="M156" s="629">
        <v>8</v>
      </c>
      <c r="N156" s="630">
        <v>237.99822678464921</v>
      </c>
    </row>
    <row r="157" spans="1:14" ht="14.4" customHeight="1" x14ac:dyDescent="0.3">
      <c r="A157" s="625" t="s">
        <v>526</v>
      </c>
      <c r="B157" s="626" t="s">
        <v>528</v>
      </c>
      <c r="C157" s="627" t="s">
        <v>550</v>
      </c>
      <c r="D157" s="628" t="s">
        <v>551</v>
      </c>
      <c r="E157" s="627" t="s">
        <v>529</v>
      </c>
      <c r="F157" s="628" t="s">
        <v>530</v>
      </c>
      <c r="G157" s="627" t="s">
        <v>560</v>
      </c>
      <c r="H157" s="627" t="s">
        <v>1089</v>
      </c>
      <c r="I157" s="627" t="s">
        <v>1090</v>
      </c>
      <c r="J157" s="627" t="s">
        <v>1091</v>
      </c>
      <c r="K157" s="627" t="s">
        <v>1092</v>
      </c>
      <c r="L157" s="629">
        <v>56.35</v>
      </c>
      <c r="M157" s="629">
        <v>1</v>
      </c>
      <c r="N157" s="630">
        <v>56.35</v>
      </c>
    </row>
    <row r="158" spans="1:14" ht="14.4" customHeight="1" x14ac:dyDescent="0.3">
      <c r="A158" s="625" t="s">
        <v>526</v>
      </c>
      <c r="B158" s="626" t="s">
        <v>528</v>
      </c>
      <c r="C158" s="627" t="s">
        <v>550</v>
      </c>
      <c r="D158" s="628" t="s">
        <v>551</v>
      </c>
      <c r="E158" s="627" t="s">
        <v>529</v>
      </c>
      <c r="F158" s="628" t="s">
        <v>530</v>
      </c>
      <c r="G158" s="627" t="s">
        <v>560</v>
      </c>
      <c r="H158" s="627" t="s">
        <v>1093</v>
      </c>
      <c r="I158" s="627" t="s">
        <v>1094</v>
      </c>
      <c r="J158" s="627" t="s">
        <v>886</v>
      </c>
      <c r="K158" s="627" t="s">
        <v>1095</v>
      </c>
      <c r="L158" s="629">
        <v>61.379964589010136</v>
      </c>
      <c r="M158" s="629">
        <v>367</v>
      </c>
      <c r="N158" s="630">
        <v>22526.447004166719</v>
      </c>
    </row>
    <row r="159" spans="1:14" ht="14.4" customHeight="1" x14ac:dyDescent="0.3">
      <c r="A159" s="625" t="s">
        <v>526</v>
      </c>
      <c r="B159" s="626" t="s">
        <v>528</v>
      </c>
      <c r="C159" s="627" t="s">
        <v>550</v>
      </c>
      <c r="D159" s="628" t="s">
        <v>551</v>
      </c>
      <c r="E159" s="627" t="s">
        <v>529</v>
      </c>
      <c r="F159" s="628" t="s">
        <v>530</v>
      </c>
      <c r="G159" s="627" t="s">
        <v>560</v>
      </c>
      <c r="H159" s="627" t="s">
        <v>1096</v>
      </c>
      <c r="I159" s="627" t="s">
        <v>562</v>
      </c>
      <c r="J159" s="627" t="s">
        <v>1097</v>
      </c>
      <c r="K159" s="627"/>
      <c r="L159" s="629">
        <v>56.821485529967404</v>
      </c>
      <c r="M159" s="629">
        <v>20</v>
      </c>
      <c r="N159" s="630">
        <v>1136.429710599348</v>
      </c>
    </row>
    <row r="160" spans="1:14" ht="14.4" customHeight="1" x14ac:dyDescent="0.3">
      <c r="A160" s="625" t="s">
        <v>526</v>
      </c>
      <c r="B160" s="626" t="s">
        <v>528</v>
      </c>
      <c r="C160" s="627" t="s">
        <v>550</v>
      </c>
      <c r="D160" s="628" t="s">
        <v>551</v>
      </c>
      <c r="E160" s="627" t="s">
        <v>529</v>
      </c>
      <c r="F160" s="628" t="s">
        <v>530</v>
      </c>
      <c r="G160" s="627" t="s">
        <v>560</v>
      </c>
      <c r="H160" s="627" t="s">
        <v>1098</v>
      </c>
      <c r="I160" s="627" t="s">
        <v>1099</v>
      </c>
      <c r="J160" s="627" t="s">
        <v>1026</v>
      </c>
      <c r="K160" s="627" t="s">
        <v>1100</v>
      </c>
      <c r="L160" s="629">
        <v>180.15</v>
      </c>
      <c r="M160" s="629">
        <v>1</v>
      </c>
      <c r="N160" s="630">
        <v>180.15</v>
      </c>
    </row>
    <row r="161" spans="1:14" ht="14.4" customHeight="1" x14ac:dyDescent="0.3">
      <c r="A161" s="625" t="s">
        <v>526</v>
      </c>
      <c r="B161" s="626" t="s">
        <v>528</v>
      </c>
      <c r="C161" s="627" t="s">
        <v>550</v>
      </c>
      <c r="D161" s="628" t="s">
        <v>551</v>
      </c>
      <c r="E161" s="627" t="s">
        <v>529</v>
      </c>
      <c r="F161" s="628" t="s">
        <v>530</v>
      </c>
      <c r="G161" s="627" t="s">
        <v>560</v>
      </c>
      <c r="H161" s="627" t="s">
        <v>1101</v>
      </c>
      <c r="I161" s="627" t="s">
        <v>1102</v>
      </c>
      <c r="J161" s="627" t="s">
        <v>1091</v>
      </c>
      <c r="K161" s="627" t="s">
        <v>1103</v>
      </c>
      <c r="L161" s="629">
        <v>26.829966798184198</v>
      </c>
      <c r="M161" s="629">
        <v>2</v>
      </c>
      <c r="N161" s="630">
        <v>53.659933596368397</v>
      </c>
    </row>
    <row r="162" spans="1:14" ht="14.4" customHeight="1" x14ac:dyDescent="0.3">
      <c r="A162" s="625" t="s">
        <v>526</v>
      </c>
      <c r="B162" s="626" t="s">
        <v>528</v>
      </c>
      <c r="C162" s="627" t="s">
        <v>550</v>
      </c>
      <c r="D162" s="628" t="s">
        <v>551</v>
      </c>
      <c r="E162" s="627" t="s">
        <v>529</v>
      </c>
      <c r="F162" s="628" t="s">
        <v>530</v>
      </c>
      <c r="G162" s="627" t="s">
        <v>560</v>
      </c>
      <c r="H162" s="627" t="s">
        <v>1104</v>
      </c>
      <c r="I162" s="627" t="s">
        <v>1105</v>
      </c>
      <c r="J162" s="627" t="s">
        <v>1106</v>
      </c>
      <c r="K162" s="627" t="s">
        <v>1107</v>
      </c>
      <c r="L162" s="629">
        <v>19.103964419851</v>
      </c>
      <c r="M162" s="629">
        <v>5</v>
      </c>
      <c r="N162" s="630">
        <v>95.519822099254995</v>
      </c>
    </row>
    <row r="163" spans="1:14" ht="14.4" customHeight="1" x14ac:dyDescent="0.3">
      <c r="A163" s="625" t="s">
        <v>526</v>
      </c>
      <c r="B163" s="626" t="s">
        <v>528</v>
      </c>
      <c r="C163" s="627" t="s">
        <v>550</v>
      </c>
      <c r="D163" s="628" t="s">
        <v>551</v>
      </c>
      <c r="E163" s="627" t="s">
        <v>529</v>
      </c>
      <c r="F163" s="628" t="s">
        <v>530</v>
      </c>
      <c r="G163" s="627" t="s">
        <v>560</v>
      </c>
      <c r="H163" s="627" t="s">
        <v>1108</v>
      </c>
      <c r="I163" s="627" t="s">
        <v>1109</v>
      </c>
      <c r="J163" s="627" t="s">
        <v>1106</v>
      </c>
      <c r="K163" s="627" t="s">
        <v>1110</v>
      </c>
      <c r="L163" s="629">
        <v>28.220084625155099</v>
      </c>
      <c r="M163" s="629">
        <v>2</v>
      </c>
      <c r="N163" s="630">
        <v>56.440169250310198</v>
      </c>
    </row>
    <row r="164" spans="1:14" ht="14.4" customHeight="1" x14ac:dyDescent="0.3">
      <c r="A164" s="625" t="s">
        <v>526</v>
      </c>
      <c r="B164" s="626" t="s">
        <v>528</v>
      </c>
      <c r="C164" s="627" t="s">
        <v>550</v>
      </c>
      <c r="D164" s="628" t="s">
        <v>551</v>
      </c>
      <c r="E164" s="627" t="s">
        <v>529</v>
      </c>
      <c r="F164" s="628" t="s">
        <v>530</v>
      </c>
      <c r="G164" s="627" t="s">
        <v>560</v>
      </c>
      <c r="H164" s="627" t="s">
        <v>1111</v>
      </c>
      <c r="I164" s="627" t="s">
        <v>562</v>
      </c>
      <c r="J164" s="627" t="s">
        <v>1112</v>
      </c>
      <c r="K164" s="627" t="s">
        <v>1113</v>
      </c>
      <c r="L164" s="629">
        <v>162.24634731499023</v>
      </c>
      <c r="M164" s="629">
        <v>80</v>
      </c>
      <c r="N164" s="630">
        <v>12979.707785199218</v>
      </c>
    </row>
    <row r="165" spans="1:14" ht="14.4" customHeight="1" x14ac:dyDescent="0.3">
      <c r="A165" s="625" t="s">
        <v>526</v>
      </c>
      <c r="B165" s="626" t="s">
        <v>528</v>
      </c>
      <c r="C165" s="627" t="s">
        <v>550</v>
      </c>
      <c r="D165" s="628" t="s">
        <v>551</v>
      </c>
      <c r="E165" s="627" t="s">
        <v>529</v>
      </c>
      <c r="F165" s="628" t="s">
        <v>530</v>
      </c>
      <c r="G165" s="627" t="s">
        <v>560</v>
      </c>
      <c r="H165" s="627" t="s">
        <v>1114</v>
      </c>
      <c r="I165" s="627" t="s">
        <v>1115</v>
      </c>
      <c r="J165" s="627" t="s">
        <v>1116</v>
      </c>
      <c r="K165" s="627" t="s">
        <v>1117</v>
      </c>
      <c r="L165" s="629">
        <v>217.18891878438765</v>
      </c>
      <c r="M165" s="629">
        <v>211</v>
      </c>
      <c r="N165" s="630">
        <v>45826.861863505794</v>
      </c>
    </row>
    <row r="166" spans="1:14" ht="14.4" customHeight="1" x14ac:dyDescent="0.3">
      <c r="A166" s="625" t="s">
        <v>526</v>
      </c>
      <c r="B166" s="626" t="s">
        <v>528</v>
      </c>
      <c r="C166" s="627" t="s">
        <v>550</v>
      </c>
      <c r="D166" s="628" t="s">
        <v>551</v>
      </c>
      <c r="E166" s="627" t="s">
        <v>529</v>
      </c>
      <c r="F166" s="628" t="s">
        <v>530</v>
      </c>
      <c r="G166" s="627" t="s">
        <v>560</v>
      </c>
      <c r="H166" s="627" t="s">
        <v>1118</v>
      </c>
      <c r="I166" s="627" t="s">
        <v>562</v>
      </c>
      <c r="J166" s="627" t="s">
        <v>1119</v>
      </c>
      <c r="K166" s="627"/>
      <c r="L166" s="629">
        <v>166.13204539610527</v>
      </c>
      <c r="M166" s="629">
        <v>53</v>
      </c>
      <c r="N166" s="630">
        <v>8804.9984059935796</v>
      </c>
    </row>
    <row r="167" spans="1:14" ht="14.4" customHeight="1" x14ac:dyDescent="0.3">
      <c r="A167" s="625" t="s">
        <v>526</v>
      </c>
      <c r="B167" s="626" t="s">
        <v>528</v>
      </c>
      <c r="C167" s="627" t="s">
        <v>550</v>
      </c>
      <c r="D167" s="628" t="s">
        <v>551</v>
      </c>
      <c r="E167" s="627" t="s">
        <v>529</v>
      </c>
      <c r="F167" s="628" t="s">
        <v>530</v>
      </c>
      <c r="G167" s="627" t="s">
        <v>560</v>
      </c>
      <c r="H167" s="627" t="s">
        <v>1120</v>
      </c>
      <c r="I167" s="627" t="s">
        <v>562</v>
      </c>
      <c r="J167" s="627" t="s">
        <v>1121</v>
      </c>
      <c r="K167" s="627"/>
      <c r="L167" s="629">
        <v>96.989996734862345</v>
      </c>
      <c r="M167" s="629">
        <v>10</v>
      </c>
      <c r="N167" s="630">
        <v>969.89996734862348</v>
      </c>
    </row>
    <row r="168" spans="1:14" ht="14.4" customHeight="1" x14ac:dyDescent="0.3">
      <c r="A168" s="625" t="s">
        <v>526</v>
      </c>
      <c r="B168" s="626" t="s">
        <v>528</v>
      </c>
      <c r="C168" s="627" t="s">
        <v>550</v>
      </c>
      <c r="D168" s="628" t="s">
        <v>551</v>
      </c>
      <c r="E168" s="627" t="s">
        <v>529</v>
      </c>
      <c r="F168" s="628" t="s">
        <v>530</v>
      </c>
      <c r="G168" s="627" t="s">
        <v>560</v>
      </c>
      <c r="H168" s="627" t="s">
        <v>1122</v>
      </c>
      <c r="I168" s="627" t="s">
        <v>1122</v>
      </c>
      <c r="J168" s="627" t="s">
        <v>566</v>
      </c>
      <c r="K168" s="627" t="s">
        <v>1123</v>
      </c>
      <c r="L168" s="629">
        <v>271.76016266501028</v>
      </c>
      <c r="M168" s="629">
        <v>119.9</v>
      </c>
      <c r="N168" s="630">
        <v>32584.043503534736</v>
      </c>
    </row>
    <row r="169" spans="1:14" ht="14.4" customHeight="1" x14ac:dyDescent="0.3">
      <c r="A169" s="625" t="s">
        <v>526</v>
      </c>
      <c r="B169" s="626" t="s">
        <v>528</v>
      </c>
      <c r="C169" s="627" t="s">
        <v>550</v>
      </c>
      <c r="D169" s="628" t="s">
        <v>551</v>
      </c>
      <c r="E169" s="627" t="s">
        <v>529</v>
      </c>
      <c r="F169" s="628" t="s">
        <v>530</v>
      </c>
      <c r="G169" s="627" t="s">
        <v>560</v>
      </c>
      <c r="H169" s="627" t="s">
        <v>1124</v>
      </c>
      <c r="I169" s="627" t="s">
        <v>1125</v>
      </c>
      <c r="J169" s="627" t="s">
        <v>1126</v>
      </c>
      <c r="K169" s="627" t="s">
        <v>1127</v>
      </c>
      <c r="L169" s="629">
        <v>65.48249658473128</v>
      </c>
      <c r="M169" s="629">
        <v>8</v>
      </c>
      <c r="N169" s="630">
        <v>523.85997267785024</v>
      </c>
    </row>
    <row r="170" spans="1:14" ht="14.4" customHeight="1" x14ac:dyDescent="0.3">
      <c r="A170" s="625" t="s">
        <v>526</v>
      </c>
      <c r="B170" s="626" t="s">
        <v>528</v>
      </c>
      <c r="C170" s="627" t="s">
        <v>550</v>
      </c>
      <c r="D170" s="628" t="s">
        <v>551</v>
      </c>
      <c r="E170" s="627" t="s">
        <v>529</v>
      </c>
      <c r="F170" s="628" t="s">
        <v>530</v>
      </c>
      <c r="G170" s="627" t="s">
        <v>560</v>
      </c>
      <c r="H170" s="627" t="s">
        <v>1128</v>
      </c>
      <c r="I170" s="627" t="s">
        <v>1129</v>
      </c>
      <c r="J170" s="627" t="s">
        <v>1130</v>
      </c>
      <c r="K170" s="627" t="s">
        <v>1131</v>
      </c>
      <c r="L170" s="629">
        <v>41.247055904899653</v>
      </c>
      <c r="M170" s="629">
        <v>84</v>
      </c>
      <c r="N170" s="630">
        <v>3464.7526960115706</v>
      </c>
    </row>
    <row r="171" spans="1:14" ht="14.4" customHeight="1" x14ac:dyDescent="0.3">
      <c r="A171" s="625" t="s">
        <v>526</v>
      </c>
      <c r="B171" s="626" t="s">
        <v>528</v>
      </c>
      <c r="C171" s="627" t="s">
        <v>550</v>
      </c>
      <c r="D171" s="628" t="s">
        <v>551</v>
      </c>
      <c r="E171" s="627" t="s">
        <v>529</v>
      </c>
      <c r="F171" s="628" t="s">
        <v>530</v>
      </c>
      <c r="G171" s="627" t="s">
        <v>560</v>
      </c>
      <c r="H171" s="627" t="s">
        <v>1132</v>
      </c>
      <c r="I171" s="627" t="s">
        <v>1133</v>
      </c>
      <c r="J171" s="627" t="s">
        <v>1134</v>
      </c>
      <c r="K171" s="627" t="s">
        <v>577</v>
      </c>
      <c r="L171" s="629">
        <v>56.1</v>
      </c>
      <c r="M171" s="629">
        <v>11</v>
      </c>
      <c r="N171" s="630">
        <v>617.1</v>
      </c>
    </row>
    <row r="172" spans="1:14" ht="14.4" customHeight="1" x14ac:dyDescent="0.3">
      <c r="A172" s="625" t="s">
        <v>526</v>
      </c>
      <c r="B172" s="626" t="s">
        <v>528</v>
      </c>
      <c r="C172" s="627" t="s">
        <v>550</v>
      </c>
      <c r="D172" s="628" t="s">
        <v>551</v>
      </c>
      <c r="E172" s="627" t="s">
        <v>529</v>
      </c>
      <c r="F172" s="628" t="s">
        <v>530</v>
      </c>
      <c r="G172" s="627" t="s">
        <v>560</v>
      </c>
      <c r="H172" s="627" t="s">
        <v>1135</v>
      </c>
      <c r="I172" s="627" t="s">
        <v>1136</v>
      </c>
      <c r="J172" s="627" t="s">
        <v>1137</v>
      </c>
      <c r="K172" s="627" t="s">
        <v>573</v>
      </c>
      <c r="L172" s="629">
        <v>118.42737409428693</v>
      </c>
      <c r="M172" s="629">
        <v>8450</v>
      </c>
      <c r="N172" s="630">
        <v>1000711.3110967246</v>
      </c>
    </row>
    <row r="173" spans="1:14" ht="14.4" customHeight="1" x14ac:dyDescent="0.3">
      <c r="A173" s="625" t="s">
        <v>526</v>
      </c>
      <c r="B173" s="626" t="s">
        <v>528</v>
      </c>
      <c r="C173" s="627" t="s">
        <v>550</v>
      </c>
      <c r="D173" s="628" t="s">
        <v>551</v>
      </c>
      <c r="E173" s="627" t="s">
        <v>529</v>
      </c>
      <c r="F173" s="628" t="s">
        <v>530</v>
      </c>
      <c r="G173" s="627" t="s">
        <v>560</v>
      </c>
      <c r="H173" s="627" t="s">
        <v>1138</v>
      </c>
      <c r="I173" s="627" t="s">
        <v>1139</v>
      </c>
      <c r="J173" s="627" t="s">
        <v>1140</v>
      </c>
      <c r="K173" s="627" t="s">
        <v>1141</v>
      </c>
      <c r="L173" s="629">
        <v>59.463437774094992</v>
      </c>
      <c r="M173" s="629">
        <v>168</v>
      </c>
      <c r="N173" s="630">
        <v>9989.8575460479587</v>
      </c>
    </row>
    <row r="174" spans="1:14" ht="14.4" customHeight="1" x14ac:dyDescent="0.3">
      <c r="A174" s="625" t="s">
        <v>526</v>
      </c>
      <c r="B174" s="626" t="s">
        <v>528</v>
      </c>
      <c r="C174" s="627" t="s">
        <v>550</v>
      </c>
      <c r="D174" s="628" t="s">
        <v>551</v>
      </c>
      <c r="E174" s="627" t="s">
        <v>529</v>
      </c>
      <c r="F174" s="628" t="s">
        <v>530</v>
      </c>
      <c r="G174" s="627" t="s">
        <v>560</v>
      </c>
      <c r="H174" s="627" t="s">
        <v>1142</v>
      </c>
      <c r="I174" s="627" t="s">
        <v>1143</v>
      </c>
      <c r="J174" s="627" t="s">
        <v>1144</v>
      </c>
      <c r="K174" s="627" t="s">
        <v>1145</v>
      </c>
      <c r="L174" s="629">
        <v>0</v>
      </c>
      <c r="M174" s="629">
        <v>0</v>
      </c>
      <c r="N174" s="630">
        <v>0</v>
      </c>
    </row>
    <row r="175" spans="1:14" ht="14.4" customHeight="1" x14ac:dyDescent="0.3">
      <c r="A175" s="625" t="s">
        <v>526</v>
      </c>
      <c r="B175" s="626" t="s">
        <v>528</v>
      </c>
      <c r="C175" s="627" t="s">
        <v>550</v>
      </c>
      <c r="D175" s="628" t="s">
        <v>551</v>
      </c>
      <c r="E175" s="627" t="s">
        <v>529</v>
      </c>
      <c r="F175" s="628" t="s">
        <v>530</v>
      </c>
      <c r="G175" s="627" t="s">
        <v>560</v>
      </c>
      <c r="H175" s="627" t="s">
        <v>1146</v>
      </c>
      <c r="I175" s="627" t="s">
        <v>1147</v>
      </c>
      <c r="J175" s="627" t="s">
        <v>1148</v>
      </c>
      <c r="K175" s="627" t="s">
        <v>1149</v>
      </c>
      <c r="L175" s="629">
        <v>57.793387046890196</v>
      </c>
      <c r="M175" s="629">
        <v>3</v>
      </c>
      <c r="N175" s="630">
        <v>173.38016114067059</v>
      </c>
    </row>
    <row r="176" spans="1:14" ht="14.4" customHeight="1" x14ac:dyDescent="0.3">
      <c r="A176" s="625" t="s">
        <v>526</v>
      </c>
      <c r="B176" s="626" t="s">
        <v>528</v>
      </c>
      <c r="C176" s="627" t="s">
        <v>550</v>
      </c>
      <c r="D176" s="628" t="s">
        <v>551</v>
      </c>
      <c r="E176" s="627" t="s">
        <v>529</v>
      </c>
      <c r="F176" s="628" t="s">
        <v>530</v>
      </c>
      <c r="G176" s="627" t="s">
        <v>560</v>
      </c>
      <c r="H176" s="627" t="s">
        <v>1150</v>
      </c>
      <c r="I176" s="627" t="s">
        <v>1151</v>
      </c>
      <c r="J176" s="627" t="s">
        <v>1152</v>
      </c>
      <c r="K176" s="627" t="s">
        <v>1153</v>
      </c>
      <c r="L176" s="629">
        <v>91.75</v>
      </c>
      <c r="M176" s="629">
        <v>1</v>
      </c>
      <c r="N176" s="630">
        <v>91.75</v>
      </c>
    </row>
    <row r="177" spans="1:14" ht="14.4" customHeight="1" x14ac:dyDescent="0.3">
      <c r="A177" s="625" t="s">
        <v>526</v>
      </c>
      <c r="B177" s="626" t="s">
        <v>528</v>
      </c>
      <c r="C177" s="627" t="s">
        <v>550</v>
      </c>
      <c r="D177" s="628" t="s">
        <v>551</v>
      </c>
      <c r="E177" s="627" t="s">
        <v>529</v>
      </c>
      <c r="F177" s="628" t="s">
        <v>530</v>
      </c>
      <c r="G177" s="627" t="s">
        <v>560</v>
      </c>
      <c r="H177" s="627" t="s">
        <v>1154</v>
      </c>
      <c r="I177" s="627" t="s">
        <v>1155</v>
      </c>
      <c r="J177" s="627" t="s">
        <v>826</v>
      </c>
      <c r="K177" s="627" t="s">
        <v>1156</v>
      </c>
      <c r="L177" s="629">
        <v>74.930000000000007</v>
      </c>
      <c r="M177" s="629">
        <v>1</v>
      </c>
      <c r="N177" s="630">
        <v>74.930000000000007</v>
      </c>
    </row>
    <row r="178" spans="1:14" ht="14.4" customHeight="1" x14ac:dyDescent="0.3">
      <c r="A178" s="625" t="s">
        <v>526</v>
      </c>
      <c r="B178" s="626" t="s">
        <v>528</v>
      </c>
      <c r="C178" s="627" t="s">
        <v>550</v>
      </c>
      <c r="D178" s="628" t="s">
        <v>551</v>
      </c>
      <c r="E178" s="627" t="s">
        <v>529</v>
      </c>
      <c r="F178" s="628" t="s">
        <v>530</v>
      </c>
      <c r="G178" s="627" t="s">
        <v>560</v>
      </c>
      <c r="H178" s="627" t="s">
        <v>603</v>
      </c>
      <c r="I178" s="627" t="s">
        <v>604</v>
      </c>
      <c r="J178" s="627" t="s">
        <v>605</v>
      </c>
      <c r="K178" s="627" t="s">
        <v>606</v>
      </c>
      <c r="L178" s="629">
        <v>1665.2</v>
      </c>
      <c r="M178" s="629">
        <v>1</v>
      </c>
      <c r="N178" s="630">
        <v>1665.2</v>
      </c>
    </row>
    <row r="179" spans="1:14" ht="14.4" customHeight="1" x14ac:dyDescent="0.3">
      <c r="A179" s="625" t="s">
        <v>526</v>
      </c>
      <c r="B179" s="626" t="s">
        <v>528</v>
      </c>
      <c r="C179" s="627" t="s">
        <v>550</v>
      </c>
      <c r="D179" s="628" t="s">
        <v>551</v>
      </c>
      <c r="E179" s="627" t="s">
        <v>529</v>
      </c>
      <c r="F179" s="628" t="s">
        <v>530</v>
      </c>
      <c r="G179" s="627" t="s">
        <v>560</v>
      </c>
      <c r="H179" s="627" t="s">
        <v>1157</v>
      </c>
      <c r="I179" s="627" t="s">
        <v>1158</v>
      </c>
      <c r="J179" s="627" t="s">
        <v>1159</v>
      </c>
      <c r="K179" s="627" t="s">
        <v>1160</v>
      </c>
      <c r="L179" s="629">
        <v>70.863746146010982</v>
      </c>
      <c r="M179" s="629">
        <v>5</v>
      </c>
      <c r="N179" s="630">
        <v>354.31873073005488</v>
      </c>
    </row>
    <row r="180" spans="1:14" ht="14.4" customHeight="1" x14ac:dyDescent="0.3">
      <c r="A180" s="625" t="s">
        <v>526</v>
      </c>
      <c r="B180" s="626" t="s">
        <v>528</v>
      </c>
      <c r="C180" s="627" t="s">
        <v>550</v>
      </c>
      <c r="D180" s="628" t="s">
        <v>551</v>
      </c>
      <c r="E180" s="627" t="s">
        <v>529</v>
      </c>
      <c r="F180" s="628" t="s">
        <v>530</v>
      </c>
      <c r="G180" s="627" t="s">
        <v>560</v>
      </c>
      <c r="H180" s="627" t="s">
        <v>1161</v>
      </c>
      <c r="I180" s="627" t="s">
        <v>1162</v>
      </c>
      <c r="J180" s="627" t="s">
        <v>1163</v>
      </c>
      <c r="K180" s="627" t="s">
        <v>1164</v>
      </c>
      <c r="L180" s="629">
        <v>80.508147906318598</v>
      </c>
      <c r="M180" s="629">
        <v>228</v>
      </c>
      <c r="N180" s="630">
        <v>18355.857722640641</v>
      </c>
    </row>
    <row r="181" spans="1:14" ht="14.4" customHeight="1" x14ac:dyDescent="0.3">
      <c r="A181" s="625" t="s">
        <v>526</v>
      </c>
      <c r="B181" s="626" t="s">
        <v>528</v>
      </c>
      <c r="C181" s="627" t="s">
        <v>550</v>
      </c>
      <c r="D181" s="628" t="s">
        <v>551</v>
      </c>
      <c r="E181" s="627" t="s">
        <v>529</v>
      </c>
      <c r="F181" s="628" t="s">
        <v>530</v>
      </c>
      <c r="G181" s="627" t="s">
        <v>560</v>
      </c>
      <c r="H181" s="627" t="s">
        <v>1165</v>
      </c>
      <c r="I181" s="627" t="s">
        <v>1166</v>
      </c>
      <c r="J181" s="627" t="s">
        <v>1167</v>
      </c>
      <c r="K181" s="627" t="s">
        <v>1168</v>
      </c>
      <c r="L181" s="629">
        <v>73.55</v>
      </c>
      <c r="M181" s="629">
        <v>2</v>
      </c>
      <c r="N181" s="630">
        <v>147.1</v>
      </c>
    </row>
    <row r="182" spans="1:14" ht="14.4" customHeight="1" x14ac:dyDescent="0.3">
      <c r="A182" s="625" t="s">
        <v>526</v>
      </c>
      <c r="B182" s="626" t="s">
        <v>528</v>
      </c>
      <c r="C182" s="627" t="s">
        <v>550</v>
      </c>
      <c r="D182" s="628" t="s">
        <v>551</v>
      </c>
      <c r="E182" s="627" t="s">
        <v>529</v>
      </c>
      <c r="F182" s="628" t="s">
        <v>530</v>
      </c>
      <c r="G182" s="627" t="s">
        <v>560</v>
      </c>
      <c r="H182" s="627" t="s">
        <v>1169</v>
      </c>
      <c r="I182" s="627" t="s">
        <v>1170</v>
      </c>
      <c r="J182" s="627" t="s">
        <v>858</v>
      </c>
      <c r="K182" s="627" t="s">
        <v>1171</v>
      </c>
      <c r="L182" s="629">
        <v>268.48433483034228</v>
      </c>
      <c r="M182" s="629">
        <v>230</v>
      </c>
      <c r="N182" s="630">
        <v>61751.397010978719</v>
      </c>
    </row>
    <row r="183" spans="1:14" ht="14.4" customHeight="1" x14ac:dyDescent="0.3">
      <c r="A183" s="625" t="s">
        <v>526</v>
      </c>
      <c r="B183" s="626" t="s">
        <v>528</v>
      </c>
      <c r="C183" s="627" t="s">
        <v>550</v>
      </c>
      <c r="D183" s="628" t="s">
        <v>551</v>
      </c>
      <c r="E183" s="627" t="s">
        <v>529</v>
      </c>
      <c r="F183" s="628" t="s">
        <v>530</v>
      </c>
      <c r="G183" s="627" t="s">
        <v>560</v>
      </c>
      <c r="H183" s="627" t="s">
        <v>1172</v>
      </c>
      <c r="I183" s="627" t="s">
        <v>1173</v>
      </c>
      <c r="J183" s="627" t="s">
        <v>1174</v>
      </c>
      <c r="K183" s="627" t="s">
        <v>1175</v>
      </c>
      <c r="L183" s="629">
        <v>1712.7672131147542</v>
      </c>
      <c r="M183" s="629">
        <v>122</v>
      </c>
      <c r="N183" s="630">
        <v>208957.6</v>
      </c>
    </row>
    <row r="184" spans="1:14" ht="14.4" customHeight="1" x14ac:dyDescent="0.3">
      <c r="A184" s="625" t="s">
        <v>526</v>
      </c>
      <c r="B184" s="626" t="s">
        <v>528</v>
      </c>
      <c r="C184" s="627" t="s">
        <v>550</v>
      </c>
      <c r="D184" s="628" t="s">
        <v>551</v>
      </c>
      <c r="E184" s="627" t="s">
        <v>529</v>
      </c>
      <c r="F184" s="628" t="s">
        <v>530</v>
      </c>
      <c r="G184" s="627" t="s">
        <v>560</v>
      </c>
      <c r="H184" s="627" t="s">
        <v>1176</v>
      </c>
      <c r="I184" s="627" t="s">
        <v>1177</v>
      </c>
      <c r="J184" s="627" t="s">
        <v>1178</v>
      </c>
      <c r="K184" s="627" t="s">
        <v>1179</v>
      </c>
      <c r="L184" s="629">
        <v>81.566666666666677</v>
      </c>
      <c r="M184" s="629">
        <v>3</v>
      </c>
      <c r="N184" s="630">
        <v>244.70000000000002</v>
      </c>
    </row>
    <row r="185" spans="1:14" ht="14.4" customHeight="1" x14ac:dyDescent="0.3">
      <c r="A185" s="625" t="s">
        <v>526</v>
      </c>
      <c r="B185" s="626" t="s">
        <v>528</v>
      </c>
      <c r="C185" s="627" t="s">
        <v>550</v>
      </c>
      <c r="D185" s="628" t="s">
        <v>551</v>
      </c>
      <c r="E185" s="627" t="s">
        <v>529</v>
      </c>
      <c r="F185" s="628" t="s">
        <v>530</v>
      </c>
      <c r="G185" s="627" t="s">
        <v>560</v>
      </c>
      <c r="H185" s="627" t="s">
        <v>1180</v>
      </c>
      <c r="I185" s="627" t="s">
        <v>1181</v>
      </c>
      <c r="J185" s="627" t="s">
        <v>1182</v>
      </c>
      <c r="K185" s="627" t="s">
        <v>1183</v>
      </c>
      <c r="L185" s="629">
        <v>1119.3675693186353</v>
      </c>
      <c r="M185" s="629">
        <v>34</v>
      </c>
      <c r="N185" s="630">
        <v>38058.497356833599</v>
      </c>
    </row>
    <row r="186" spans="1:14" ht="14.4" customHeight="1" x14ac:dyDescent="0.3">
      <c r="A186" s="625" t="s">
        <v>526</v>
      </c>
      <c r="B186" s="626" t="s">
        <v>528</v>
      </c>
      <c r="C186" s="627" t="s">
        <v>550</v>
      </c>
      <c r="D186" s="628" t="s">
        <v>551</v>
      </c>
      <c r="E186" s="627" t="s">
        <v>529</v>
      </c>
      <c r="F186" s="628" t="s">
        <v>530</v>
      </c>
      <c r="G186" s="627" t="s">
        <v>560</v>
      </c>
      <c r="H186" s="627" t="s">
        <v>1184</v>
      </c>
      <c r="I186" s="627" t="s">
        <v>1185</v>
      </c>
      <c r="J186" s="627" t="s">
        <v>1186</v>
      </c>
      <c r="K186" s="627" t="s">
        <v>1187</v>
      </c>
      <c r="L186" s="629">
        <v>197.469125798325</v>
      </c>
      <c r="M186" s="629">
        <v>38</v>
      </c>
      <c r="N186" s="630">
        <v>7503.8267803363497</v>
      </c>
    </row>
    <row r="187" spans="1:14" ht="14.4" customHeight="1" x14ac:dyDescent="0.3">
      <c r="A187" s="625" t="s">
        <v>526</v>
      </c>
      <c r="B187" s="626" t="s">
        <v>528</v>
      </c>
      <c r="C187" s="627" t="s">
        <v>550</v>
      </c>
      <c r="D187" s="628" t="s">
        <v>551</v>
      </c>
      <c r="E187" s="627" t="s">
        <v>529</v>
      </c>
      <c r="F187" s="628" t="s">
        <v>530</v>
      </c>
      <c r="G187" s="627" t="s">
        <v>560</v>
      </c>
      <c r="H187" s="627" t="s">
        <v>1188</v>
      </c>
      <c r="I187" s="627" t="s">
        <v>1189</v>
      </c>
      <c r="J187" s="627" t="s">
        <v>937</v>
      </c>
      <c r="K187" s="627" t="s">
        <v>1190</v>
      </c>
      <c r="L187" s="629">
        <v>98.33</v>
      </c>
      <c r="M187" s="629">
        <v>7</v>
      </c>
      <c r="N187" s="630">
        <v>688.31</v>
      </c>
    </row>
    <row r="188" spans="1:14" ht="14.4" customHeight="1" x14ac:dyDescent="0.3">
      <c r="A188" s="625" t="s">
        <v>526</v>
      </c>
      <c r="B188" s="626" t="s">
        <v>528</v>
      </c>
      <c r="C188" s="627" t="s">
        <v>550</v>
      </c>
      <c r="D188" s="628" t="s">
        <v>551</v>
      </c>
      <c r="E188" s="627" t="s">
        <v>529</v>
      </c>
      <c r="F188" s="628" t="s">
        <v>530</v>
      </c>
      <c r="G188" s="627" t="s">
        <v>560</v>
      </c>
      <c r="H188" s="627" t="s">
        <v>1191</v>
      </c>
      <c r="I188" s="627" t="s">
        <v>1191</v>
      </c>
      <c r="J188" s="627" t="s">
        <v>944</v>
      </c>
      <c r="K188" s="627" t="s">
        <v>1192</v>
      </c>
      <c r="L188" s="629">
        <v>79.149290875792403</v>
      </c>
      <c r="M188" s="629">
        <v>1</v>
      </c>
      <c r="N188" s="630">
        <v>79.149290875792403</v>
      </c>
    </row>
    <row r="189" spans="1:14" ht="14.4" customHeight="1" x14ac:dyDescent="0.3">
      <c r="A189" s="625" t="s">
        <v>526</v>
      </c>
      <c r="B189" s="626" t="s">
        <v>528</v>
      </c>
      <c r="C189" s="627" t="s">
        <v>550</v>
      </c>
      <c r="D189" s="628" t="s">
        <v>551</v>
      </c>
      <c r="E189" s="627" t="s">
        <v>529</v>
      </c>
      <c r="F189" s="628" t="s">
        <v>530</v>
      </c>
      <c r="G189" s="627" t="s">
        <v>560</v>
      </c>
      <c r="H189" s="627" t="s">
        <v>1193</v>
      </c>
      <c r="I189" s="627" t="s">
        <v>1194</v>
      </c>
      <c r="J189" s="627" t="s">
        <v>1195</v>
      </c>
      <c r="K189" s="627" t="s">
        <v>1196</v>
      </c>
      <c r="L189" s="629">
        <v>790.71838946639173</v>
      </c>
      <c r="M189" s="629">
        <v>117</v>
      </c>
      <c r="N189" s="630">
        <v>92514.051567567833</v>
      </c>
    </row>
    <row r="190" spans="1:14" ht="14.4" customHeight="1" x14ac:dyDescent="0.3">
      <c r="A190" s="625" t="s">
        <v>526</v>
      </c>
      <c r="B190" s="626" t="s">
        <v>528</v>
      </c>
      <c r="C190" s="627" t="s">
        <v>550</v>
      </c>
      <c r="D190" s="628" t="s">
        <v>551</v>
      </c>
      <c r="E190" s="627" t="s">
        <v>529</v>
      </c>
      <c r="F190" s="628" t="s">
        <v>530</v>
      </c>
      <c r="G190" s="627" t="s">
        <v>560</v>
      </c>
      <c r="H190" s="627" t="s">
        <v>1197</v>
      </c>
      <c r="I190" s="627" t="s">
        <v>1198</v>
      </c>
      <c r="J190" s="627" t="s">
        <v>1199</v>
      </c>
      <c r="K190" s="627" t="s">
        <v>1200</v>
      </c>
      <c r="L190" s="629">
        <v>67.466014616762294</v>
      </c>
      <c r="M190" s="629">
        <v>5</v>
      </c>
      <c r="N190" s="630">
        <v>337.33007308381144</v>
      </c>
    </row>
    <row r="191" spans="1:14" ht="14.4" customHeight="1" x14ac:dyDescent="0.3">
      <c r="A191" s="625" t="s">
        <v>526</v>
      </c>
      <c r="B191" s="626" t="s">
        <v>528</v>
      </c>
      <c r="C191" s="627" t="s">
        <v>550</v>
      </c>
      <c r="D191" s="628" t="s">
        <v>551</v>
      </c>
      <c r="E191" s="627" t="s">
        <v>529</v>
      </c>
      <c r="F191" s="628" t="s">
        <v>530</v>
      </c>
      <c r="G191" s="627" t="s">
        <v>560</v>
      </c>
      <c r="H191" s="627" t="s">
        <v>1201</v>
      </c>
      <c r="I191" s="627" t="s">
        <v>1202</v>
      </c>
      <c r="J191" s="627" t="s">
        <v>714</v>
      </c>
      <c r="K191" s="627" t="s">
        <v>1203</v>
      </c>
      <c r="L191" s="629">
        <v>343.05121246950176</v>
      </c>
      <c r="M191" s="629">
        <v>27</v>
      </c>
      <c r="N191" s="630">
        <v>9262.3827366765472</v>
      </c>
    </row>
    <row r="192" spans="1:14" ht="14.4" customHeight="1" x14ac:dyDescent="0.3">
      <c r="A192" s="625" t="s">
        <v>526</v>
      </c>
      <c r="B192" s="626" t="s">
        <v>528</v>
      </c>
      <c r="C192" s="627" t="s">
        <v>550</v>
      </c>
      <c r="D192" s="628" t="s">
        <v>551</v>
      </c>
      <c r="E192" s="627" t="s">
        <v>529</v>
      </c>
      <c r="F192" s="628" t="s">
        <v>530</v>
      </c>
      <c r="G192" s="627" t="s">
        <v>560</v>
      </c>
      <c r="H192" s="627" t="s">
        <v>1204</v>
      </c>
      <c r="I192" s="627" t="s">
        <v>1205</v>
      </c>
      <c r="J192" s="627" t="s">
        <v>1206</v>
      </c>
      <c r="K192" s="627" t="s">
        <v>1207</v>
      </c>
      <c r="L192" s="629">
        <v>602.50861670594395</v>
      </c>
      <c r="M192" s="629">
        <v>1</v>
      </c>
      <c r="N192" s="630">
        <v>602.50861670594395</v>
      </c>
    </row>
    <row r="193" spans="1:14" ht="14.4" customHeight="1" x14ac:dyDescent="0.3">
      <c r="A193" s="625" t="s">
        <v>526</v>
      </c>
      <c r="B193" s="626" t="s">
        <v>528</v>
      </c>
      <c r="C193" s="627" t="s">
        <v>550</v>
      </c>
      <c r="D193" s="628" t="s">
        <v>551</v>
      </c>
      <c r="E193" s="627" t="s">
        <v>529</v>
      </c>
      <c r="F193" s="628" t="s">
        <v>530</v>
      </c>
      <c r="G193" s="627" t="s">
        <v>560</v>
      </c>
      <c r="H193" s="627" t="s">
        <v>1208</v>
      </c>
      <c r="I193" s="627" t="s">
        <v>1209</v>
      </c>
      <c r="J193" s="627" t="s">
        <v>1210</v>
      </c>
      <c r="K193" s="627" t="s">
        <v>1211</v>
      </c>
      <c r="L193" s="629">
        <v>110.06</v>
      </c>
      <c r="M193" s="629">
        <v>1</v>
      </c>
      <c r="N193" s="630">
        <v>110.06</v>
      </c>
    </row>
    <row r="194" spans="1:14" ht="14.4" customHeight="1" x14ac:dyDescent="0.3">
      <c r="A194" s="625" t="s">
        <v>526</v>
      </c>
      <c r="B194" s="626" t="s">
        <v>528</v>
      </c>
      <c r="C194" s="627" t="s">
        <v>550</v>
      </c>
      <c r="D194" s="628" t="s">
        <v>551</v>
      </c>
      <c r="E194" s="627" t="s">
        <v>529</v>
      </c>
      <c r="F194" s="628" t="s">
        <v>530</v>
      </c>
      <c r="G194" s="627" t="s">
        <v>560</v>
      </c>
      <c r="H194" s="627" t="s">
        <v>1212</v>
      </c>
      <c r="I194" s="627" t="s">
        <v>1213</v>
      </c>
      <c r="J194" s="627" t="s">
        <v>1214</v>
      </c>
      <c r="K194" s="627" t="s">
        <v>1215</v>
      </c>
      <c r="L194" s="629">
        <v>591.20230374000391</v>
      </c>
      <c r="M194" s="629">
        <v>22</v>
      </c>
      <c r="N194" s="630">
        <v>13006.450682280085</v>
      </c>
    </row>
    <row r="195" spans="1:14" ht="14.4" customHeight="1" x14ac:dyDescent="0.3">
      <c r="A195" s="625" t="s">
        <v>526</v>
      </c>
      <c r="B195" s="626" t="s">
        <v>528</v>
      </c>
      <c r="C195" s="627" t="s">
        <v>550</v>
      </c>
      <c r="D195" s="628" t="s">
        <v>551</v>
      </c>
      <c r="E195" s="627" t="s">
        <v>529</v>
      </c>
      <c r="F195" s="628" t="s">
        <v>530</v>
      </c>
      <c r="G195" s="627" t="s">
        <v>560</v>
      </c>
      <c r="H195" s="627" t="s">
        <v>1216</v>
      </c>
      <c r="I195" s="627" t="s">
        <v>1217</v>
      </c>
      <c r="J195" s="627" t="s">
        <v>1218</v>
      </c>
      <c r="K195" s="627" t="s">
        <v>1219</v>
      </c>
      <c r="L195" s="629">
        <v>71.742209341176348</v>
      </c>
      <c r="M195" s="629">
        <v>17</v>
      </c>
      <c r="N195" s="630">
        <v>1219.6175587999978</v>
      </c>
    </row>
    <row r="196" spans="1:14" ht="14.4" customHeight="1" x14ac:dyDescent="0.3">
      <c r="A196" s="625" t="s">
        <v>526</v>
      </c>
      <c r="B196" s="626" t="s">
        <v>528</v>
      </c>
      <c r="C196" s="627" t="s">
        <v>550</v>
      </c>
      <c r="D196" s="628" t="s">
        <v>551</v>
      </c>
      <c r="E196" s="627" t="s">
        <v>529</v>
      </c>
      <c r="F196" s="628" t="s">
        <v>530</v>
      </c>
      <c r="G196" s="627" t="s">
        <v>560</v>
      </c>
      <c r="H196" s="627" t="s">
        <v>1220</v>
      </c>
      <c r="I196" s="627" t="s">
        <v>1221</v>
      </c>
      <c r="J196" s="627" t="s">
        <v>1222</v>
      </c>
      <c r="K196" s="627" t="s">
        <v>1223</v>
      </c>
      <c r="L196" s="629">
        <v>36.378278135994186</v>
      </c>
      <c r="M196" s="629">
        <v>67</v>
      </c>
      <c r="N196" s="630">
        <v>2437.3446351116104</v>
      </c>
    </row>
    <row r="197" spans="1:14" ht="14.4" customHeight="1" x14ac:dyDescent="0.3">
      <c r="A197" s="625" t="s">
        <v>526</v>
      </c>
      <c r="B197" s="626" t="s">
        <v>528</v>
      </c>
      <c r="C197" s="627" t="s">
        <v>550</v>
      </c>
      <c r="D197" s="628" t="s">
        <v>551</v>
      </c>
      <c r="E197" s="627" t="s">
        <v>529</v>
      </c>
      <c r="F197" s="628" t="s">
        <v>530</v>
      </c>
      <c r="G197" s="627" t="s">
        <v>560</v>
      </c>
      <c r="H197" s="627" t="s">
        <v>1224</v>
      </c>
      <c r="I197" s="627" t="s">
        <v>1225</v>
      </c>
      <c r="J197" s="627" t="s">
        <v>1222</v>
      </c>
      <c r="K197" s="627" t="s">
        <v>1226</v>
      </c>
      <c r="L197" s="629">
        <v>53.848021626033415</v>
      </c>
      <c r="M197" s="629">
        <v>30</v>
      </c>
      <c r="N197" s="630">
        <v>1615.4406487810024</v>
      </c>
    </row>
    <row r="198" spans="1:14" ht="14.4" customHeight="1" x14ac:dyDescent="0.3">
      <c r="A198" s="625" t="s">
        <v>526</v>
      </c>
      <c r="B198" s="626" t="s">
        <v>528</v>
      </c>
      <c r="C198" s="627" t="s">
        <v>550</v>
      </c>
      <c r="D198" s="628" t="s">
        <v>551</v>
      </c>
      <c r="E198" s="627" t="s">
        <v>529</v>
      </c>
      <c r="F198" s="628" t="s">
        <v>530</v>
      </c>
      <c r="G198" s="627" t="s">
        <v>560</v>
      </c>
      <c r="H198" s="627" t="s">
        <v>1227</v>
      </c>
      <c r="I198" s="627" t="s">
        <v>1228</v>
      </c>
      <c r="J198" s="627" t="s">
        <v>1229</v>
      </c>
      <c r="K198" s="627" t="s">
        <v>1230</v>
      </c>
      <c r="L198" s="629">
        <v>54.539000000000001</v>
      </c>
      <c r="M198" s="629">
        <v>2</v>
      </c>
      <c r="N198" s="630">
        <v>109.078</v>
      </c>
    </row>
    <row r="199" spans="1:14" ht="14.4" customHeight="1" x14ac:dyDescent="0.3">
      <c r="A199" s="625" t="s">
        <v>526</v>
      </c>
      <c r="B199" s="626" t="s">
        <v>528</v>
      </c>
      <c r="C199" s="627" t="s">
        <v>550</v>
      </c>
      <c r="D199" s="628" t="s">
        <v>551</v>
      </c>
      <c r="E199" s="627" t="s">
        <v>529</v>
      </c>
      <c r="F199" s="628" t="s">
        <v>530</v>
      </c>
      <c r="G199" s="627" t="s">
        <v>560</v>
      </c>
      <c r="H199" s="627" t="s">
        <v>1231</v>
      </c>
      <c r="I199" s="627" t="s">
        <v>1232</v>
      </c>
      <c r="J199" s="627" t="s">
        <v>1233</v>
      </c>
      <c r="K199" s="627" t="s">
        <v>1234</v>
      </c>
      <c r="L199" s="629">
        <v>33.25540615961453</v>
      </c>
      <c r="M199" s="629">
        <v>34</v>
      </c>
      <c r="N199" s="630">
        <v>1130.683809426894</v>
      </c>
    </row>
    <row r="200" spans="1:14" ht="14.4" customHeight="1" x14ac:dyDescent="0.3">
      <c r="A200" s="625" t="s">
        <v>526</v>
      </c>
      <c r="B200" s="626" t="s">
        <v>528</v>
      </c>
      <c r="C200" s="627" t="s">
        <v>550</v>
      </c>
      <c r="D200" s="628" t="s">
        <v>551</v>
      </c>
      <c r="E200" s="627" t="s">
        <v>529</v>
      </c>
      <c r="F200" s="628" t="s">
        <v>530</v>
      </c>
      <c r="G200" s="627" t="s">
        <v>560</v>
      </c>
      <c r="H200" s="627" t="s">
        <v>1235</v>
      </c>
      <c r="I200" s="627" t="s">
        <v>1236</v>
      </c>
      <c r="J200" s="627" t="s">
        <v>1237</v>
      </c>
      <c r="K200" s="627" t="s">
        <v>1238</v>
      </c>
      <c r="L200" s="629">
        <v>42.363948249046722</v>
      </c>
      <c r="M200" s="629">
        <v>47</v>
      </c>
      <c r="N200" s="630">
        <v>1991.1055677051959</v>
      </c>
    </row>
    <row r="201" spans="1:14" ht="14.4" customHeight="1" x14ac:dyDescent="0.3">
      <c r="A201" s="625" t="s">
        <v>526</v>
      </c>
      <c r="B201" s="626" t="s">
        <v>528</v>
      </c>
      <c r="C201" s="627" t="s">
        <v>550</v>
      </c>
      <c r="D201" s="628" t="s">
        <v>551</v>
      </c>
      <c r="E201" s="627" t="s">
        <v>529</v>
      </c>
      <c r="F201" s="628" t="s">
        <v>530</v>
      </c>
      <c r="G201" s="627" t="s">
        <v>560</v>
      </c>
      <c r="H201" s="627" t="s">
        <v>1239</v>
      </c>
      <c r="I201" s="627" t="s">
        <v>1240</v>
      </c>
      <c r="J201" s="627" t="s">
        <v>1241</v>
      </c>
      <c r="K201" s="627" t="s">
        <v>1242</v>
      </c>
      <c r="L201" s="629">
        <v>29.837367896490981</v>
      </c>
      <c r="M201" s="629">
        <v>56</v>
      </c>
      <c r="N201" s="630">
        <v>1670.892602203495</v>
      </c>
    </row>
    <row r="202" spans="1:14" ht="14.4" customHeight="1" x14ac:dyDescent="0.3">
      <c r="A202" s="625" t="s">
        <v>526</v>
      </c>
      <c r="B202" s="626" t="s">
        <v>528</v>
      </c>
      <c r="C202" s="627" t="s">
        <v>550</v>
      </c>
      <c r="D202" s="628" t="s">
        <v>551</v>
      </c>
      <c r="E202" s="627" t="s">
        <v>529</v>
      </c>
      <c r="F202" s="628" t="s">
        <v>530</v>
      </c>
      <c r="G202" s="627" t="s">
        <v>560</v>
      </c>
      <c r="H202" s="627" t="s">
        <v>1243</v>
      </c>
      <c r="I202" s="627" t="s">
        <v>562</v>
      </c>
      <c r="J202" s="627" t="s">
        <v>1244</v>
      </c>
      <c r="K202" s="627"/>
      <c r="L202" s="629">
        <v>138.257194035613</v>
      </c>
      <c r="M202" s="629">
        <v>2</v>
      </c>
      <c r="N202" s="630">
        <v>276.51438807122599</v>
      </c>
    </row>
    <row r="203" spans="1:14" ht="14.4" customHeight="1" x14ac:dyDescent="0.3">
      <c r="A203" s="625" t="s">
        <v>526</v>
      </c>
      <c r="B203" s="626" t="s">
        <v>528</v>
      </c>
      <c r="C203" s="627" t="s">
        <v>550</v>
      </c>
      <c r="D203" s="628" t="s">
        <v>551</v>
      </c>
      <c r="E203" s="627" t="s">
        <v>529</v>
      </c>
      <c r="F203" s="628" t="s">
        <v>530</v>
      </c>
      <c r="G203" s="627" t="s">
        <v>560</v>
      </c>
      <c r="H203" s="627" t="s">
        <v>1245</v>
      </c>
      <c r="I203" s="627" t="s">
        <v>562</v>
      </c>
      <c r="J203" s="627" t="s">
        <v>1246</v>
      </c>
      <c r="K203" s="627"/>
      <c r="L203" s="629">
        <v>113.67631023335646</v>
      </c>
      <c r="M203" s="629">
        <v>74</v>
      </c>
      <c r="N203" s="630">
        <v>8412.0469572683778</v>
      </c>
    </row>
    <row r="204" spans="1:14" ht="14.4" customHeight="1" x14ac:dyDescent="0.3">
      <c r="A204" s="625" t="s">
        <v>526</v>
      </c>
      <c r="B204" s="626" t="s">
        <v>528</v>
      </c>
      <c r="C204" s="627" t="s">
        <v>550</v>
      </c>
      <c r="D204" s="628" t="s">
        <v>551</v>
      </c>
      <c r="E204" s="627" t="s">
        <v>529</v>
      </c>
      <c r="F204" s="628" t="s">
        <v>530</v>
      </c>
      <c r="G204" s="627" t="s">
        <v>560</v>
      </c>
      <c r="H204" s="627" t="s">
        <v>1247</v>
      </c>
      <c r="I204" s="627" t="s">
        <v>562</v>
      </c>
      <c r="J204" s="627" t="s">
        <v>1248</v>
      </c>
      <c r="K204" s="627"/>
      <c r="L204" s="629">
        <v>99.670000865936714</v>
      </c>
      <c r="M204" s="629">
        <v>21</v>
      </c>
      <c r="N204" s="630">
        <v>2093.070018184671</v>
      </c>
    </row>
    <row r="205" spans="1:14" ht="14.4" customHeight="1" x14ac:dyDescent="0.3">
      <c r="A205" s="625" t="s">
        <v>526</v>
      </c>
      <c r="B205" s="626" t="s">
        <v>528</v>
      </c>
      <c r="C205" s="627" t="s">
        <v>550</v>
      </c>
      <c r="D205" s="628" t="s">
        <v>551</v>
      </c>
      <c r="E205" s="627" t="s">
        <v>529</v>
      </c>
      <c r="F205" s="628" t="s">
        <v>530</v>
      </c>
      <c r="G205" s="627" t="s">
        <v>560</v>
      </c>
      <c r="H205" s="627" t="s">
        <v>1249</v>
      </c>
      <c r="I205" s="627" t="s">
        <v>562</v>
      </c>
      <c r="J205" s="627" t="s">
        <v>1250</v>
      </c>
      <c r="K205" s="627"/>
      <c r="L205" s="629">
        <v>199.34997959975678</v>
      </c>
      <c r="M205" s="629">
        <v>10</v>
      </c>
      <c r="N205" s="630">
        <v>1993.4997959975678</v>
      </c>
    </row>
    <row r="206" spans="1:14" ht="14.4" customHeight="1" x14ac:dyDescent="0.3">
      <c r="A206" s="625" t="s">
        <v>526</v>
      </c>
      <c r="B206" s="626" t="s">
        <v>528</v>
      </c>
      <c r="C206" s="627" t="s">
        <v>550</v>
      </c>
      <c r="D206" s="628" t="s">
        <v>551</v>
      </c>
      <c r="E206" s="627" t="s">
        <v>529</v>
      </c>
      <c r="F206" s="628" t="s">
        <v>530</v>
      </c>
      <c r="G206" s="627" t="s">
        <v>560</v>
      </c>
      <c r="H206" s="627" t="s">
        <v>1251</v>
      </c>
      <c r="I206" s="627" t="s">
        <v>562</v>
      </c>
      <c r="J206" s="627" t="s">
        <v>1252</v>
      </c>
      <c r="K206" s="627"/>
      <c r="L206" s="629">
        <v>99.669935563087975</v>
      </c>
      <c r="M206" s="629">
        <v>7</v>
      </c>
      <c r="N206" s="630">
        <v>697.68954894161584</v>
      </c>
    </row>
    <row r="207" spans="1:14" ht="14.4" customHeight="1" x14ac:dyDescent="0.3">
      <c r="A207" s="625" t="s">
        <v>526</v>
      </c>
      <c r="B207" s="626" t="s">
        <v>528</v>
      </c>
      <c r="C207" s="627" t="s">
        <v>550</v>
      </c>
      <c r="D207" s="628" t="s">
        <v>551</v>
      </c>
      <c r="E207" s="627" t="s">
        <v>529</v>
      </c>
      <c r="F207" s="628" t="s">
        <v>530</v>
      </c>
      <c r="G207" s="627" t="s">
        <v>560</v>
      </c>
      <c r="H207" s="627" t="s">
        <v>1253</v>
      </c>
      <c r="I207" s="627" t="s">
        <v>1254</v>
      </c>
      <c r="J207" s="627" t="s">
        <v>1255</v>
      </c>
      <c r="K207" s="627" t="s">
        <v>1256</v>
      </c>
      <c r="L207" s="629">
        <v>177.8701255265031</v>
      </c>
      <c r="M207" s="629">
        <v>9</v>
      </c>
      <c r="N207" s="630">
        <v>1600.831129738528</v>
      </c>
    </row>
    <row r="208" spans="1:14" ht="14.4" customHeight="1" x14ac:dyDescent="0.3">
      <c r="A208" s="625" t="s">
        <v>526</v>
      </c>
      <c r="B208" s="626" t="s">
        <v>528</v>
      </c>
      <c r="C208" s="627" t="s">
        <v>550</v>
      </c>
      <c r="D208" s="628" t="s">
        <v>551</v>
      </c>
      <c r="E208" s="627" t="s">
        <v>529</v>
      </c>
      <c r="F208" s="628" t="s">
        <v>530</v>
      </c>
      <c r="G208" s="627" t="s">
        <v>560</v>
      </c>
      <c r="H208" s="627" t="s">
        <v>1257</v>
      </c>
      <c r="I208" s="627" t="s">
        <v>562</v>
      </c>
      <c r="J208" s="627" t="s">
        <v>1258</v>
      </c>
      <c r="K208" s="627"/>
      <c r="L208" s="629">
        <v>64.542042450348774</v>
      </c>
      <c r="M208" s="629">
        <v>15</v>
      </c>
      <c r="N208" s="630">
        <v>968.13063675523165</v>
      </c>
    </row>
    <row r="209" spans="1:14" ht="14.4" customHeight="1" x14ac:dyDescent="0.3">
      <c r="A209" s="625" t="s">
        <v>526</v>
      </c>
      <c r="B209" s="626" t="s">
        <v>528</v>
      </c>
      <c r="C209" s="627" t="s">
        <v>550</v>
      </c>
      <c r="D209" s="628" t="s">
        <v>551</v>
      </c>
      <c r="E209" s="627" t="s">
        <v>529</v>
      </c>
      <c r="F209" s="628" t="s">
        <v>530</v>
      </c>
      <c r="G209" s="627" t="s">
        <v>560</v>
      </c>
      <c r="H209" s="627" t="s">
        <v>1259</v>
      </c>
      <c r="I209" s="627" t="s">
        <v>1260</v>
      </c>
      <c r="J209" s="627" t="s">
        <v>1261</v>
      </c>
      <c r="K209" s="627" t="s">
        <v>1262</v>
      </c>
      <c r="L209" s="629">
        <v>49.742164838413331</v>
      </c>
      <c r="M209" s="629">
        <v>33</v>
      </c>
      <c r="N209" s="630">
        <v>1641.49143966764</v>
      </c>
    </row>
    <row r="210" spans="1:14" ht="14.4" customHeight="1" x14ac:dyDescent="0.3">
      <c r="A210" s="625" t="s">
        <v>526</v>
      </c>
      <c r="B210" s="626" t="s">
        <v>528</v>
      </c>
      <c r="C210" s="627" t="s">
        <v>550</v>
      </c>
      <c r="D210" s="628" t="s">
        <v>551</v>
      </c>
      <c r="E210" s="627" t="s">
        <v>529</v>
      </c>
      <c r="F210" s="628" t="s">
        <v>530</v>
      </c>
      <c r="G210" s="627" t="s">
        <v>560</v>
      </c>
      <c r="H210" s="627" t="s">
        <v>1263</v>
      </c>
      <c r="I210" s="627" t="s">
        <v>1264</v>
      </c>
      <c r="J210" s="627" t="s">
        <v>1265</v>
      </c>
      <c r="K210" s="627" t="s">
        <v>1266</v>
      </c>
      <c r="L210" s="629">
        <v>134.12017404854799</v>
      </c>
      <c r="M210" s="629">
        <v>1</v>
      </c>
      <c r="N210" s="630">
        <v>134.12017404854799</v>
      </c>
    </row>
    <row r="211" spans="1:14" ht="14.4" customHeight="1" x14ac:dyDescent="0.3">
      <c r="A211" s="625" t="s">
        <v>526</v>
      </c>
      <c r="B211" s="626" t="s">
        <v>528</v>
      </c>
      <c r="C211" s="627" t="s">
        <v>550</v>
      </c>
      <c r="D211" s="628" t="s">
        <v>551</v>
      </c>
      <c r="E211" s="627" t="s">
        <v>529</v>
      </c>
      <c r="F211" s="628" t="s">
        <v>530</v>
      </c>
      <c r="G211" s="627" t="s">
        <v>560</v>
      </c>
      <c r="H211" s="627" t="s">
        <v>1267</v>
      </c>
      <c r="I211" s="627" t="s">
        <v>562</v>
      </c>
      <c r="J211" s="627" t="s">
        <v>1268</v>
      </c>
      <c r="K211" s="627"/>
      <c r="L211" s="629">
        <v>71.454986314213272</v>
      </c>
      <c r="M211" s="629">
        <v>23</v>
      </c>
      <c r="N211" s="630">
        <v>1643.4646852269052</v>
      </c>
    </row>
    <row r="212" spans="1:14" ht="14.4" customHeight="1" x14ac:dyDescent="0.3">
      <c r="A212" s="625" t="s">
        <v>526</v>
      </c>
      <c r="B212" s="626" t="s">
        <v>528</v>
      </c>
      <c r="C212" s="627" t="s">
        <v>550</v>
      </c>
      <c r="D212" s="628" t="s">
        <v>551</v>
      </c>
      <c r="E212" s="627" t="s">
        <v>529</v>
      </c>
      <c r="F212" s="628" t="s">
        <v>530</v>
      </c>
      <c r="G212" s="627" t="s">
        <v>560</v>
      </c>
      <c r="H212" s="627" t="s">
        <v>1269</v>
      </c>
      <c r="I212" s="627" t="s">
        <v>562</v>
      </c>
      <c r="J212" s="627" t="s">
        <v>1270</v>
      </c>
      <c r="K212" s="627"/>
      <c r="L212" s="629">
        <v>153.46350000000001</v>
      </c>
      <c r="M212" s="629">
        <v>1</v>
      </c>
      <c r="N212" s="630">
        <v>153.46350000000001</v>
      </c>
    </row>
    <row r="213" spans="1:14" ht="14.4" customHeight="1" x14ac:dyDescent="0.3">
      <c r="A213" s="625" t="s">
        <v>526</v>
      </c>
      <c r="B213" s="626" t="s">
        <v>528</v>
      </c>
      <c r="C213" s="627" t="s">
        <v>550</v>
      </c>
      <c r="D213" s="628" t="s">
        <v>551</v>
      </c>
      <c r="E213" s="627" t="s">
        <v>529</v>
      </c>
      <c r="F213" s="628" t="s">
        <v>530</v>
      </c>
      <c r="G213" s="627" t="s">
        <v>560</v>
      </c>
      <c r="H213" s="627" t="s">
        <v>1271</v>
      </c>
      <c r="I213" s="627" t="s">
        <v>1272</v>
      </c>
      <c r="J213" s="627" t="s">
        <v>580</v>
      </c>
      <c r="K213" s="627" t="s">
        <v>1273</v>
      </c>
      <c r="L213" s="629">
        <v>44.962857142857146</v>
      </c>
      <c r="M213" s="629">
        <v>14</v>
      </c>
      <c r="N213" s="630">
        <v>629.48</v>
      </c>
    </row>
    <row r="214" spans="1:14" ht="14.4" customHeight="1" x14ac:dyDescent="0.3">
      <c r="A214" s="625" t="s">
        <v>526</v>
      </c>
      <c r="B214" s="626" t="s">
        <v>528</v>
      </c>
      <c r="C214" s="627" t="s">
        <v>550</v>
      </c>
      <c r="D214" s="628" t="s">
        <v>551</v>
      </c>
      <c r="E214" s="627" t="s">
        <v>529</v>
      </c>
      <c r="F214" s="628" t="s">
        <v>530</v>
      </c>
      <c r="G214" s="627" t="s">
        <v>560</v>
      </c>
      <c r="H214" s="627" t="s">
        <v>1274</v>
      </c>
      <c r="I214" s="627" t="s">
        <v>1275</v>
      </c>
      <c r="J214" s="627" t="s">
        <v>1276</v>
      </c>
      <c r="K214" s="627" t="s">
        <v>1277</v>
      </c>
      <c r="L214" s="629">
        <v>147.4040161954162</v>
      </c>
      <c r="M214" s="629">
        <v>5</v>
      </c>
      <c r="N214" s="630">
        <v>737.02008097708097</v>
      </c>
    </row>
    <row r="215" spans="1:14" ht="14.4" customHeight="1" x14ac:dyDescent="0.3">
      <c r="A215" s="625" t="s">
        <v>526</v>
      </c>
      <c r="B215" s="626" t="s">
        <v>528</v>
      </c>
      <c r="C215" s="627" t="s">
        <v>550</v>
      </c>
      <c r="D215" s="628" t="s">
        <v>551</v>
      </c>
      <c r="E215" s="627" t="s">
        <v>529</v>
      </c>
      <c r="F215" s="628" t="s">
        <v>530</v>
      </c>
      <c r="G215" s="627" t="s">
        <v>560</v>
      </c>
      <c r="H215" s="627" t="s">
        <v>1278</v>
      </c>
      <c r="I215" s="627" t="s">
        <v>1279</v>
      </c>
      <c r="J215" s="627" t="s">
        <v>1280</v>
      </c>
      <c r="K215" s="627" t="s">
        <v>1281</v>
      </c>
      <c r="L215" s="629">
        <v>307.55908410889003</v>
      </c>
      <c r="M215" s="629">
        <v>2</v>
      </c>
      <c r="N215" s="630">
        <v>615.11816821778007</v>
      </c>
    </row>
    <row r="216" spans="1:14" ht="14.4" customHeight="1" x14ac:dyDescent="0.3">
      <c r="A216" s="625" t="s">
        <v>526</v>
      </c>
      <c r="B216" s="626" t="s">
        <v>528</v>
      </c>
      <c r="C216" s="627" t="s">
        <v>550</v>
      </c>
      <c r="D216" s="628" t="s">
        <v>551</v>
      </c>
      <c r="E216" s="627" t="s">
        <v>529</v>
      </c>
      <c r="F216" s="628" t="s">
        <v>530</v>
      </c>
      <c r="G216" s="627" t="s">
        <v>560</v>
      </c>
      <c r="H216" s="627" t="s">
        <v>1282</v>
      </c>
      <c r="I216" s="627" t="s">
        <v>1283</v>
      </c>
      <c r="J216" s="627" t="s">
        <v>1284</v>
      </c>
      <c r="K216" s="627" t="s">
        <v>1285</v>
      </c>
      <c r="L216" s="629">
        <v>178.15967816640099</v>
      </c>
      <c r="M216" s="629">
        <v>2</v>
      </c>
      <c r="N216" s="630">
        <v>356.31935633280199</v>
      </c>
    </row>
    <row r="217" spans="1:14" ht="14.4" customHeight="1" x14ac:dyDescent="0.3">
      <c r="A217" s="625" t="s">
        <v>526</v>
      </c>
      <c r="B217" s="626" t="s">
        <v>528</v>
      </c>
      <c r="C217" s="627" t="s">
        <v>550</v>
      </c>
      <c r="D217" s="628" t="s">
        <v>551</v>
      </c>
      <c r="E217" s="627" t="s">
        <v>529</v>
      </c>
      <c r="F217" s="628" t="s">
        <v>530</v>
      </c>
      <c r="G217" s="627" t="s">
        <v>560</v>
      </c>
      <c r="H217" s="627" t="s">
        <v>607</v>
      </c>
      <c r="I217" s="627" t="s">
        <v>608</v>
      </c>
      <c r="J217" s="627" t="s">
        <v>609</v>
      </c>
      <c r="K217" s="627" t="s">
        <v>610</v>
      </c>
      <c r="L217" s="629">
        <v>63.357158688381531</v>
      </c>
      <c r="M217" s="629">
        <v>25</v>
      </c>
      <c r="N217" s="630">
        <v>1583.9289672095383</v>
      </c>
    </row>
    <row r="218" spans="1:14" ht="14.4" customHeight="1" x14ac:dyDescent="0.3">
      <c r="A218" s="625" t="s">
        <v>526</v>
      </c>
      <c r="B218" s="626" t="s">
        <v>528</v>
      </c>
      <c r="C218" s="627" t="s">
        <v>550</v>
      </c>
      <c r="D218" s="628" t="s">
        <v>551</v>
      </c>
      <c r="E218" s="627" t="s">
        <v>529</v>
      </c>
      <c r="F218" s="628" t="s">
        <v>530</v>
      </c>
      <c r="G218" s="627" t="s">
        <v>560</v>
      </c>
      <c r="H218" s="627" t="s">
        <v>1286</v>
      </c>
      <c r="I218" s="627" t="s">
        <v>1287</v>
      </c>
      <c r="J218" s="627" t="s">
        <v>1288</v>
      </c>
      <c r="K218" s="627" t="s">
        <v>1289</v>
      </c>
      <c r="L218" s="629">
        <v>66.16</v>
      </c>
      <c r="M218" s="629">
        <v>1</v>
      </c>
      <c r="N218" s="630">
        <v>66.16</v>
      </c>
    </row>
    <row r="219" spans="1:14" ht="14.4" customHeight="1" x14ac:dyDescent="0.3">
      <c r="A219" s="625" t="s">
        <v>526</v>
      </c>
      <c r="B219" s="626" t="s">
        <v>528</v>
      </c>
      <c r="C219" s="627" t="s">
        <v>550</v>
      </c>
      <c r="D219" s="628" t="s">
        <v>551</v>
      </c>
      <c r="E219" s="627" t="s">
        <v>529</v>
      </c>
      <c r="F219" s="628" t="s">
        <v>530</v>
      </c>
      <c r="G219" s="627" t="s">
        <v>560</v>
      </c>
      <c r="H219" s="627" t="s">
        <v>1290</v>
      </c>
      <c r="I219" s="627" t="s">
        <v>562</v>
      </c>
      <c r="J219" s="627" t="s">
        <v>1291</v>
      </c>
      <c r="K219" s="627" t="s">
        <v>1292</v>
      </c>
      <c r="L219" s="629">
        <v>39.976479999999995</v>
      </c>
      <c r="M219" s="629">
        <v>10</v>
      </c>
      <c r="N219" s="630">
        <v>399.76479999999998</v>
      </c>
    </row>
    <row r="220" spans="1:14" ht="14.4" customHeight="1" x14ac:dyDescent="0.3">
      <c r="A220" s="625" t="s">
        <v>526</v>
      </c>
      <c r="B220" s="626" t="s">
        <v>528</v>
      </c>
      <c r="C220" s="627" t="s">
        <v>550</v>
      </c>
      <c r="D220" s="628" t="s">
        <v>551</v>
      </c>
      <c r="E220" s="627" t="s">
        <v>529</v>
      </c>
      <c r="F220" s="628" t="s">
        <v>530</v>
      </c>
      <c r="G220" s="627" t="s">
        <v>560</v>
      </c>
      <c r="H220" s="627" t="s">
        <v>1293</v>
      </c>
      <c r="I220" s="627" t="s">
        <v>562</v>
      </c>
      <c r="J220" s="627" t="s">
        <v>1294</v>
      </c>
      <c r="K220" s="627"/>
      <c r="L220" s="629">
        <v>71.346903199417554</v>
      </c>
      <c r="M220" s="629">
        <v>25</v>
      </c>
      <c r="N220" s="630">
        <v>1783.6725799854387</v>
      </c>
    </row>
    <row r="221" spans="1:14" ht="14.4" customHeight="1" x14ac:dyDescent="0.3">
      <c r="A221" s="625" t="s">
        <v>526</v>
      </c>
      <c r="B221" s="626" t="s">
        <v>528</v>
      </c>
      <c r="C221" s="627" t="s">
        <v>550</v>
      </c>
      <c r="D221" s="628" t="s">
        <v>551</v>
      </c>
      <c r="E221" s="627" t="s">
        <v>529</v>
      </c>
      <c r="F221" s="628" t="s">
        <v>530</v>
      </c>
      <c r="G221" s="627" t="s">
        <v>560</v>
      </c>
      <c r="H221" s="627" t="s">
        <v>1295</v>
      </c>
      <c r="I221" s="627" t="s">
        <v>1295</v>
      </c>
      <c r="J221" s="627" t="s">
        <v>1296</v>
      </c>
      <c r="K221" s="627" t="s">
        <v>743</v>
      </c>
      <c r="L221" s="629">
        <v>301.64999999999998</v>
      </c>
      <c r="M221" s="629">
        <v>49</v>
      </c>
      <c r="N221" s="630">
        <v>14780.849999999999</v>
      </c>
    </row>
    <row r="222" spans="1:14" ht="14.4" customHeight="1" x14ac:dyDescent="0.3">
      <c r="A222" s="625" t="s">
        <v>526</v>
      </c>
      <c r="B222" s="626" t="s">
        <v>528</v>
      </c>
      <c r="C222" s="627" t="s">
        <v>550</v>
      </c>
      <c r="D222" s="628" t="s">
        <v>551</v>
      </c>
      <c r="E222" s="627" t="s">
        <v>529</v>
      </c>
      <c r="F222" s="628" t="s">
        <v>530</v>
      </c>
      <c r="G222" s="627" t="s">
        <v>560</v>
      </c>
      <c r="H222" s="627" t="s">
        <v>1297</v>
      </c>
      <c r="I222" s="627" t="s">
        <v>1297</v>
      </c>
      <c r="J222" s="627" t="s">
        <v>1298</v>
      </c>
      <c r="K222" s="627" t="s">
        <v>1299</v>
      </c>
      <c r="L222" s="629">
        <v>268.76</v>
      </c>
      <c r="M222" s="629">
        <v>1</v>
      </c>
      <c r="N222" s="630">
        <v>268.76</v>
      </c>
    </row>
    <row r="223" spans="1:14" ht="14.4" customHeight="1" x14ac:dyDescent="0.3">
      <c r="A223" s="625" t="s">
        <v>526</v>
      </c>
      <c r="B223" s="626" t="s">
        <v>528</v>
      </c>
      <c r="C223" s="627" t="s">
        <v>550</v>
      </c>
      <c r="D223" s="628" t="s">
        <v>551</v>
      </c>
      <c r="E223" s="627" t="s">
        <v>529</v>
      </c>
      <c r="F223" s="628" t="s">
        <v>530</v>
      </c>
      <c r="G223" s="627" t="s">
        <v>560</v>
      </c>
      <c r="H223" s="627" t="s">
        <v>1300</v>
      </c>
      <c r="I223" s="627" t="s">
        <v>1300</v>
      </c>
      <c r="J223" s="627" t="s">
        <v>1301</v>
      </c>
      <c r="K223" s="627" t="s">
        <v>1302</v>
      </c>
      <c r="L223" s="629">
        <v>67.539893885237248</v>
      </c>
      <c r="M223" s="629">
        <v>100</v>
      </c>
      <c r="N223" s="630">
        <v>6753.9893885237252</v>
      </c>
    </row>
    <row r="224" spans="1:14" ht="14.4" customHeight="1" x14ac:dyDescent="0.3">
      <c r="A224" s="625" t="s">
        <v>526</v>
      </c>
      <c r="B224" s="626" t="s">
        <v>528</v>
      </c>
      <c r="C224" s="627" t="s">
        <v>550</v>
      </c>
      <c r="D224" s="628" t="s">
        <v>551</v>
      </c>
      <c r="E224" s="627" t="s">
        <v>529</v>
      </c>
      <c r="F224" s="628" t="s">
        <v>530</v>
      </c>
      <c r="G224" s="627" t="s">
        <v>560</v>
      </c>
      <c r="H224" s="627" t="s">
        <v>1303</v>
      </c>
      <c r="I224" s="627" t="s">
        <v>1304</v>
      </c>
      <c r="J224" s="627" t="s">
        <v>1305</v>
      </c>
      <c r="K224" s="627" t="s">
        <v>577</v>
      </c>
      <c r="L224" s="629">
        <v>69.780969756969284</v>
      </c>
      <c r="M224" s="629">
        <v>180</v>
      </c>
      <c r="N224" s="630">
        <v>12560.574556254471</v>
      </c>
    </row>
    <row r="225" spans="1:14" ht="14.4" customHeight="1" x14ac:dyDescent="0.3">
      <c r="A225" s="625" t="s">
        <v>526</v>
      </c>
      <c r="B225" s="626" t="s">
        <v>528</v>
      </c>
      <c r="C225" s="627" t="s">
        <v>550</v>
      </c>
      <c r="D225" s="628" t="s">
        <v>551</v>
      </c>
      <c r="E225" s="627" t="s">
        <v>529</v>
      </c>
      <c r="F225" s="628" t="s">
        <v>530</v>
      </c>
      <c r="G225" s="627" t="s">
        <v>560</v>
      </c>
      <c r="H225" s="627" t="s">
        <v>1306</v>
      </c>
      <c r="I225" s="627" t="s">
        <v>1307</v>
      </c>
      <c r="J225" s="627" t="s">
        <v>1308</v>
      </c>
      <c r="K225" s="627" t="s">
        <v>773</v>
      </c>
      <c r="L225" s="629">
        <v>41.687777777777775</v>
      </c>
      <c r="M225" s="629">
        <v>45</v>
      </c>
      <c r="N225" s="630">
        <v>1875.9499999999998</v>
      </c>
    </row>
    <row r="226" spans="1:14" ht="14.4" customHeight="1" x14ac:dyDescent="0.3">
      <c r="A226" s="625" t="s">
        <v>526</v>
      </c>
      <c r="B226" s="626" t="s">
        <v>528</v>
      </c>
      <c r="C226" s="627" t="s">
        <v>550</v>
      </c>
      <c r="D226" s="628" t="s">
        <v>551</v>
      </c>
      <c r="E226" s="627" t="s">
        <v>529</v>
      </c>
      <c r="F226" s="628" t="s">
        <v>530</v>
      </c>
      <c r="G226" s="627" t="s">
        <v>560</v>
      </c>
      <c r="H226" s="627" t="s">
        <v>1309</v>
      </c>
      <c r="I226" s="627" t="s">
        <v>1310</v>
      </c>
      <c r="J226" s="627" t="s">
        <v>1311</v>
      </c>
      <c r="K226" s="627" t="s">
        <v>1312</v>
      </c>
      <c r="L226" s="629">
        <v>148.30916666666667</v>
      </c>
      <c r="M226" s="629">
        <v>6</v>
      </c>
      <c r="N226" s="630">
        <v>889.85500000000002</v>
      </c>
    </row>
    <row r="227" spans="1:14" ht="14.4" customHeight="1" x14ac:dyDescent="0.3">
      <c r="A227" s="625" t="s">
        <v>526</v>
      </c>
      <c r="B227" s="626" t="s">
        <v>528</v>
      </c>
      <c r="C227" s="627" t="s">
        <v>550</v>
      </c>
      <c r="D227" s="628" t="s">
        <v>551</v>
      </c>
      <c r="E227" s="627" t="s">
        <v>529</v>
      </c>
      <c r="F227" s="628" t="s">
        <v>530</v>
      </c>
      <c r="G227" s="627" t="s">
        <v>560</v>
      </c>
      <c r="H227" s="627" t="s">
        <v>1313</v>
      </c>
      <c r="I227" s="627" t="s">
        <v>1314</v>
      </c>
      <c r="J227" s="627" t="s">
        <v>1315</v>
      </c>
      <c r="K227" s="627" t="s">
        <v>1316</v>
      </c>
      <c r="L227" s="629">
        <v>98.863921784823447</v>
      </c>
      <c r="M227" s="629">
        <v>5</v>
      </c>
      <c r="N227" s="630">
        <v>494.31960892411723</v>
      </c>
    </row>
    <row r="228" spans="1:14" ht="14.4" customHeight="1" x14ac:dyDescent="0.3">
      <c r="A228" s="625" t="s">
        <v>526</v>
      </c>
      <c r="B228" s="626" t="s">
        <v>528</v>
      </c>
      <c r="C228" s="627" t="s">
        <v>550</v>
      </c>
      <c r="D228" s="628" t="s">
        <v>551</v>
      </c>
      <c r="E228" s="627" t="s">
        <v>529</v>
      </c>
      <c r="F228" s="628" t="s">
        <v>530</v>
      </c>
      <c r="G228" s="627" t="s">
        <v>560</v>
      </c>
      <c r="H228" s="627" t="s">
        <v>1317</v>
      </c>
      <c r="I228" s="627" t="s">
        <v>1318</v>
      </c>
      <c r="J228" s="627" t="s">
        <v>909</v>
      </c>
      <c r="K228" s="627" t="s">
        <v>1319</v>
      </c>
      <c r="L228" s="629">
        <v>274.91351444790962</v>
      </c>
      <c r="M228" s="629">
        <v>43</v>
      </c>
      <c r="N228" s="630">
        <v>11821.281121260114</v>
      </c>
    </row>
    <row r="229" spans="1:14" ht="14.4" customHeight="1" x14ac:dyDescent="0.3">
      <c r="A229" s="625" t="s">
        <v>526</v>
      </c>
      <c r="B229" s="626" t="s">
        <v>528</v>
      </c>
      <c r="C229" s="627" t="s">
        <v>550</v>
      </c>
      <c r="D229" s="628" t="s">
        <v>551</v>
      </c>
      <c r="E229" s="627" t="s">
        <v>529</v>
      </c>
      <c r="F229" s="628" t="s">
        <v>530</v>
      </c>
      <c r="G229" s="627" t="s">
        <v>560</v>
      </c>
      <c r="H229" s="627" t="s">
        <v>1320</v>
      </c>
      <c r="I229" s="627" t="s">
        <v>1321</v>
      </c>
      <c r="J229" s="627" t="s">
        <v>1322</v>
      </c>
      <c r="K229" s="627" t="s">
        <v>1323</v>
      </c>
      <c r="L229" s="629">
        <v>1209.23059773399</v>
      </c>
      <c r="M229" s="629">
        <v>-1</v>
      </c>
      <c r="N229" s="630">
        <v>-1209.23059773399</v>
      </c>
    </row>
    <row r="230" spans="1:14" ht="14.4" customHeight="1" x14ac:dyDescent="0.3">
      <c r="A230" s="625" t="s">
        <v>526</v>
      </c>
      <c r="B230" s="626" t="s">
        <v>528</v>
      </c>
      <c r="C230" s="627" t="s">
        <v>550</v>
      </c>
      <c r="D230" s="628" t="s">
        <v>551</v>
      </c>
      <c r="E230" s="627" t="s">
        <v>529</v>
      </c>
      <c r="F230" s="628" t="s">
        <v>530</v>
      </c>
      <c r="G230" s="627" t="s">
        <v>560</v>
      </c>
      <c r="H230" s="627" t="s">
        <v>1324</v>
      </c>
      <c r="I230" s="627" t="s">
        <v>1324</v>
      </c>
      <c r="J230" s="627" t="s">
        <v>1325</v>
      </c>
      <c r="K230" s="627" t="s">
        <v>1326</v>
      </c>
      <c r="L230" s="629">
        <v>809.00598086925049</v>
      </c>
      <c r="M230" s="629">
        <v>17</v>
      </c>
      <c r="N230" s="630">
        <v>13753.101674777259</v>
      </c>
    </row>
    <row r="231" spans="1:14" ht="14.4" customHeight="1" x14ac:dyDescent="0.3">
      <c r="A231" s="625" t="s">
        <v>526</v>
      </c>
      <c r="B231" s="626" t="s">
        <v>528</v>
      </c>
      <c r="C231" s="627" t="s">
        <v>550</v>
      </c>
      <c r="D231" s="628" t="s">
        <v>551</v>
      </c>
      <c r="E231" s="627" t="s">
        <v>529</v>
      </c>
      <c r="F231" s="628" t="s">
        <v>530</v>
      </c>
      <c r="G231" s="627" t="s">
        <v>560</v>
      </c>
      <c r="H231" s="627" t="s">
        <v>1327</v>
      </c>
      <c r="I231" s="627" t="s">
        <v>1328</v>
      </c>
      <c r="J231" s="627" t="s">
        <v>1329</v>
      </c>
      <c r="K231" s="627" t="s">
        <v>1330</v>
      </c>
      <c r="L231" s="629">
        <v>1006.96</v>
      </c>
      <c r="M231" s="629">
        <v>5</v>
      </c>
      <c r="N231" s="630">
        <v>5034.8</v>
      </c>
    </row>
    <row r="232" spans="1:14" ht="14.4" customHeight="1" x14ac:dyDescent="0.3">
      <c r="A232" s="625" t="s">
        <v>526</v>
      </c>
      <c r="B232" s="626" t="s">
        <v>528</v>
      </c>
      <c r="C232" s="627" t="s">
        <v>550</v>
      </c>
      <c r="D232" s="628" t="s">
        <v>551</v>
      </c>
      <c r="E232" s="627" t="s">
        <v>529</v>
      </c>
      <c r="F232" s="628" t="s">
        <v>530</v>
      </c>
      <c r="G232" s="627" t="s">
        <v>560</v>
      </c>
      <c r="H232" s="627" t="s">
        <v>1331</v>
      </c>
      <c r="I232" s="627" t="s">
        <v>1332</v>
      </c>
      <c r="J232" s="627" t="s">
        <v>1333</v>
      </c>
      <c r="K232" s="627" t="s">
        <v>1334</v>
      </c>
      <c r="L232" s="629">
        <v>23.450757846835319</v>
      </c>
      <c r="M232" s="629">
        <v>168</v>
      </c>
      <c r="N232" s="630">
        <v>3939.7273182683334</v>
      </c>
    </row>
    <row r="233" spans="1:14" ht="14.4" customHeight="1" x14ac:dyDescent="0.3">
      <c r="A233" s="625" t="s">
        <v>526</v>
      </c>
      <c r="B233" s="626" t="s">
        <v>528</v>
      </c>
      <c r="C233" s="627" t="s">
        <v>550</v>
      </c>
      <c r="D233" s="628" t="s">
        <v>551</v>
      </c>
      <c r="E233" s="627" t="s">
        <v>529</v>
      </c>
      <c r="F233" s="628" t="s">
        <v>530</v>
      </c>
      <c r="G233" s="627" t="s">
        <v>560</v>
      </c>
      <c r="H233" s="627" t="s">
        <v>1335</v>
      </c>
      <c r="I233" s="627" t="s">
        <v>1335</v>
      </c>
      <c r="J233" s="627" t="s">
        <v>1336</v>
      </c>
      <c r="K233" s="627" t="s">
        <v>862</v>
      </c>
      <c r="L233" s="629">
        <v>56.54999999999999</v>
      </c>
      <c r="M233" s="629">
        <v>15</v>
      </c>
      <c r="N233" s="630">
        <v>848.24999999999989</v>
      </c>
    </row>
    <row r="234" spans="1:14" ht="14.4" customHeight="1" x14ac:dyDescent="0.3">
      <c r="A234" s="625" t="s">
        <v>526</v>
      </c>
      <c r="B234" s="626" t="s">
        <v>528</v>
      </c>
      <c r="C234" s="627" t="s">
        <v>550</v>
      </c>
      <c r="D234" s="628" t="s">
        <v>551</v>
      </c>
      <c r="E234" s="627" t="s">
        <v>529</v>
      </c>
      <c r="F234" s="628" t="s">
        <v>530</v>
      </c>
      <c r="G234" s="627" t="s">
        <v>560</v>
      </c>
      <c r="H234" s="627" t="s">
        <v>1337</v>
      </c>
      <c r="I234" s="627" t="s">
        <v>1338</v>
      </c>
      <c r="J234" s="627" t="s">
        <v>1339</v>
      </c>
      <c r="K234" s="627" t="s">
        <v>1340</v>
      </c>
      <c r="L234" s="629">
        <v>1102.9147557168301</v>
      </c>
      <c r="M234" s="629">
        <v>27</v>
      </c>
      <c r="N234" s="630">
        <v>29778.698404354414</v>
      </c>
    </row>
    <row r="235" spans="1:14" ht="14.4" customHeight="1" x14ac:dyDescent="0.3">
      <c r="A235" s="625" t="s">
        <v>526</v>
      </c>
      <c r="B235" s="626" t="s">
        <v>528</v>
      </c>
      <c r="C235" s="627" t="s">
        <v>550</v>
      </c>
      <c r="D235" s="628" t="s">
        <v>551</v>
      </c>
      <c r="E235" s="627" t="s">
        <v>529</v>
      </c>
      <c r="F235" s="628" t="s">
        <v>530</v>
      </c>
      <c r="G235" s="627" t="s">
        <v>560</v>
      </c>
      <c r="H235" s="627" t="s">
        <v>1341</v>
      </c>
      <c r="I235" s="627" t="s">
        <v>1342</v>
      </c>
      <c r="J235" s="627" t="s">
        <v>1343</v>
      </c>
      <c r="K235" s="627" t="s">
        <v>1344</v>
      </c>
      <c r="L235" s="629">
        <v>696.3393496898475</v>
      </c>
      <c r="M235" s="629">
        <v>77</v>
      </c>
      <c r="N235" s="630">
        <v>53618.129926118258</v>
      </c>
    </row>
    <row r="236" spans="1:14" ht="14.4" customHeight="1" x14ac:dyDescent="0.3">
      <c r="A236" s="625" t="s">
        <v>526</v>
      </c>
      <c r="B236" s="626" t="s">
        <v>528</v>
      </c>
      <c r="C236" s="627" t="s">
        <v>550</v>
      </c>
      <c r="D236" s="628" t="s">
        <v>551</v>
      </c>
      <c r="E236" s="627" t="s">
        <v>529</v>
      </c>
      <c r="F236" s="628" t="s">
        <v>530</v>
      </c>
      <c r="G236" s="627" t="s">
        <v>560</v>
      </c>
      <c r="H236" s="627" t="s">
        <v>1345</v>
      </c>
      <c r="I236" s="627" t="s">
        <v>1346</v>
      </c>
      <c r="J236" s="627" t="s">
        <v>1347</v>
      </c>
      <c r="K236" s="627" t="s">
        <v>1348</v>
      </c>
      <c r="L236" s="629">
        <v>90.16497638886807</v>
      </c>
      <c r="M236" s="629">
        <v>420</v>
      </c>
      <c r="N236" s="630">
        <v>37869.290083324588</v>
      </c>
    </row>
    <row r="237" spans="1:14" ht="14.4" customHeight="1" x14ac:dyDescent="0.3">
      <c r="A237" s="625" t="s">
        <v>526</v>
      </c>
      <c r="B237" s="626" t="s">
        <v>528</v>
      </c>
      <c r="C237" s="627" t="s">
        <v>550</v>
      </c>
      <c r="D237" s="628" t="s">
        <v>551</v>
      </c>
      <c r="E237" s="627" t="s">
        <v>529</v>
      </c>
      <c r="F237" s="628" t="s">
        <v>530</v>
      </c>
      <c r="G237" s="627" t="s">
        <v>560</v>
      </c>
      <c r="H237" s="627" t="s">
        <v>1349</v>
      </c>
      <c r="I237" s="627" t="s">
        <v>1350</v>
      </c>
      <c r="J237" s="627" t="s">
        <v>1351</v>
      </c>
      <c r="K237" s="627" t="s">
        <v>1352</v>
      </c>
      <c r="L237" s="629">
        <v>39.153606220989531</v>
      </c>
      <c r="M237" s="629">
        <v>84</v>
      </c>
      <c r="N237" s="630">
        <v>3288.9029225631207</v>
      </c>
    </row>
    <row r="238" spans="1:14" ht="14.4" customHeight="1" x14ac:dyDescent="0.3">
      <c r="A238" s="625" t="s">
        <v>526</v>
      </c>
      <c r="B238" s="626" t="s">
        <v>528</v>
      </c>
      <c r="C238" s="627" t="s">
        <v>550</v>
      </c>
      <c r="D238" s="628" t="s">
        <v>551</v>
      </c>
      <c r="E238" s="627" t="s">
        <v>529</v>
      </c>
      <c r="F238" s="628" t="s">
        <v>530</v>
      </c>
      <c r="G238" s="627" t="s">
        <v>560</v>
      </c>
      <c r="H238" s="627" t="s">
        <v>1353</v>
      </c>
      <c r="I238" s="627" t="s">
        <v>562</v>
      </c>
      <c r="J238" s="627" t="s">
        <v>1354</v>
      </c>
      <c r="K238" s="627" t="s">
        <v>1355</v>
      </c>
      <c r="L238" s="629">
        <v>201.26499999999999</v>
      </c>
      <c r="M238" s="629">
        <v>72</v>
      </c>
      <c r="N238" s="630">
        <v>14491.08</v>
      </c>
    </row>
    <row r="239" spans="1:14" ht="14.4" customHeight="1" x14ac:dyDescent="0.3">
      <c r="A239" s="625" t="s">
        <v>526</v>
      </c>
      <c r="B239" s="626" t="s">
        <v>528</v>
      </c>
      <c r="C239" s="627" t="s">
        <v>550</v>
      </c>
      <c r="D239" s="628" t="s">
        <v>551</v>
      </c>
      <c r="E239" s="627" t="s">
        <v>529</v>
      </c>
      <c r="F239" s="628" t="s">
        <v>530</v>
      </c>
      <c r="G239" s="627" t="s">
        <v>560</v>
      </c>
      <c r="H239" s="627" t="s">
        <v>1356</v>
      </c>
      <c r="I239" s="627" t="s">
        <v>562</v>
      </c>
      <c r="J239" s="627" t="s">
        <v>1357</v>
      </c>
      <c r="K239" s="627"/>
      <c r="L239" s="629">
        <v>23.350771857943194</v>
      </c>
      <c r="M239" s="629">
        <v>49</v>
      </c>
      <c r="N239" s="630">
        <v>1144.1878210392165</v>
      </c>
    </row>
    <row r="240" spans="1:14" ht="14.4" customHeight="1" x14ac:dyDescent="0.3">
      <c r="A240" s="625" t="s">
        <v>526</v>
      </c>
      <c r="B240" s="626" t="s">
        <v>528</v>
      </c>
      <c r="C240" s="627" t="s">
        <v>550</v>
      </c>
      <c r="D240" s="628" t="s">
        <v>551</v>
      </c>
      <c r="E240" s="627" t="s">
        <v>529</v>
      </c>
      <c r="F240" s="628" t="s">
        <v>530</v>
      </c>
      <c r="G240" s="627" t="s">
        <v>560</v>
      </c>
      <c r="H240" s="627" t="s">
        <v>1358</v>
      </c>
      <c r="I240" s="627" t="s">
        <v>562</v>
      </c>
      <c r="J240" s="627" t="s">
        <v>1359</v>
      </c>
      <c r="K240" s="627"/>
      <c r="L240" s="629">
        <v>59.634154322438484</v>
      </c>
      <c r="M240" s="629">
        <v>120</v>
      </c>
      <c r="N240" s="630">
        <v>7156.0985186926182</v>
      </c>
    </row>
    <row r="241" spans="1:14" ht="14.4" customHeight="1" x14ac:dyDescent="0.3">
      <c r="A241" s="625" t="s">
        <v>526</v>
      </c>
      <c r="B241" s="626" t="s">
        <v>528</v>
      </c>
      <c r="C241" s="627" t="s">
        <v>550</v>
      </c>
      <c r="D241" s="628" t="s">
        <v>551</v>
      </c>
      <c r="E241" s="627" t="s">
        <v>529</v>
      </c>
      <c r="F241" s="628" t="s">
        <v>530</v>
      </c>
      <c r="G241" s="627" t="s">
        <v>560</v>
      </c>
      <c r="H241" s="627" t="s">
        <v>1360</v>
      </c>
      <c r="I241" s="627" t="s">
        <v>562</v>
      </c>
      <c r="J241" s="627" t="s">
        <v>1361</v>
      </c>
      <c r="K241" s="627"/>
      <c r="L241" s="629">
        <v>36.929166666666667</v>
      </c>
      <c r="M241" s="629">
        <v>120</v>
      </c>
      <c r="N241" s="630">
        <v>4431.5</v>
      </c>
    </row>
    <row r="242" spans="1:14" ht="14.4" customHeight="1" x14ac:dyDescent="0.3">
      <c r="A242" s="625" t="s">
        <v>526</v>
      </c>
      <c r="B242" s="626" t="s">
        <v>528</v>
      </c>
      <c r="C242" s="627" t="s">
        <v>550</v>
      </c>
      <c r="D242" s="628" t="s">
        <v>551</v>
      </c>
      <c r="E242" s="627" t="s">
        <v>529</v>
      </c>
      <c r="F242" s="628" t="s">
        <v>530</v>
      </c>
      <c r="G242" s="627" t="s">
        <v>560</v>
      </c>
      <c r="H242" s="627" t="s">
        <v>1362</v>
      </c>
      <c r="I242" s="627" t="s">
        <v>562</v>
      </c>
      <c r="J242" s="627" t="s">
        <v>1363</v>
      </c>
      <c r="K242" s="627" t="s">
        <v>1364</v>
      </c>
      <c r="L242" s="629">
        <v>471.5</v>
      </c>
      <c r="M242" s="629">
        <v>190</v>
      </c>
      <c r="N242" s="630">
        <v>89585</v>
      </c>
    </row>
    <row r="243" spans="1:14" ht="14.4" customHeight="1" x14ac:dyDescent="0.3">
      <c r="A243" s="625" t="s">
        <v>526</v>
      </c>
      <c r="B243" s="626" t="s">
        <v>528</v>
      </c>
      <c r="C243" s="627" t="s">
        <v>550</v>
      </c>
      <c r="D243" s="628" t="s">
        <v>551</v>
      </c>
      <c r="E243" s="627" t="s">
        <v>529</v>
      </c>
      <c r="F243" s="628" t="s">
        <v>530</v>
      </c>
      <c r="G243" s="627" t="s">
        <v>560</v>
      </c>
      <c r="H243" s="627" t="s">
        <v>1365</v>
      </c>
      <c r="I243" s="627" t="s">
        <v>1366</v>
      </c>
      <c r="J243" s="627" t="s">
        <v>1367</v>
      </c>
      <c r="K243" s="627" t="s">
        <v>1141</v>
      </c>
      <c r="L243" s="629">
        <v>52.724460136455271</v>
      </c>
      <c r="M243" s="629">
        <v>18</v>
      </c>
      <c r="N243" s="630">
        <v>949.04028245619486</v>
      </c>
    </row>
    <row r="244" spans="1:14" ht="14.4" customHeight="1" x14ac:dyDescent="0.3">
      <c r="A244" s="625" t="s">
        <v>526</v>
      </c>
      <c r="B244" s="626" t="s">
        <v>528</v>
      </c>
      <c r="C244" s="627" t="s">
        <v>550</v>
      </c>
      <c r="D244" s="628" t="s">
        <v>551</v>
      </c>
      <c r="E244" s="627" t="s">
        <v>529</v>
      </c>
      <c r="F244" s="628" t="s">
        <v>530</v>
      </c>
      <c r="G244" s="627" t="s">
        <v>560</v>
      </c>
      <c r="H244" s="627" t="s">
        <v>1368</v>
      </c>
      <c r="I244" s="627" t="s">
        <v>1369</v>
      </c>
      <c r="J244" s="627" t="s">
        <v>1370</v>
      </c>
      <c r="K244" s="627" t="s">
        <v>1371</v>
      </c>
      <c r="L244" s="629">
        <v>269.62</v>
      </c>
      <c r="M244" s="629">
        <v>1</v>
      </c>
      <c r="N244" s="630">
        <v>269.62</v>
      </c>
    </row>
    <row r="245" spans="1:14" ht="14.4" customHeight="1" x14ac:dyDescent="0.3">
      <c r="A245" s="625" t="s">
        <v>526</v>
      </c>
      <c r="B245" s="626" t="s">
        <v>528</v>
      </c>
      <c r="C245" s="627" t="s">
        <v>550</v>
      </c>
      <c r="D245" s="628" t="s">
        <v>551</v>
      </c>
      <c r="E245" s="627" t="s">
        <v>529</v>
      </c>
      <c r="F245" s="628" t="s">
        <v>530</v>
      </c>
      <c r="G245" s="627" t="s">
        <v>560</v>
      </c>
      <c r="H245" s="627" t="s">
        <v>1372</v>
      </c>
      <c r="I245" s="627" t="s">
        <v>1373</v>
      </c>
      <c r="J245" s="627" t="s">
        <v>1374</v>
      </c>
      <c r="K245" s="627" t="s">
        <v>1375</v>
      </c>
      <c r="L245" s="629">
        <v>434.7</v>
      </c>
      <c r="M245" s="629">
        <v>1</v>
      </c>
      <c r="N245" s="630">
        <v>434.7</v>
      </c>
    </row>
    <row r="246" spans="1:14" ht="14.4" customHeight="1" x14ac:dyDescent="0.3">
      <c r="A246" s="625" t="s">
        <v>526</v>
      </c>
      <c r="B246" s="626" t="s">
        <v>528</v>
      </c>
      <c r="C246" s="627" t="s">
        <v>550</v>
      </c>
      <c r="D246" s="628" t="s">
        <v>551</v>
      </c>
      <c r="E246" s="627" t="s">
        <v>529</v>
      </c>
      <c r="F246" s="628" t="s">
        <v>530</v>
      </c>
      <c r="G246" s="627" t="s">
        <v>560</v>
      </c>
      <c r="H246" s="627" t="s">
        <v>1376</v>
      </c>
      <c r="I246" s="627" t="s">
        <v>562</v>
      </c>
      <c r="J246" s="627" t="s">
        <v>1377</v>
      </c>
      <c r="K246" s="627"/>
      <c r="L246" s="629">
        <v>45.859999999999992</v>
      </c>
      <c r="M246" s="629">
        <v>3</v>
      </c>
      <c r="N246" s="630">
        <v>137.57999999999998</v>
      </c>
    </row>
    <row r="247" spans="1:14" ht="14.4" customHeight="1" x14ac:dyDescent="0.3">
      <c r="A247" s="625" t="s">
        <v>526</v>
      </c>
      <c r="B247" s="626" t="s">
        <v>528</v>
      </c>
      <c r="C247" s="627" t="s">
        <v>550</v>
      </c>
      <c r="D247" s="628" t="s">
        <v>551</v>
      </c>
      <c r="E247" s="627" t="s">
        <v>529</v>
      </c>
      <c r="F247" s="628" t="s">
        <v>530</v>
      </c>
      <c r="G247" s="627" t="s">
        <v>560</v>
      </c>
      <c r="H247" s="627" t="s">
        <v>1378</v>
      </c>
      <c r="I247" s="627" t="s">
        <v>1379</v>
      </c>
      <c r="J247" s="627" t="s">
        <v>1380</v>
      </c>
      <c r="K247" s="627" t="s">
        <v>1381</v>
      </c>
      <c r="L247" s="629">
        <v>61.370004461394686</v>
      </c>
      <c r="M247" s="629">
        <v>44</v>
      </c>
      <c r="N247" s="630">
        <v>2700.2801963013662</v>
      </c>
    </row>
    <row r="248" spans="1:14" ht="14.4" customHeight="1" x14ac:dyDescent="0.3">
      <c r="A248" s="625" t="s">
        <v>526</v>
      </c>
      <c r="B248" s="626" t="s">
        <v>528</v>
      </c>
      <c r="C248" s="627" t="s">
        <v>550</v>
      </c>
      <c r="D248" s="628" t="s">
        <v>551</v>
      </c>
      <c r="E248" s="627" t="s">
        <v>529</v>
      </c>
      <c r="F248" s="628" t="s">
        <v>530</v>
      </c>
      <c r="G248" s="627" t="s">
        <v>560</v>
      </c>
      <c r="H248" s="627" t="s">
        <v>1382</v>
      </c>
      <c r="I248" s="627" t="s">
        <v>1383</v>
      </c>
      <c r="J248" s="627" t="s">
        <v>1384</v>
      </c>
      <c r="K248" s="627" t="s">
        <v>1385</v>
      </c>
      <c r="L248" s="629">
        <v>1401.33</v>
      </c>
      <c r="M248" s="629">
        <v>1</v>
      </c>
      <c r="N248" s="630">
        <v>1401.33</v>
      </c>
    </row>
    <row r="249" spans="1:14" ht="14.4" customHeight="1" x14ac:dyDescent="0.3">
      <c r="A249" s="625" t="s">
        <v>526</v>
      </c>
      <c r="B249" s="626" t="s">
        <v>528</v>
      </c>
      <c r="C249" s="627" t="s">
        <v>550</v>
      </c>
      <c r="D249" s="628" t="s">
        <v>551</v>
      </c>
      <c r="E249" s="627" t="s">
        <v>529</v>
      </c>
      <c r="F249" s="628" t="s">
        <v>530</v>
      </c>
      <c r="G249" s="627" t="s">
        <v>560</v>
      </c>
      <c r="H249" s="627" t="s">
        <v>1386</v>
      </c>
      <c r="I249" s="627" t="s">
        <v>1387</v>
      </c>
      <c r="J249" s="627" t="s">
        <v>1045</v>
      </c>
      <c r="K249" s="627" t="s">
        <v>1388</v>
      </c>
      <c r="L249" s="629">
        <v>106.31500662388049</v>
      </c>
      <c r="M249" s="629">
        <v>2</v>
      </c>
      <c r="N249" s="630">
        <v>212.63001324776098</v>
      </c>
    </row>
    <row r="250" spans="1:14" ht="14.4" customHeight="1" x14ac:dyDescent="0.3">
      <c r="A250" s="625" t="s">
        <v>526</v>
      </c>
      <c r="B250" s="626" t="s">
        <v>528</v>
      </c>
      <c r="C250" s="627" t="s">
        <v>550</v>
      </c>
      <c r="D250" s="628" t="s">
        <v>551</v>
      </c>
      <c r="E250" s="627" t="s">
        <v>529</v>
      </c>
      <c r="F250" s="628" t="s">
        <v>530</v>
      </c>
      <c r="G250" s="627" t="s">
        <v>560</v>
      </c>
      <c r="H250" s="627" t="s">
        <v>1389</v>
      </c>
      <c r="I250" s="627" t="s">
        <v>1390</v>
      </c>
      <c r="J250" s="627" t="s">
        <v>1391</v>
      </c>
      <c r="K250" s="627" t="s">
        <v>1392</v>
      </c>
      <c r="L250" s="629">
        <v>54.5</v>
      </c>
      <c r="M250" s="629">
        <v>2</v>
      </c>
      <c r="N250" s="630">
        <v>109</v>
      </c>
    </row>
    <row r="251" spans="1:14" ht="14.4" customHeight="1" x14ac:dyDescent="0.3">
      <c r="A251" s="625" t="s">
        <v>526</v>
      </c>
      <c r="B251" s="626" t="s">
        <v>528</v>
      </c>
      <c r="C251" s="627" t="s">
        <v>550</v>
      </c>
      <c r="D251" s="628" t="s">
        <v>551</v>
      </c>
      <c r="E251" s="627" t="s">
        <v>529</v>
      </c>
      <c r="F251" s="628" t="s">
        <v>530</v>
      </c>
      <c r="G251" s="627" t="s">
        <v>560</v>
      </c>
      <c r="H251" s="627" t="s">
        <v>1393</v>
      </c>
      <c r="I251" s="627" t="s">
        <v>1393</v>
      </c>
      <c r="J251" s="627" t="s">
        <v>1394</v>
      </c>
      <c r="K251" s="627" t="s">
        <v>1395</v>
      </c>
      <c r="L251" s="629">
        <v>135.83099090953343</v>
      </c>
      <c r="M251" s="629">
        <v>10.45</v>
      </c>
      <c r="N251" s="630">
        <v>1419.4338550046241</v>
      </c>
    </row>
    <row r="252" spans="1:14" ht="14.4" customHeight="1" x14ac:dyDescent="0.3">
      <c r="A252" s="625" t="s">
        <v>526</v>
      </c>
      <c r="B252" s="626" t="s">
        <v>528</v>
      </c>
      <c r="C252" s="627" t="s">
        <v>550</v>
      </c>
      <c r="D252" s="628" t="s">
        <v>551</v>
      </c>
      <c r="E252" s="627" t="s">
        <v>529</v>
      </c>
      <c r="F252" s="628" t="s">
        <v>530</v>
      </c>
      <c r="G252" s="627" t="s">
        <v>560</v>
      </c>
      <c r="H252" s="627" t="s">
        <v>1396</v>
      </c>
      <c r="I252" s="627" t="s">
        <v>1397</v>
      </c>
      <c r="J252" s="627" t="s">
        <v>1134</v>
      </c>
      <c r="K252" s="627" t="s">
        <v>1398</v>
      </c>
      <c r="L252" s="629">
        <v>59.461142963789733</v>
      </c>
      <c r="M252" s="629">
        <v>35</v>
      </c>
      <c r="N252" s="630">
        <v>2081.1400037326407</v>
      </c>
    </row>
    <row r="253" spans="1:14" ht="14.4" customHeight="1" x14ac:dyDescent="0.3">
      <c r="A253" s="625" t="s">
        <v>526</v>
      </c>
      <c r="B253" s="626" t="s">
        <v>528</v>
      </c>
      <c r="C253" s="627" t="s">
        <v>550</v>
      </c>
      <c r="D253" s="628" t="s">
        <v>551</v>
      </c>
      <c r="E253" s="627" t="s">
        <v>529</v>
      </c>
      <c r="F253" s="628" t="s">
        <v>530</v>
      </c>
      <c r="G253" s="627" t="s">
        <v>560</v>
      </c>
      <c r="H253" s="627" t="s">
        <v>1399</v>
      </c>
      <c r="I253" s="627" t="s">
        <v>1400</v>
      </c>
      <c r="J253" s="627" t="s">
        <v>588</v>
      </c>
      <c r="K253" s="627" t="s">
        <v>1401</v>
      </c>
      <c r="L253" s="629">
        <v>90.846172253747795</v>
      </c>
      <c r="M253" s="629">
        <v>125</v>
      </c>
      <c r="N253" s="630">
        <v>11355.771531718474</v>
      </c>
    </row>
    <row r="254" spans="1:14" ht="14.4" customHeight="1" x14ac:dyDescent="0.3">
      <c r="A254" s="625" t="s">
        <v>526</v>
      </c>
      <c r="B254" s="626" t="s">
        <v>528</v>
      </c>
      <c r="C254" s="627" t="s">
        <v>550</v>
      </c>
      <c r="D254" s="628" t="s">
        <v>551</v>
      </c>
      <c r="E254" s="627" t="s">
        <v>529</v>
      </c>
      <c r="F254" s="628" t="s">
        <v>530</v>
      </c>
      <c r="G254" s="627" t="s">
        <v>560</v>
      </c>
      <c r="H254" s="627" t="s">
        <v>1402</v>
      </c>
      <c r="I254" s="627" t="s">
        <v>1403</v>
      </c>
      <c r="J254" s="627" t="s">
        <v>1404</v>
      </c>
      <c r="K254" s="627" t="s">
        <v>1405</v>
      </c>
      <c r="L254" s="629">
        <v>25.542640605946726</v>
      </c>
      <c r="M254" s="629">
        <v>11</v>
      </c>
      <c r="N254" s="630">
        <v>280.969046665414</v>
      </c>
    </row>
    <row r="255" spans="1:14" ht="14.4" customHeight="1" x14ac:dyDescent="0.3">
      <c r="A255" s="625" t="s">
        <v>526</v>
      </c>
      <c r="B255" s="626" t="s">
        <v>528</v>
      </c>
      <c r="C255" s="627" t="s">
        <v>550</v>
      </c>
      <c r="D255" s="628" t="s">
        <v>551</v>
      </c>
      <c r="E255" s="627" t="s">
        <v>529</v>
      </c>
      <c r="F255" s="628" t="s">
        <v>530</v>
      </c>
      <c r="G255" s="627" t="s">
        <v>560</v>
      </c>
      <c r="H255" s="627" t="s">
        <v>1406</v>
      </c>
      <c r="I255" s="627" t="s">
        <v>1407</v>
      </c>
      <c r="J255" s="627" t="s">
        <v>1408</v>
      </c>
      <c r="K255" s="627" t="s">
        <v>1409</v>
      </c>
      <c r="L255" s="629">
        <v>107.93493436413557</v>
      </c>
      <c r="M255" s="629">
        <v>201</v>
      </c>
      <c r="N255" s="630">
        <v>21694.921807191251</v>
      </c>
    </row>
    <row r="256" spans="1:14" ht="14.4" customHeight="1" x14ac:dyDescent="0.3">
      <c r="A256" s="625" t="s">
        <v>526</v>
      </c>
      <c r="B256" s="626" t="s">
        <v>528</v>
      </c>
      <c r="C256" s="627" t="s">
        <v>550</v>
      </c>
      <c r="D256" s="628" t="s">
        <v>551</v>
      </c>
      <c r="E256" s="627" t="s">
        <v>529</v>
      </c>
      <c r="F256" s="628" t="s">
        <v>530</v>
      </c>
      <c r="G256" s="627" t="s">
        <v>560</v>
      </c>
      <c r="H256" s="627" t="s">
        <v>1410</v>
      </c>
      <c r="I256" s="627" t="s">
        <v>1410</v>
      </c>
      <c r="J256" s="627" t="s">
        <v>1411</v>
      </c>
      <c r="K256" s="627" t="s">
        <v>1412</v>
      </c>
      <c r="L256" s="629">
        <v>75.841889738582438</v>
      </c>
      <c r="M256" s="629">
        <v>80</v>
      </c>
      <c r="N256" s="630">
        <v>6067.351179086595</v>
      </c>
    </row>
    <row r="257" spans="1:14" ht="14.4" customHeight="1" x14ac:dyDescent="0.3">
      <c r="A257" s="625" t="s">
        <v>526</v>
      </c>
      <c r="B257" s="626" t="s">
        <v>528</v>
      </c>
      <c r="C257" s="627" t="s">
        <v>550</v>
      </c>
      <c r="D257" s="628" t="s">
        <v>551</v>
      </c>
      <c r="E257" s="627" t="s">
        <v>529</v>
      </c>
      <c r="F257" s="628" t="s">
        <v>530</v>
      </c>
      <c r="G257" s="627" t="s">
        <v>560</v>
      </c>
      <c r="H257" s="627" t="s">
        <v>1413</v>
      </c>
      <c r="I257" s="627" t="s">
        <v>1414</v>
      </c>
      <c r="J257" s="627" t="s">
        <v>1415</v>
      </c>
      <c r="K257" s="627" t="s">
        <v>1416</v>
      </c>
      <c r="L257" s="629">
        <v>571.05999999999995</v>
      </c>
      <c r="M257" s="629">
        <v>5</v>
      </c>
      <c r="N257" s="630">
        <v>2855.2999999999997</v>
      </c>
    </row>
    <row r="258" spans="1:14" ht="14.4" customHeight="1" x14ac:dyDescent="0.3">
      <c r="A258" s="625" t="s">
        <v>526</v>
      </c>
      <c r="B258" s="626" t="s">
        <v>528</v>
      </c>
      <c r="C258" s="627" t="s">
        <v>550</v>
      </c>
      <c r="D258" s="628" t="s">
        <v>551</v>
      </c>
      <c r="E258" s="627" t="s">
        <v>529</v>
      </c>
      <c r="F258" s="628" t="s">
        <v>530</v>
      </c>
      <c r="G258" s="627" t="s">
        <v>560</v>
      </c>
      <c r="H258" s="627" t="s">
        <v>1417</v>
      </c>
      <c r="I258" s="627" t="s">
        <v>1418</v>
      </c>
      <c r="J258" s="627" t="s">
        <v>1419</v>
      </c>
      <c r="K258" s="627" t="s">
        <v>1420</v>
      </c>
      <c r="L258" s="629">
        <v>3783.0401131215713</v>
      </c>
      <c r="M258" s="629">
        <v>8</v>
      </c>
      <c r="N258" s="630">
        <v>30264.32090497257</v>
      </c>
    </row>
    <row r="259" spans="1:14" ht="14.4" customHeight="1" x14ac:dyDescent="0.3">
      <c r="A259" s="625" t="s">
        <v>526</v>
      </c>
      <c r="B259" s="626" t="s">
        <v>528</v>
      </c>
      <c r="C259" s="627" t="s">
        <v>550</v>
      </c>
      <c r="D259" s="628" t="s">
        <v>551</v>
      </c>
      <c r="E259" s="627" t="s">
        <v>529</v>
      </c>
      <c r="F259" s="628" t="s">
        <v>530</v>
      </c>
      <c r="G259" s="627" t="s">
        <v>560</v>
      </c>
      <c r="H259" s="627" t="s">
        <v>617</v>
      </c>
      <c r="I259" s="627" t="s">
        <v>618</v>
      </c>
      <c r="J259" s="627" t="s">
        <v>619</v>
      </c>
      <c r="K259" s="627" t="s">
        <v>620</v>
      </c>
      <c r="L259" s="629">
        <v>49.700003310202952</v>
      </c>
      <c r="M259" s="629">
        <v>21</v>
      </c>
      <c r="N259" s="630">
        <v>1043.7000695142619</v>
      </c>
    </row>
    <row r="260" spans="1:14" ht="14.4" customHeight="1" x14ac:dyDescent="0.3">
      <c r="A260" s="625" t="s">
        <v>526</v>
      </c>
      <c r="B260" s="626" t="s">
        <v>528</v>
      </c>
      <c r="C260" s="627" t="s">
        <v>550</v>
      </c>
      <c r="D260" s="628" t="s">
        <v>551</v>
      </c>
      <c r="E260" s="627" t="s">
        <v>529</v>
      </c>
      <c r="F260" s="628" t="s">
        <v>530</v>
      </c>
      <c r="G260" s="627" t="s">
        <v>560</v>
      </c>
      <c r="H260" s="627" t="s">
        <v>1421</v>
      </c>
      <c r="I260" s="627" t="s">
        <v>1422</v>
      </c>
      <c r="J260" s="627" t="s">
        <v>979</v>
      </c>
      <c r="K260" s="627" t="s">
        <v>1423</v>
      </c>
      <c r="L260" s="629">
        <v>111.58</v>
      </c>
      <c r="M260" s="629">
        <v>12</v>
      </c>
      <c r="N260" s="630">
        <v>1338.96</v>
      </c>
    </row>
    <row r="261" spans="1:14" ht="14.4" customHeight="1" x14ac:dyDescent="0.3">
      <c r="A261" s="625" t="s">
        <v>526</v>
      </c>
      <c r="B261" s="626" t="s">
        <v>528</v>
      </c>
      <c r="C261" s="627" t="s">
        <v>550</v>
      </c>
      <c r="D261" s="628" t="s">
        <v>551</v>
      </c>
      <c r="E261" s="627" t="s">
        <v>529</v>
      </c>
      <c r="F261" s="628" t="s">
        <v>530</v>
      </c>
      <c r="G261" s="627" t="s">
        <v>560</v>
      </c>
      <c r="H261" s="627" t="s">
        <v>1424</v>
      </c>
      <c r="I261" s="627" t="s">
        <v>1425</v>
      </c>
      <c r="J261" s="627" t="s">
        <v>1426</v>
      </c>
      <c r="K261" s="627" t="s">
        <v>1427</v>
      </c>
      <c r="L261" s="629">
        <v>69.736025855894198</v>
      </c>
      <c r="M261" s="629">
        <v>5</v>
      </c>
      <c r="N261" s="630">
        <v>348.68012927947098</v>
      </c>
    </row>
    <row r="262" spans="1:14" ht="14.4" customHeight="1" x14ac:dyDescent="0.3">
      <c r="A262" s="625" t="s">
        <v>526</v>
      </c>
      <c r="B262" s="626" t="s">
        <v>528</v>
      </c>
      <c r="C262" s="627" t="s">
        <v>550</v>
      </c>
      <c r="D262" s="628" t="s">
        <v>551</v>
      </c>
      <c r="E262" s="627" t="s">
        <v>529</v>
      </c>
      <c r="F262" s="628" t="s">
        <v>530</v>
      </c>
      <c r="G262" s="627" t="s">
        <v>560</v>
      </c>
      <c r="H262" s="627" t="s">
        <v>1428</v>
      </c>
      <c r="I262" s="627" t="s">
        <v>1429</v>
      </c>
      <c r="J262" s="627" t="s">
        <v>838</v>
      </c>
      <c r="K262" s="627" t="s">
        <v>1430</v>
      </c>
      <c r="L262" s="629">
        <v>727.83233062183206</v>
      </c>
      <c r="M262" s="629">
        <v>3</v>
      </c>
      <c r="N262" s="630">
        <v>2183.4969918654961</v>
      </c>
    </row>
    <row r="263" spans="1:14" ht="14.4" customHeight="1" x14ac:dyDescent="0.3">
      <c r="A263" s="625" t="s">
        <v>526</v>
      </c>
      <c r="B263" s="626" t="s">
        <v>528</v>
      </c>
      <c r="C263" s="627" t="s">
        <v>550</v>
      </c>
      <c r="D263" s="628" t="s">
        <v>551</v>
      </c>
      <c r="E263" s="627" t="s">
        <v>529</v>
      </c>
      <c r="F263" s="628" t="s">
        <v>530</v>
      </c>
      <c r="G263" s="627" t="s">
        <v>560</v>
      </c>
      <c r="H263" s="627" t="s">
        <v>1431</v>
      </c>
      <c r="I263" s="627" t="s">
        <v>1432</v>
      </c>
      <c r="J263" s="627" t="s">
        <v>1433</v>
      </c>
      <c r="K263" s="627" t="s">
        <v>1434</v>
      </c>
      <c r="L263" s="629">
        <v>42.4</v>
      </c>
      <c r="M263" s="629">
        <v>4</v>
      </c>
      <c r="N263" s="630">
        <v>169.6</v>
      </c>
    </row>
    <row r="264" spans="1:14" ht="14.4" customHeight="1" x14ac:dyDescent="0.3">
      <c r="A264" s="625" t="s">
        <v>526</v>
      </c>
      <c r="B264" s="626" t="s">
        <v>528</v>
      </c>
      <c r="C264" s="627" t="s">
        <v>550</v>
      </c>
      <c r="D264" s="628" t="s">
        <v>551</v>
      </c>
      <c r="E264" s="627" t="s">
        <v>529</v>
      </c>
      <c r="F264" s="628" t="s">
        <v>530</v>
      </c>
      <c r="G264" s="627" t="s">
        <v>560</v>
      </c>
      <c r="H264" s="627" t="s">
        <v>1435</v>
      </c>
      <c r="I264" s="627" t="s">
        <v>562</v>
      </c>
      <c r="J264" s="627" t="s">
        <v>1436</v>
      </c>
      <c r="K264" s="627"/>
      <c r="L264" s="629">
        <v>103.5305811010641</v>
      </c>
      <c r="M264" s="629">
        <v>79</v>
      </c>
      <c r="N264" s="630">
        <v>8178.9159069840643</v>
      </c>
    </row>
    <row r="265" spans="1:14" ht="14.4" customHeight="1" x14ac:dyDescent="0.3">
      <c r="A265" s="625" t="s">
        <v>526</v>
      </c>
      <c r="B265" s="626" t="s">
        <v>528</v>
      </c>
      <c r="C265" s="627" t="s">
        <v>550</v>
      </c>
      <c r="D265" s="628" t="s">
        <v>551</v>
      </c>
      <c r="E265" s="627" t="s">
        <v>529</v>
      </c>
      <c r="F265" s="628" t="s">
        <v>530</v>
      </c>
      <c r="G265" s="627" t="s">
        <v>560</v>
      </c>
      <c r="H265" s="627" t="s">
        <v>561</v>
      </c>
      <c r="I265" s="627" t="s">
        <v>562</v>
      </c>
      <c r="J265" s="627" t="s">
        <v>563</v>
      </c>
      <c r="K265" s="627" t="s">
        <v>564</v>
      </c>
      <c r="L265" s="629">
        <v>23.700281178141154</v>
      </c>
      <c r="M265" s="629">
        <v>978</v>
      </c>
      <c r="N265" s="630">
        <v>23178.874992222049</v>
      </c>
    </row>
    <row r="266" spans="1:14" ht="14.4" customHeight="1" x14ac:dyDescent="0.3">
      <c r="A266" s="625" t="s">
        <v>526</v>
      </c>
      <c r="B266" s="626" t="s">
        <v>528</v>
      </c>
      <c r="C266" s="627" t="s">
        <v>550</v>
      </c>
      <c r="D266" s="628" t="s">
        <v>551</v>
      </c>
      <c r="E266" s="627" t="s">
        <v>529</v>
      </c>
      <c r="F266" s="628" t="s">
        <v>530</v>
      </c>
      <c r="G266" s="627" t="s">
        <v>560</v>
      </c>
      <c r="H266" s="627" t="s">
        <v>1437</v>
      </c>
      <c r="I266" s="627" t="s">
        <v>562</v>
      </c>
      <c r="J266" s="627" t="s">
        <v>1438</v>
      </c>
      <c r="K266" s="627" t="s">
        <v>564</v>
      </c>
      <c r="L266" s="629">
        <v>24.039512628472863</v>
      </c>
      <c r="M266" s="629">
        <v>102</v>
      </c>
      <c r="N266" s="630">
        <v>2452.0302881042321</v>
      </c>
    </row>
    <row r="267" spans="1:14" ht="14.4" customHeight="1" x14ac:dyDescent="0.3">
      <c r="A267" s="625" t="s">
        <v>526</v>
      </c>
      <c r="B267" s="626" t="s">
        <v>528</v>
      </c>
      <c r="C267" s="627" t="s">
        <v>550</v>
      </c>
      <c r="D267" s="628" t="s">
        <v>551</v>
      </c>
      <c r="E267" s="627" t="s">
        <v>529</v>
      </c>
      <c r="F267" s="628" t="s">
        <v>530</v>
      </c>
      <c r="G267" s="627" t="s">
        <v>560</v>
      </c>
      <c r="H267" s="627" t="s">
        <v>1439</v>
      </c>
      <c r="I267" s="627" t="s">
        <v>562</v>
      </c>
      <c r="J267" s="627" t="s">
        <v>1440</v>
      </c>
      <c r="K267" s="627"/>
      <c r="L267" s="629">
        <v>145.47798263466206</v>
      </c>
      <c r="M267" s="629">
        <v>33</v>
      </c>
      <c r="N267" s="630">
        <v>4800.7734269438479</v>
      </c>
    </row>
    <row r="268" spans="1:14" ht="14.4" customHeight="1" x14ac:dyDescent="0.3">
      <c r="A268" s="625" t="s">
        <v>526</v>
      </c>
      <c r="B268" s="626" t="s">
        <v>528</v>
      </c>
      <c r="C268" s="627" t="s">
        <v>550</v>
      </c>
      <c r="D268" s="628" t="s">
        <v>551</v>
      </c>
      <c r="E268" s="627" t="s">
        <v>529</v>
      </c>
      <c r="F268" s="628" t="s">
        <v>530</v>
      </c>
      <c r="G268" s="627" t="s">
        <v>560</v>
      </c>
      <c r="H268" s="627" t="s">
        <v>1441</v>
      </c>
      <c r="I268" s="627" t="s">
        <v>562</v>
      </c>
      <c r="J268" s="627" t="s">
        <v>1442</v>
      </c>
      <c r="K268" s="627"/>
      <c r="L268" s="629">
        <v>504.541149904973</v>
      </c>
      <c r="M268" s="629">
        <v>1</v>
      </c>
      <c r="N268" s="630">
        <v>504.541149904973</v>
      </c>
    </row>
    <row r="269" spans="1:14" ht="14.4" customHeight="1" x14ac:dyDescent="0.3">
      <c r="A269" s="625" t="s">
        <v>526</v>
      </c>
      <c r="B269" s="626" t="s">
        <v>528</v>
      </c>
      <c r="C269" s="627" t="s">
        <v>550</v>
      </c>
      <c r="D269" s="628" t="s">
        <v>551</v>
      </c>
      <c r="E269" s="627" t="s">
        <v>529</v>
      </c>
      <c r="F269" s="628" t="s">
        <v>530</v>
      </c>
      <c r="G269" s="627" t="s">
        <v>560</v>
      </c>
      <c r="H269" s="627" t="s">
        <v>1443</v>
      </c>
      <c r="I269" s="627" t="s">
        <v>562</v>
      </c>
      <c r="J269" s="627" t="s">
        <v>1444</v>
      </c>
      <c r="K269" s="627"/>
      <c r="L269" s="629">
        <v>75.197776324292349</v>
      </c>
      <c r="M269" s="629">
        <v>352</v>
      </c>
      <c r="N269" s="630">
        <v>26469.617266150904</v>
      </c>
    </row>
    <row r="270" spans="1:14" ht="14.4" customHeight="1" x14ac:dyDescent="0.3">
      <c r="A270" s="625" t="s">
        <v>526</v>
      </c>
      <c r="B270" s="626" t="s">
        <v>528</v>
      </c>
      <c r="C270" s="627" t="s">
        <v>550</v>
      </c>
      <c r="D270" s="628" t="s">
        <v>551</v>
      </c>
      <c r="E270" s="627" t="s">
        <v>529</v>
      </c>
      <c r="F270" s="628" t="s">
        <v>530</v>
      </c>
      <c r="G270" s="627" t="s">
        <v>560</v>
      </c>
      <c r="H270" s="627" t="s">
        <v>1445</v>
      </c>
      <c r="I270" s="627" t="s">
        <v>562</v>
      </c>
      <c r="J270" s="627" t="s">
        <v>1446</v>
      </c>
      <c r="K270" s="627"/>
      <c r="L270" s="629">
        <v>209.09293097757302</v>
      </c>
      <c r="M270" s="629">
        <v>4</v>
      </c>
      <c r="N270" s="630">
        <v>836.37172391029208</v>
      </c>
    </row>
    <row r="271" spans="1:14" ht="14.4" customHeight="1" x14ac:dyDescent="0.3">
      <c r="A271" s="625" t="s">
        <v>526</v>
      </c>
      <c r="B271" s="626" t="s">
        <v>528</v>
      </c>
      <c r="C271" s="627" t="s">
        <v>550</v>
      </c>
      <c r="D271" s="628" t="s">
        <v>551</v>
      </c>
      <c r="E271" s="627" t="s">
        <v>529</v>
      </c>
      <c r="F271" s="628" t="s">
        <v>530</v>
      </c>
      <c r="G271" s="627" t="s">
        <v>560</v>
      </c>
      <c r="H271" s="627" t="s">
        <v>1447</v>
      </c>
      <c r="I271" s="627" t="s">
        <v>562</v>
      </c>
      <c r="J271" s="627" t="s">
        <v>1448</v>
      </c>
      <c r="K271" s="627"/>
      <c r="L271" s="629">
        <v>123.26820234877961</v>
      </c>
      <c r="M271" s="629">
        <v>44</v>
      </c>
      <c r="N271" s="630">
        <v>5423.8009033463031</v>
      </c>
    </row>
    <row r="272" spans="1:14" ht="14.4" customHeight="1" x14ac:dyDescent="0.3">
      <c r="A272" s="625" t="s">
        <v>526</v>
      </c>
      <c r="B272" s="626" t="s">
        <v>528</v>
      </c>
      <c r="C272" s="627" t="s">
        <v>550</v>
      </c>
      <c r="D272" s="628" t="s">
        <v>551</v>
      </c>
      <c r="E272" s="627" t="s">
        <v>529</v>
      </c>
      <c r="F272" s="628" t="s">
        <v>530</v>
      </c>
      <c r="G272" s="627" t="s">
        <v>560</v>
      </c>
      <c r="H272" s="627" t="s">
        <v>1449</v>
      </c>
      <c r="I272" s="627" t="s">
        <v>1449</v>
      </c>
      <c r="J272" s="627" t="s">
        <v>1450</v>
      </c>
      <c r="K272" s="627" t="s">
        <v>1451</v>
      </c>
      <c r="L272" s="629">
        <v>1079.0994385354629</v>
      </c>
      <c r="M272" s="629">
        <v>45</v>
      </c>
      <c r="N272" s="630">
        <v>48559.474734095827</v>
      </c>
    </row>
    <row r="273" spans="1:14" ht="14.4" customHeight="1" x14ac:dyDescent="0.3">
      <c r="A273" s="625" t="s">
        <v>526</v>
      </c>
      <c r="B273" s="626" t="s">
        <v>528</v>
      </c>
      <c r="C273" s="627" t="s">
        <v>550</v>
      </c>
      <c r="D273" s="628" t="s">
        <v>551</v>
      </c>
      <c r="E273" s="627" t="s">
        <v>529</v>
      </c>
      <c r="F273" s="628" t="s">
        <v>530</v>
      </c>
      <c r="G273" s="627" t="s">
        <v>560</v>
      </c>
      <c r="H273" s="627" t="s">
        <v>1452</v>
      </c>
      <c r="I273" s="627" t="s">
        <v>1453</v>
      </c>
      <c r="J273" s="627" t="s">
        <v>1454</v>
      </c>
      <c r="K273" s="627" t="s">
        <v>1455</v>
      </c>
      <c r="L273" s="629">
        <v>48.458571605666528</v>
      </c>
      <c r="M273" s="629">
        <v>21</v>
      </c>
      <c r="N273" s="630">
        <v>1017.630003718997</v>
      </c>
    </row>
    <row r="274" spans="1:14" ht="14.4" customHeight="1" x14ac:dyDescent="0.3">
      <c r="A274" s="625" t="s">
        <v>526</v>
      </c>
      <c r="B274" s="626" t="s">
        <v>528</v>
      </c>
      <c r="C274" s="627" t="s">
        <v>550</v>
      </c>
      <c r="D274" s="628" t="s">
        <v>551</v>
      </c>
      <c r="E274" s="627" t="s">
        <v>529</v>
      </c>
      <c r="F274" s="628" t="s">
        <v>530</v>
      </c>
      <c r="G274" s="627" t="s">
        <v>560</v>
      </c>
      <c r="H274" s="627" t="s">
        <v>1456</v>
      </c>
      <c r="I274" s="627" t="s">
        <v>1457</v>
      </c>
      <c r="J274" s="627" t="s">
        <v>1458</v>
      </c>
      <c r="K274" s="627" t="s">
        <v>1459</v>
      </c>
      <c r="L274" s="629">
        <v>41.12</v>
      </c>
      <c r="M274" s="629">
        <v>2</v>
      </c>
      <c r="N274" s="630">
        <v>82.24</v>
      </c>
    </row>
    <row r="275" spans="1:14" ht="14.4" customHeight="1" x14ac:dyDescent="0.3">
      <c r="A275" s="625" t="s">
        <v>526</v>
      </c>
      <c r="B275" s="626" t="s">
        <v>528</v>
      </c>
      <c r="C275" s="627" t="s">
        <v>550</v>
      </c>
      <c r="D275" s="628" t="s">
        <v>551</v>
      </c>
      <c r="E275" s="627" t="s">
        <v>529</v>
      </c>
      <c r="F275" s="628" t="s">
        <v>530</v>
      </c>
      <c r="G275" s="627" t="s">
        <v>560</v>
      </c>
      <c r="H275" s="627" t="s">
        <v>1460</v>
      </c>
      <c r="I275" s="627" t="s">
        <v>1461</v>
      </c>
      <c r="J275" s="627" t="s">
        <v>1462</v>
      </c>
      <c r="K275" s="627" t="s">
        <v>1463</v>
      </c>
      <c r="L275" s="629">
        <v>117.73963653335665</v>
      </c>
      <c r="M275" s="629">
        <v>172</v>
      </c>
      <c r="N275" s="630">
        <v>20251.217483737342</v>
      </c>
    </row>
    <row r="276" spans="1:14" ht="14.4" customHeight="1" x14ac:dyDescent="0.3">
      <c r="A276" s="625" t="s">
        <v>526</v>
      </c>
      <c r="B276" s="626" t="s">
        <v>528</v>
      </c>
      <c r="C276" s="627" t="s">
        <v>550</v>
      </c>
      <c r="D276" s="628" t="s">
        <v>551</v>
      </c>
      <c r="E276" s="627" t="s">
        <v>529</v>
      </c>
      <c r="F276" s="628" t="s">
        <v>530</v>
      </c>
      <c r="G276" s="627" t="s">
        <v>560</v>
      </c>
      <c r="H276" s="627" t="s">
        <v>1464</v>
      </c>
      <c r="I276" s="627" t="s">
        <v>1465</v>
      </c>
      <c r="J276" s="627" t="s">
        <v>1466</v>
      </c>
      <c r="K276" s="627" t="s">
        <v>1467</v>
      </c>
      <c r="L276" s="629">
        <v>743.28000000000009</v>
      </c>
      <c r="M276" s="629">
        <v>35</v>
      </c>
      <c r="N276" s="630">
        <v>26014.800000000003</v>
      </c>
    </row>
    <row r="277" spans="1:14" ht="14.4" customHeight="1" x14ac:dyDescent="0.3">
      <c r="A277" s="625" t="s">
        <v>526</v>
      </c>
      <c r="B277" s="626" t="s">
        <v>528</v>
      </c>
      <c r="C277" s="627" t="s">
        <v>550</v>
      </c>
      <c r="D277" s="628" t="s">
        <v>551</v>
      </c>
      <c r="E277" s="627" t="s">
        <v>529</v>
      </c>
      <c r="F277" s="628" t="s">
        <v>530</v>
      </c>
      <c r="G277" s="627" t="s">
        <v>560</v>
      </c>
      <c r="H277" s="627" t="s">
        <v>1468</v>
      </c>
      <c r="I277" s="627" t="s">
        <v>1469</v>
      </c>
      <c r="J277" s="627" t="s">
        <v>1470</v>
      </c>
      <c r="K277" s="627" t="s">
        <v>1471</v>
      </c>
      <c r="L277" s="629">
        <v>67.010000000000005</v>
      </c>
      <c r="M277" s="629">
        <v>1</v>
      </c>
      <c r="N277" s="630">
        <v>67.010000000000005</v>
      </c>
    </row>
    <row r="278" spans="1:14" ht="14.4" customHeight="1" x14ac:dyDescent="0.3">
      <c r="A278" s="625" t="s">
        <v>526</v>
      </c>
      <c r="B278" s="626" t="s">
        <v>528</v>
      </c>
      <c r="C278" s="627" t="s">
        <v>550</v>
      </c>
      <c r="D278" s="628" t="s">
        <v>551</v>
      </c>
      <c r="E278" s="627" t="s">
        <v>529</v>
      </c>
      <c r="F278" s="628" t="s">
        <v>530</v>
      </c>
      <c r="G278" s="627" t="s">
        <v>560</v>
      </c>
      <c r="H278" s="627" t="s">
        <v>1472</v>
      </c>
      <c r="I278" s="627" t="s">
        <v>1473</v>
      </c>
      <c r="J278" s="627" t="s">
        <v>1474</v>
      </c>
      <c r="K278" s="627" t="s">
        <v>773</v>
      </c>
      <c r="L278" s="629">
        <v>64.64</v>
      </c>
      <c r="M278" s="629">
        <v>1</v>
      </c>
      <c r="N278" s="630">
        <v>64.64</v>
      </c>
    </row>
    <row r="279" spans="1:14" ht="14.4" customHeight="1" x14ac:dyDescent="0.3">
      <c r="A279" s="625" t="s">
        <v>526</v>
      </c>
      <c r="B279" s="626" t="s">
        <v>528</v>
      </c>
      <c r="C279" s="627" t="s">
        <v>550</v>
      </c>
      <c r="D279" s="628" t="s">
        <v>551</v>
      </c>
      <c r="E279" s="627" t="s">
        <v>529</v>
      </c>
      <c r="F279" s="628" t="s">
        <v>530</v>
      </c>
      <c r="G279" s="627" t="s">
        <v>560</v>
      </c>
      <c r="H279" s="627" t="s">
        <v>1475</v>
      </c>
      <c r="I279" s="627" t="s">
        <v>1476</v>
      </c>
      <c r="J279" s="627" t="s">
        <v>1477</v>
      </c>
      <c r="K279" s="627" t="s">
        <v>1478</v>
      </c>
      <c r="L279" s="629">
        <v>136.25297924370216</v>
      </c>
      <c r="M279" s="629">
        <v>18</v>
      </c>
      <c r="N279" s="630">
        <v>2452.5536263866388</v>
      </c>
    </row>
    <row r="280" spans="1:14" ht="14.4" customHeight="1" x14ac:dyDescent="0.3">
      <c r="A280" s="625" t="s">
        <v>526</v>
      </c>
      <c r="B280" s="626" t="s">
        <v>528</v>
      </c>
      <c r="C280" s="627" t="s">
        <v>550</v>
      </c>
      <c r="D280" s="628" t="s">
        <v>551</v>
      </c>
      <c r="E280" s="627" t="s">
        <v>529</v>
      </c>
      <c r="F280" s="628" t="s">
        <v>530</v>
      </c>
      <c r="G280" s="627" t="s">
        <v>560</v>
      </c>
      <c r="H280" s="627" t="s">
        <v>1479</v>
      </c>
      <c r="I280" s="627" t="s">
        <v>1480</v>
      </c>
      <c r="J280" s="627" t="s">
        <v>1481</v>
      </c>
      <c r="K280" s="627" t="s">
        <v>1482</v>
      </c>
      <c r="L280" s="629">
        <v>78.249732216756996</v>
      </c>
      <c r="M280" s="629">
        <v>3</v>
      </c>
      <c r="N280" s="630">
        <v>234.74919665027099</v>
      </c>
    </row>
    <row r="281" spans="1:14" ht="14.4" customHeight="1" x14ac:dyDescent="0.3">
      <c r="A281" s="625" t="s">
        <v>526</v>
      </c>
      <c r="B281" s="626" t="s">
        <v>528</v>
      </c>
      <c r="C281" s="627" t="s">
        <v>550</v>
      </c>
      <c r="D281" s="628" t="s">
        <v>551</v>
      </c>
      <c r="E281" s="627" t="s">
        <v>529</v>
      </c>
      <c r="F281" s="628" t="s">
        <v>530</v>
      </c>
      <c r="G281" s="627" t="s">
        <v>560</v>
      </c>
      <c r="H281" s="627" t="s">
        <v>1483</v>
      </c>
      <c r="I281" s="627" t="s">
        <v>1484</v>
      </c>
      <c r="J281" s="627" t="s">
        <v>1485</v>
      </c>
      <c r="K281" s="627" t="s">
        <v>1486</v>
      </c>
      <c r="L281" s="629">
        <v>62.992905331477196</v>
      </c>
      <c r="M281" s="629">
        <v>248</v>
      </c>
      <c r="N281" s="630">
        <v>15622.240522206344</v>
      </c>
    </row>
    <row r="282" spans="1:14" ht="14.4" customHeight="1" x14ac:dyDescent="0.3">
      <c r="A282" s="625" t="s">
        <v>526</v>
      </c>
      <c r="B282" s="626" t="s">
        <v>528</v>
      </c>
      <c r="C282" s="627" t="s">
        <v>550</v>
      </c>
      <c r="D282" s="628" t="s">
        <v>551</v>
      </c>
      <c r="E282" s="627" t="s">
        <v>529</v>
      </c>
      <c r="F282" s="628" t="s">
        <v>530</v>
      </c>
      <c r="G282" s="627" t="s">
        <v>560</v>
      </c>
      <c r="H282" s="627" t="s">
        <v>1487</v>
      </c>
      <c r="I282" s="627" t="s">
        <v>1488</v>
      </c>
      <c r="J282" s="627" t="s">
        <v>1489</v>
      </c>
      <c r="K282" s="627" t="s">
        <v>1490</v>
      </c>
      <c r="L282" s="629">
        <v>38.94</v>
      </c>
      <c r="M282" s="629">
        <v>41</v>
      </c>
      <c r="N282" s="630">
        <v>1596.54</v>
      </c>
    </row>
    <row r="283" spans="1:14" ht="14.4" customHeight="1" x14ac:dyDescent="0.3">
      <c r="A283" s="625" t="s">
        <v>526</v>
      </c>
      <c r="B283" s="626" t="s">
        <v>528</v>
      </c>
      <c r="C283" s="627" t="s">
        <v>550</v>
      </c>
      <c r="D283" s="628" t="s">
        <v>551</v>
      </c>
      <c r="E283" s="627" t="s">
        <v>529</v>
      </c>
      <c r="F283" s="628" t="s">
        <v>530</v>
      </c>
      <c r="G283" s="627" t="s">
        <v>560</v>
      </c>
      <c r="H283" s="627" t="s">
        <v>1491</v>
      </c>
      <c r="I283" s="627" t="s">
        <v>1492</v>
      </c>
      <c r="J283" s="627" t="s">
        <v>1493</v>
      </c>
      <c r="K283" s="627" t="s">
        <v>1494</v>
      </c>
      <c r="L283" s="629">
        <v>1005.0092860533401</v>
      </c>
      <c r="M283" s="629">
        <v>7</v>
      </c>
      <c r="N283" s="630">
        <v>7035.0650023733806</v>
      </c>
    </row>
    <row r="284" spans="1:14" ht="14.4" customHeight="1" x14ac:dyDescent="0.3">
      <c r="A284" s="625" t="s">
        <v>526</v>
      </c>
      <c r="B284" s="626" t="s">
        <v>528</v>
      </c>
      <c r="C284" s="627" t="s">
        <v>550</v>
      </c>
      <c r="D284" s="628" t="s">
        <v>551</v>
      </c>
      <c r="E284" s="627" t="s">
        <v>529</v>
      </c>
      <c r="F284" s="628" t="s">
        <v>530</v>
      </c>
      <c r="G284" s="627" t="s">
        <v>560</v>
      </c>
      <c r="H284" s="627" t="s">
        <v>1495</v>
      </c>
      <c r="I284" s="627" t="s">
        <v>1496</v>
      </c>
      <c r="J284" s="627" t="s">
        <v>1497</v>
      </c>
      <c r="K284" s="627" t="s">
        <v>1498</v>
      </c>
      <c r="L284" s="629">
        <v>55.328333333333354</v>
      </c>
      <c r="M284" s="629">
        <v>20</v>
      </c>
      <c r="N284" s="630">
        <v>1106.5666666666671</v>
      </c>
    </row>
    <row r="285" spans="1:14" ht="14.4" customHeight="1" x14ac:dyDescent="0.3">
      <c r="A285" s="625" t="s">
        <v>526</v>
      </c>
      <c r="B285" s="626" t="s">
        <v>528</v>
      </c>
      <c r="C285" s="627" t="s">
        <v>550</v>
      </c>
      <c r="D285" s="628" t="s">
        <v>551</v>
      </c>
      <c r="E285" s="627" t="s">
        <v>529</v>
      </c>
      <c r="F285" s="628" t="s">
        <v>530</v>
      </c>
      <c r="G285" s="627" t="s">
        <v>560</v>
      </c>
      <c r="H285" s="627" t="s">
        <v>1499</v>
      </c>
      <c r="I285" s="627" t="s">
        <v>562</v>
      </c>
      <c r="J285" s="627" t="s">
        <v>1500</v>
      </c>
      <c r="K285" s="627"/>
      <c r="L285" s="629">
        <v>191.142197981744</v>
      </c>
      <c r="M285" s="629">
        <v>1</v>
      </c>
      <c r="N285" s="630">
        <v>191.142197981744</v>
      </c>
    </row>
    <row r="286" spans="1:14" ht="14.4" customHeight="1" x14ac:dyDescent="0.3">
      <c r="A286" s="625" t="s">
        <v>526</v>
      </c>
      <c r="B286" s="626" t="s">
        <v>528</v>
      </c>
      <c r="C286" s="627" t="s">
        <v>550</v>
      </c>
      <c r="D286" s="628" t="s">
        <v>551</v>
      </c>
      <c r="E286" s="627" t="s">
        <v>529</v>
      </c>
      <c r="F286" s="628" t="s">
        <v>530</v>
      </c>
      <c r="G286" s="627" t="s">
        <v>560</v>
      </c>
      <c r="H286" s="627" t="s">
        <v>1501</v>
      </c>
      <c r="I286" s="627" t="s">
        <v>1502</v>
      </c>
      <c r="J286" s="627" t="s">
        <v>1503</v>
      </c>
      <c r="K286" s="627" t="s">
        <v>1504</v>
      </c>
      <c r="L286" s="629">
        <v>122.849524417933</v>
      </c>
      <c r="M286" s="629">
        <v>1</v>
      </c>
      <c r="N286" s="630">
        <v>122.849524417933</v>
      </c>
    </row>
    <row r="287" spans="1:14" ht="14.4" customHeight="1" x14ac:dyDescent="0.3">
      <c r="A287" s="625" t="s">
        <v>526</v>
      </c>
      <c r="B287" s="626" t="s">
        <v>528</v>
      </c>
      <c r="C287" s="627" t="s">
        <v>550</v>
      </c>
      <c r="D287" s="628" t="s">
        <v>551</v>
      </c>
      <c r="E287" s="627" t="s">
        <v>529</v>
      </c>
      <c r="F287" s="628" t="s">
        <v>530</v>
      </c>
      <c r="G287" s="627" t="s">
        <v>560</v>
      </c>
      <c r="H287" s="627" t="s">
        <v>1505</v>
      </c>
      <c r="I287" s="627" t="s">
        <v>562</v>
      </c>
      <c r="J287" s="627" t="s">
        <v>1506</v>
      </c>
      <c r="K287" s="627" t="s">
        <v>1507</v>
      </c>
      <c r="L287" s="629">
        <v>197.94</v>
      </c>
      <c r="M287" s="629">
        <v>10</v>
      </c>
      <c r="N287" s="630">
        <v>1979.4</v>
      </c>
    </row>
    <row r="288" spans="1:14" ht="14.4" customHeight="1" x14ac:dyDescent="0.3">
      <c r="A288" s="625" t="s">
        <v>526</v>
      </c>
      <c r="B288" s="626" t="s">
        <v>528</v>
      </c>
      <c r="C288" s="627" t="s">
        <v>550</v>
      </c>
      <c r="D288" s="628" t="s">
        <v>551</v>
      </c>
      <c r="E288" s="627" t="s">
        <v>529</v>
      </c>
      <c r="F288" s="628" t="s">
        <v>530</v>
      </c>
      <c r="G288" s="627" t="s">
        <v>560</v>
      </c>
      <c r="H288" s="627" t="s">
        <v>1508</v>
      </c>
      <c r="I288" s="627" t="s">
        <v>562</v>
      </c>
      <c r="J288" s="627" t="s">
        <v>1509</v>
      </c>
      <c r="K288" s="627" t="s">
        <v>1510</v>
      </c>
      <c r="L288" s="629">
        <v>171.89913532222499</v>
      </c>
      <c r="M288" s="629">
        <v>106</v>
      </c>
      <c r="N288" s="630">
        <v>18221.308344155848</v>
      </c>
    </row>
    <row r="289" spans="1:14" ht="14.4" customHeight="1" x14ac:dyDescent="0.3">
      <c r="A289" s="625" t="s">
        <v>526</v>
      </c>
      <c r="B289" s="626" t="s">
        <v>528</v>
      </c>
      <c r="C289" s="627" t="s">
        <v>550</v>
      </c>
      <c r="D289" s="628" t="s">
        <v>551</v>
      </c>
      <c r="E289" s="627" t="s">
        <v>529</v>
      </c>
      <c r="F289" s="628" t="s">
        <v>530</v>
      </c>
      <c r="G289" s="627" t="s">
        <v>560</v>
      </c>
      <c r="H289" s="627" t="s">
        <v>1511</v>
      </c>
      <c r="I289" s="627" t="s">
        <v>1512</v>
      </c>
      <c r="J289" s="627" t="s">
        <v>1513</v>
      </c>
      <c r="K289" s="627" t="s">
        <v>1514</v>
      </c>
      <c r="L289" s="629">
        <v>1036.8197011194056</v>
      </c>
      <c r="M289" s="629">
        <v>205</v>
      </c>
      <c r="N289" s="630">
        <v>212548.03872947817</v>
      </c>
    </row>
    <row r="290" spans="1:14" ht="14.4" customHeight="1" x14ac:dyDescent="0.3">
      <c r="A290" s="625" t="s">
        <v>526</v>
      </c>
      <c r="B290" s="626" t="s">
        <v>528</v>
      </c>
      <c r="C290" s="627" t="s">
        <v>550</v>
      </c>
      <c r="D290" s="628" t="s">
        <v>551</v>
      </c>
      <c r="E290" s="627" t="s">
        <v>529</v>
      </c>
      <c r="F290" s="628" t="s">
        <v>530</v>
      </c>
      <c r="G290" s="627" t="s">
        <v>560</v>
      </c>
      <c r="H290" s="627" t="s">
        <v>1515</v>
      </c>
      <c r="I290" s="627" t="s">
        <v>1516</v>
      </c>
      <c r="J290" s="627" t="s">
        <v>1517</v>
      </c>
      <c r="K290" s="627" t="s">
        <v>1518</v>
      </c>
      <c r="L290" s="629">
        <v>4515.6745844843808</v>
      </c>
      <c r="M290" s="629">
        <v>10</v>
      </c>
      <c r="N290" s="630">
        <v>45156.745844843805</v>
      </c>
    </row>
    <row r="291" spans="1:14" ht="14.4" customHeight="1" x14ac:dyDescent="0.3">
      <c r="A291" s="625" t="s">
        <v>526</v>
      </c>
      <c r="B291" s="626" t="s">
        <v>528</v>
      </c>
      <c r="C291" s="627" t="s">
        <v>550</v>
      </c>
      <c r="D291" s="628" t="s">
        <v>551</v>
      </c>
      <c r="E291" s="627" t="s">
        <v>529</v>
      </c>
      <c r="F291" s="628" t="s">
        <v>530</v>
      </c>
      <c r="G291" s="627" t="s">
        <v>560</v>
      </c>
      <c r="H291" s="627" t="s">
        <v>1519</v>
      </c>
      <c r="I291" s="627" t="s">
        <v>1520</v>
      </c>
      <c r="J291" s="627" t="s">
        <v>1521</v>
      </c>
      <c r="K291" s="627" t="s">
        <v>1522</v>
      </c>
      <c r="L291" s="629">
        <v>399.35850601707426</v>
      </c>
      <c r="M291" s="629">
        <v>143</v>
      </c>
      <c r="N291" s="630">
        <v>57108.266360441616</v>
      </c>
    </row>
    <row r="292" spans="1:14" ht="14.4" customHeight="1" x14ac:dyDescent="0.3">
      <c r="A292" s="625" t="s">
        <v>526</v>
      </c>
      <c r="B292" s="626" t="s">
        <v>528</v>
      </c>
      <c r="C292" s="627" t="s">
        <v>550</v>
      </c>
      <c r="D292" s="628" t="s">
        <v>551</v>
      </c>
      <c r="E292" s="627" t="s">
        <v>529</v>
      </c>
      <c r="F292" s="628" t="s">
        <v>530</v>
      </c>
      <c r="G292" s="627" t="s">
        <v>560</v>
      </c>
      <c r="H292" s="627" t="s">
        <v>1523</v>
      </c>
      <c r="I292" s="627" t="s">
        <v>562</v>
      </c>
      <c r="J292" s="627" t="s">
        <v>1524</v>
      </c>
      <c r="K292" s="627"/>
      <c r="L292" s="629">
        <v>256.41350294110629</v>
      </c>
      <c r="M292" s="629">
        <v>4</v>
      </c>
      <c r="N292" s="630">
        <v>1025.6540117644251</v>
      </c>
    </row>
    <row r="293" spans="1:14" ht="14.4" customHeight="1" x14ac:dyDescent="0.3">
      <c r="A293" s="625" t="s">
        <v>526</v>
      </c>
      <c r="B293" s="626" t="s">
        <v>528</v>
      </c>
      <c r="C293" s="627" t="s">
        <v>550</v>
      </c>
      <c r="D293" s="628" t="s">
        <v>551</v>
      </c>
      <c r="E293" s="627" t="s">
        <v>529</v>
      </c>
      <c r="F293" s="628" t="s">
        <v>530</v>
      </c>
      <c r="G293" s="627" t="s">
        <v>560</v>
      </c>
      <c r="H293" s="627" t="s">
        <v>1525</v>
      </c>
      <c r="I293" s="627" t="s">
        <v>1526</v>
      </c>
      <c r="J293" s="627" t="s">
        <v>1148</v>
      </c>
      <c r="K293" s="627" t="s">
        <v>1527</v>
      </c>
      <c r="L293" s="629">
        <v>38.03</v>
      </c>
      <c r="M293" s="629">
        <v>2</v>
      </c>
      <c r="N293" s="630">
        <v>76.06</v>
      </c>
    </row>
    <row r="294" spans="1:14" ht="14.4" customHeight="1" x14ac:dyDescent="0.3">
      <c r="A294" s="625" t="s">
        <v>526</v>
      </c>
      <c r="B294" s="626" t="s">
        <v>528</v>
      </c>
      <c r="C294" s="627" t="s">
        <v>550</v>
      </c>
      <c r="D294" s="628" t="s">
        <v>551</v>
      </c>
      <c r="E294" s="627" t="s">
        <v>529</v>
      </c>
      <c r="F294" s="628" t="s">
        <v>530</v>
      </c>
      <c r="G294" s="627" t="s">
        <v>560</v>
      </c>
      <c r="H294" s="627" t="s">
        <v>1528</v>
      </c>
      <c r="I294" s="627" t="s">
        <v>1529</v>
      </c>
      <c r="J294" s="627" t="s">
        <v>1530</v>
      </c>
      <c r="K294" s="627" t="s">
        <v>1531</v>
      </c>
      <c r="L294" s="629">
        <v>33.649500000000003</v>
      </c>
      <c r="M294" s="629">
        <v>4</v>
      </c>
      <c r="N294" s="630">
        <v>134.59800000000001</v>
      </c>
    </row>
    <row r="295" spans="1:14" ht="14.4" customHeight="1" x14ac:dyDescent="0.3">
      <c r="A295" s="625" t="s">
        <v>526</v>
      </c>
      <c r="B295" s="626" t="s">
        <v>528</v>
      </c>
      <c r="C295" s="627" t="s">
        <v>550</v>
      </c>
      <c r="D295" s="628" t="s">
        <v>551</v>
      </c>
      <c r="E295" s="627" t="s">
        <v>529</v>
      </c>
      <c r="F295" s="628" t="s">
        <v>530</v>
      </c>
      <c r="G295" s="627" t="s">
        <v>560</v>
      </c>
      <c r="H295" s="627" t="s">
        <v>1532</v>
      </c>
      <c r="I295" s="627" t="s">
        <v>1533</v>
      </c>
      <c r="J295" s="627" t="s">
        <v>1534</v>
      </c>
      <c r="K295" s="627" t="s">
        <v>899</v>
      </c>
      <c r="L295" s="629">
        <v>57.52</v>
      </c>
      <c r="M295" s="629">
        <v>1</v>
      </c>
      <c r="N295" s="630">
        <v>57.52</v>
      </c>
    </row>
    <row r="296" spans="1:14" ht="14.4" customHeight="1" x14ac:dyDescent="0.3">
      <c r="A296" s="625" t="s">
        <v>526</v>
      </c>
      <c r="B296" s="626" t="s">
        <v>528</v>
      </c>
      <c r="C296" s="627" t="s">
        <v>550</v>
      </c>
      <c r="D296" s="628" t="s">
        <v>551</v>
      </c>
      <c r="E296" s="627" t="s">
        <v>529</v>
      </c>
      <c r="F296" s="628" t="s">
        <v>530</v>
      </c>
      <c r="G296" s="627" t="s">
        <v>560</v>
      </c>
      <c r="H296" s="627" t="s">
        <v>1535</v>
      </c>
      <c r="I296" s="627" t="s">
        <v>1536</v>
      </c>
      <c r="J296" s="627" t="s">
        <v>1537</v>
      </c>
      <c r="K296" s="627" t="s">
        <v>1538</v>
      </c>
      <c r="L296" s="629">
        <v>454.51011388273901</v>
      </c>
      <c r="M296" s="629">
        <v>1</v>
      </c>
      <c r="N296" s="630">
        <v>454.51011388273901</v>
      </c>
    </row>
    <row r="297" spans="1:14" ht="14.4" customHeight="1" x14ac:dyDescent="0.3">
      <c r="A297" s="625" t="s">
        <v>526</v>
      </c>
      <c r="B297" s="626" t="s">
        <v>528</v>
      </c>
      <c r="C297" s="627" t="s">
        <v>550</v>
      </c>
      <c r="D297" s="628" t="s">
        <v>551</v>
      </c>
      <c r="E297" s="627" t="s">
        <v>529</v>
      </c>
      <c r="F297" s="628" t="s">
        <v>530</v>
      </c>
      <c r="G297" s="627" t="s">
        <v>560</v>
      </c>
      <c r="H297" s="627" t="s">
        <v>1539</v>
      </c>
      <c r="I297" s="627" t="s">
        <v>1540</v>
      </c>
      <c r="J297" s="627" t="s">
        <v>1541</v>
      </c>
      <c r="K297" s="627" t="s">
        <v>1226</v>
      </c>
      <c r="L297" s="629">
        <v>107.85</v>
      </c>
      <c r="M297" s="629">
        <v>2</v>
      </c>
      <c r="N297" s="630">
        <v>215.7</v>
      </c>
    </row>
    <row r="298" spans="1:14" ht="14.4" customHeight="1" x14ac:dyDescent="0.3">
      <c r="A298" s="625" t="s">
        <v>526</v>
      </c>
      <c r="B298" s="626" t="s">
        <v>528</v>
      </c>
      <c r="C298" s="627" t="s">
        <v>550</v>
      </c>
      <c r="D298" s="628" t="s">
        <v>551</v>
      </c>
      <c r="E298" s="627" t="s">
        <v>529</v>
      </c>
      <c r="F298" s="628" t="s">
        <v>530</v>
      </c>
      <c r="G298" s="627" t="s">
        <v>560</v>
      </c>
      <c r="H298" s="627" t="s">
        <v>1542</v>
      </c>
      <c r="I298" s="627" t="s">
        <v>1543</v>
      </c>
      <c r="J298" s="627" t="s">
        <v>1544</v>
      </c>
      <c r="K298" s="627" t="s">
        <v>1545</v>
      </c>
      <c r="L298" s="629">
        <v>179.45750000000001</v>
      </c>
      <c r="M298" s="629">
        <v>4</v>
      </c>
      <c r="N298" s="630">
        <v>717.83</v>
      </c>
    </row>
    <row r="299" spans="1:14" ht="14.4" customHeight="1" x14ac:dyDescent="0.3">
      <c r="A299" s="625" t="s">
        <v>526</v>
      </c>
      <c r="B299" s="626" t="s">
        <v>528</v>
      </c>
      <c r="C299" s="627" t="s">
        <v>550</v>
      </c>
      <c r="D299" s="628" t="s">
        <v>551</v>
      </c>
      <c r="E299" s="627" t="s">
        <v>529</v>
      </c>
      <c r="F299" s="628" t="s">
        <v>530</v>
      </c>
      <c r="G299" s="627" t="s">
        <v>560</v>
      </c>
      <c r="H299" s="627" t="s">
        <v>1546</v>
      </c>
      <c r="I299" s="627" t="s">
        <v>1547</v>
      </c>
      <c r="J299" s="627" t="s">
        <v>990</v>
      </c>
      <c r="K299" s="627" t="s">
        <v>1548</v>
      </c>
      <c r="L299" s="629">
        <v>497.59</v>
      </c>
      <c r="M299" s="629">
        <v>1</v>
      </c>
      <c r="N299" s="630">
        <v>497.59</v>
      </c>
    </row>
    <row r="300" spans="1:14" ht="14.4" customHeight="1" x14ac:dyDescent="0.3">
      <c r="A300" s="625" t="s">
        <v>526</v>
      </c>
      <c r="B300" s="626" t="s">
        <v>528</v>
      </c>
      <c r="C300" s="627" t="s">
        <v>550</v>
      </c>
      <c r="D300" s="628" t="s">
        <v>551</v>
      </c>
      <c r="E300" s="627" t="s">
        <v>529</v>
      </c>
      <c r="F300" s="628" t="s">
        <v>530</v>
      </c>
      <c r="G300" s="627" t="s">
        <v>560</v>
      </c>
      <c r="H300" s="627" t="s">
        <v>1549</v>
      </c>
      <c r="I300" s="627" t="s">
        <v>1550</v>
      </c>
      <c r="J300" s="627" t="s">
        <v>1551</v>
      </c>
      <c r="K300" s="627" t="s">
        <v>1552</v>
      </c>
      <c r="L300" s="629">
        <v>194.10009594549101</v>
      </c>
      <c r="M300" s="629">
        <v>2</v>
      </c>
      <c r="N300" s="630">
        <v>388.20019189098201</v>
      </c>
    </row>
    <row r="301" spans="1:14" ht="14.4" customHeight="1" x14ac:dyDescent="0.3">
      <c r="A301" s="625" t="s">
        <v>526</v>
      </c>
      <c r="B301" s="626" t="s">
        <v>528</v>
      </c>
      <c r="C301" s="627" t="s">
        <v>550</v>
      </c>
      <c r="D301" s="628" t="s">
        <v>551</v>
      </c>
      <c r="E301" s="627" t="s">
        <v>529</v>
      </c>
      <c r="F301" s="628" t="s">
        <v>530</v>
      </c>
      <c r="G301" s="627" t="s">
        <v>560</v>
      </c>
      <c r="H301" s="627" t="s">
        <v>1553</v>
      </c>
      <c r="I301" s="627" t="s">
        <v>562</v>
      </c>
      <c r="J301" s="627" t="s">
        <v>1554</v>
      </c>
      <c r="K301" s="627" t="s">
        <v>1555</v>
      </c>
      <c r="L301" s="629">
        <v>361.66</v>
      </c>
      <c r="M301" s="629">
        <v>5</v>
      </c>
      <c r="N301" s="630">
        <v>1808.3000000000002</v>
      </c>
    </row>
    <row r="302" spans="1:14" ht="14.4" customHeight="1" x14ac:dyDescent="0.3">
      <c r="A302" s="625" t="s">
        <v>526</v>
      </c>
      <c r="B302" s="626" t="s">
        <v>528</v>
      </c>
      <c r="C302" s="627" t="s">
        <v>550</v>
      </c>
      <c r="D302" s="628" t="s">
        <v>551</v>
      </c>
      <c r="E302" s="627" t="s">
        <v>529</v>
      </c>
      <c r="F302" s="628" t="s">
        <v>530</v>
      </c>
      <c r="G302" s="627" t="s">
        <v>560</v>
      </c>
      <c r="H302" s="627" t="s">
        <v>1556</v>
      </c>
      <c r="I302" s="627" t="s">
        <v>1557</v>
      </c>
      <c r="J302" s="627" t="s">
        <v>1558</v>
      </c>
      <c r="K302" s="627" t="s">
        <v>1559</v>
      </c>
      <c r="L302" s="629">
        <v>1.1499999999999999</v>
      </c>
      <c r="M302" s="629">
        <v>1</v>
      </c>
      <c r="N302" s="630">
        <v>1.1499999999999999</v>
      </c>
    </row>
    <row r="303" spans="1:14" ht="14.4" customHeight="1" x14ac:dyDescent="0.3">
      <c r="A303" s="625" t="s">
        <v>526</v>
      </c>
      <c r="B303" s="626" t="s">
        <v>528</v>
      </c>
      <c r="C303" s="627" t="s">
        <v>550</v>
      </c>
      <c r="D303" s="628" t="s">
        <v>551</v>
      </c>
      <c r="E303" s="627" t="s">
        <v>529</v>
      </c>
      <c r="F303" s="628" t="s">
        <v>530</v>
      </c>
      <c r="G303" s="627" t="s">
        <v>560</v>
      </c>
      <c r="H303" s="627" t="s">
        <v>1560</v>
      </c>
      <c r="I303" s="627" t="s">
        <v>1561</v>
      </c>
      <c r="J303" s="627" t="s">
        <v>1562</v>
      </c>
      <c r="K303" s="627" t="s">
        <v>1563</v>
      </c>
      <c r="L303" s="629">
        <v>54.650524572854799</v>
      </c>
      <c r="M303" s="629">
        <v>2</v>
      </c>
      <c r="N303" s="630">
        <v>109.3010491457096</v>
      </c>
    </row>
    <row r="304" spans="1:14" ht="14.4" customHeight="1" x14ac:dyDescent="0.3">
      <c r="A304" s="625" t="s">
        <v>526</v>
      </c>
      <c r="B304" s="626" t="s">
        <v>528</v>
      </c>
      <c r="C304" s="627" t="s">
        <v>550</v>
      </c>
      <c r="D304" s="628" t="s">
        <v>551</v>
      </c>
      <c r="E304" s="627" t="s">
        <v>529</v>
      </c>
      <c r="F304" s="628" t="s">
        <v>530</v>
      </c>
      <c r="G304" s="627" t="s">
        <v>560</v>
      </c>
      <c r="H304" s="627" t="s">
        <v>1564</v>
      </c>
      <c r="I304" s="627" t="s">
        <v>1565</v>
      </c>
      <c r="J304" s="627" t="s">
        <v>1296</v>
      </c>
      <c r="K304" s="627" t="s">
        <v>1566</v>
      </c>
      <c r="L304" s="629">
        <v>84.248742199310797</v>
      </c>
      <c r="M304" s="629">
        <v>25</v>
      </c>
      <c r="N304" s="630">
        <v>2106.21855498277</v>
      </c>
    </row>
    <row r="305" spans="1:14" ht="14.4" customHeight="1" x14ac:dyDescent="0.3">
      <c r="A305" s="625" t="s">
        <v>526</v>
      </c>
      <c r="B305" s="626" t="s">
        <v>528</v>
      </c>
      <c r="C305" s="627" t="s">
        <v>550</v>
      </c>
      <c r="D305" s="628" t="s">
        <v>551</v>
      </c>
      <c r="E305" s="627" t="s">
        <v>529</v>
      </c>
      <c r="F305" s="628" t="s">
        <v>530</v>
      </c>
      <c r="G305" s="627" t="s">
        <v>560</v>
      </c>
      <c r="H305" s="627" t="s">
        <v>1567</v>
      </c>
      <c r="I305" s="627" t="s">
        <v>562</v>
      </c>
      <c r="J305" s="627" t="s">
        <v>1568</v>
      </c>
      <c r="K305" s="627" t="s">
        <v>1569</v>
      </c>
      <c r="L305" s="629">
        <v>82.013877472442502</v>
      </c>
      <c r="M305" s="629">
        <v>1</v>
      </c>
      <c r="N305" s="630">
        <v>82.013877472442502</v>
      </c>
    </row>
    <row r="306" spans="1:14" ht="14.4" customHeight="1" x14ac:dyDescent="0.3">
      <c r="A306" s="625" t="s">
        <v>526</v>
      </c>
      <c r="B306" s="626" t="s">
        <v>528</v>
      </c>
      <c r="C306" s="627" t="s">
        <v>550</v>
      </c>
      <c r="D306" s="628" t="s">
        <v>551</v>
      </c>
      <c r="E306" s="627" t="s">
        <v>529</v>
      </c>
      <c r="F306" s="628" t="s">
        <v>530</v>
      </c>
      <c r="G306" s="627" t="s">
        <v>560</v>
      </c>
      <c r="H306" s="627" t="s">
        <v>1570</v>
      </c>
      <c r="I306" s="627" t="s">
        <v>1571</v>
      </c>
      <c r="J306" s="627" t="s">
        <v>1572</v>
      </c>
      <c r="K306" s="627" t="s">
        <v>1490</v>
      </c>
      <c r="L306" s="629">
        <v>323.99283612639101</v>
      </c>
      <c r="M306" s="629">
        <v>15</v>
      </c>
      <c r="N306" s="630">
        <v>4859.8925418958652</v>
      </c>
    </row>
    <row r="307" spans="1:14" ht="14.4" customHeight="1" x14ac:dyDescent="0.3">
      <c r="A307" s="625" t="s">
        <v>526</v>
      </c>
      <c r="B307" s="626" t="s">
        <v>528</v>
      </c>
      <c r="C307" s="627" t="s">
        <v>550</v>
      </c>
      <c r="D307" s="628" t="s">
        <v>551</v>
      </c>
      <c r="E307" s="627" t="s">
        <v>529</v>
      </c>
      <c r="F307" s="628" t="s">
        <v>530</v>
      </c>
      <c r="G307" s="627" t="s">
        <v>560</v>
      </c>
      <c r="H307" s="627" t="s">
        <v>1573</v>
      </c>
      <c r="I307" s="627" t="s">
        <v>1574</v>
      </c>
      <c r="J307" s="627" t="s">
        <v>1575</v>
      </c>
      <c r="K307" s="627" t="s">
        <v>1576</v>
      </c>
      <c r="L307" s="629">
        <v>131.37</v>
      </c>
      <c r="M307" s="629">
        <v>1</v>
      </c>
      <c r="N307" s="630">
        <v>131.37</v>
      </c>
    </row>
    <row r="308" spans="1:14" ht="14.4" customHeight="1" x14ac:dyDescent="0.3">
      <c r="A308" s="625" t="s">
        <v>526</v>
      </c>
      <c r="B308" s="626" t="s">
        <v>528</v>
      </c>
      <c r="C308" s="627" t="s">
        <v>550</v>
      </c>
      <c r="D308" s="628" t="s">
        <v>551</v>
      </c>
      <c r="E308" s="627" t="s">
        <v>529</v>
      </c>
      <c r="F308" s="628" t="s">
        <v>530</v>
      </c>
      <c r="G308" s="627" t="s">
        <v>560</v>
      </c>
      <c r="H308" s="627" t="s">
        <v>1577</v>
      </c>
      <c r="I308" s="627" t="s">
        <v>1578</v>
      </c>
      <c r="J308" s="627" t="s">
        <v>1579</v>
      </c>
      <c r="K308" s="627" t="s">
        <v>1580</v>
      </c>
      <c r="L308" s="629">
        <v>410.89733257889799</v>
      </c>
      <c r="M308" s="629">
        <v>3</v>
      </c>
      <c r="N308" s="630">
        <v>1232.691997736694</v>
      </c>
    </row>
    <row r="309" spans="1:14" ht="14.4" customHeight="1" x14ac:dyDescent="0.3">
      <c r="A309" s="625" t="s">
        <v>526</v>
      </c>
      <c r="B309" s="626" t="s">
        <v>528</v>
      </c>
      <c r="C309" s="627" t="s">
        <v>550</v>
      </c>
      <c r="D309" s="628" t="s">
        <v>551</v>
      </c>
      <c r="E309" s="627" t="s">
        <v>529</v>
      </c>
      <c r="F309" s="628" t="s">
        <v>530</v>
      </c>
      <c r="G309" s="627" t="s">
        <v>560</v>
      </c>
      <c r="H309" s="627" t="s">
        <v>1581</v>
      </c>
      <c r="I309" s="627" t="s">
        <v>1582</v>
      </c>
      <c r="J309" s="627" t="s">
        <v>1583</v>
      </c>
      <c r="K309" s="627" t="s">
        <v>1498</v>
      </c>
      <c r="L309" s="629">
        <v>108.86076923076922</v>
      </c>
      <c r="M309" s="629">
        <v>52</v>
      </c>
      <c r="N309" s="630">
        <v>5660.7599999999993</v>
      </c>
    </row>
    <row r="310" spans="1:14" ht="14.4" customHeight="1" x14ac:dyDescent="0.3">
      <c r="A310" s="625" t="s">
        <v>526</v>
      </c>
      <c r="B310" s="626" t="s">
        <v>528</v>
      </c>
      <c r="C310" s="627" t="s">
        <v>550</v>
      </c>
      <c r="D310" s="628" t="s">
        <v>551</v>
      </c>
      <c r="E310" s="627" t="s">
        <v>529</v>
      </c>
      <c r="F310" s="628" t="s">
        <v>530</v>
      </c>
      <c r="G310" s="627" t="s">
        <v>560</v>
      </c>
      <c r="H310" s="627" t="s">
        <v>1584</v>
      </c>
      <c r="I310" s="627" t="s">
        <v>1585</v>
      </c>
      <c r="J310" s="627" t="s">
        <v>1586</v>
      </c>
      <c r="K310" s="627" t="s">
        <v>1587</v>
      </c>
      <c r="L310" s="629">
        <v>247.38496451000947</v>
      </c>
      <c r="M310" s="629">
        <v>54.3</v>
      </c>
      <c r="N310" s="630">
        <v>13433.003572893513</v>
      </c>
    </row>
    <row r="311" spans="1:14" ht="14.4" customHeight="1" x14ac:dyDescent="0.3">
      <c r="A311" s="625" t="s">
        <v>526</v>
      </c>
      <c r="B311" s="626" t="s">
        <v>528</v>
      </c>
      <c r="C311" s="627" t="s">
        <v>550</v>
      </c>
      <c r="D311" s="628" t="s">
        <v>551</v>
      </c>
      <c r="E311" s="627" t="s">
        <v>529</v>
      </c>
      <c r="F311" s="628" t="s">
        <v>530</v>
      </c>
      <c r="G311" s="627" t="s">
        <v>560</v>
      </c>
      <c r="H311" s="627" t="s">
        <v>1588</v>
      </c>
      <c r="I311" s="627" t="s">
        <v>1589</v>
      </c>
      <c r="J311" s="627" t="s">
        <v>1590</v>
      </c>
      <c r="K311" s="627" t="s">
        <v>1591</v>
      </c>
      <c r="L311" s="629">
        <v>152.00977714182699</v>
      </c>
      <c r="M311" s="629">
        <v>1</v>
      </c>
      <c r="N311" s="630">
        <v>152.00977714182699</v>
      </c>
    </row>
    <row r="312" spans="1:14" ht="14.4" customHeight="1" x14ac:dyDescent="0.3">
      <c r="A312" s="625" t="s">
        <v>526</v>
      </c>
      <c r="B312" s="626" t="s">
        <v>528</v>
      </c>
      <c r="C312" s="627" t="s">
        <v>550</v>
      </c>
      <c r="D312" s="628" t="s">
        <v>551</v>
      </c>
      <c r="E312" s="627" t="s">
        <v>529</v>
      </c>
      <c r="F312" s="628" t="s">
        <v>530</v>
      </c>
      <c r="G312" s="627" t="s">
        <v>560</v>
      </c>
      <c r="H312" s="627" t="s">
        <v>1592</v>
      </c>
      <c r="I312" s="627" t="s">
        <v>562</v>
      </c>
      <c r="J312" s="627" t="s">
        <v>1593</v>
      </c>
      <c r="K312" s="627" t="s">
        <v>1594</v>
      </c>
      <c r="L312" s="629">
        <v>237.10749999999999</v>
      </c>
      <c r="M312" s="629">
        <v>1</v>
      </c>
      <c r="N312" s="630">
        <v>237.10749999999999</v>
      </c>
    </row>
    <row r="313" spans="1:14" ht="14.4" customHeight="1" x14ac:dyDescent="0.3">
      <c r="A313" s="625" t="s">
        <v>526</v>
      </c>
      <c r="B313" s="626" t="s">
        <v>528</v>
      </c>
      <c r="C313" s="627" t="s">
        <v>550</v>
      </c>
      <c r="D313" s="628" t="s">
        <v>551</v>
      </c>
      <c r="E313" s="627" t="s">
        <v>529</v>
      </c>
      <c r="F313" s="628" t="s">
        <v>530</v>
      </c>
      <c r="G313" s="627" t="s">
        <v>560</v>
      </c>
      <c r="H313" s="627" t="s">
        <v>1595</v>
      </c>
      <c r="I313" s="627" t="s">
        <v>1596</v>
      </c>
      <c r="J313" s="627" t="s">
        <v>1597</v>
      </c>
      <c r="K313" s="627" t="s">
        <v>1598</v>
      </c>
      <c r="L313" s="629">
        <v>113.0996911497075</v>
      </c>
      <c r="M313" s="629">
        <v>2</v>
      </c>
      <c r="N313" s="630">
        <v>226.19938229941499</v>
      </c>
    </row>
    <row r="314" spans="1:14" ht="14.4" customHeight="1" x14ac:dyDescent="0.3">
      <c r="A314" s="625" t="s">
        <v>526</v>
      </c>
      <c r="B314" s="626" t="s">
        <v>528</v>
      </c>
      <c r="C314" s="627" t="s">
        <v>550</v>
      </c>
      <c r="D314" s="628" t="s">
        <v>551</v>
      </c>
      <c r="E314" s="627" t="s">
        <v>529</v>
      </c>
      <c r="F314" s="628" t="s">
        <v>530</v>
      </c>
      <c r="G314" s="627" t="s">
        <v>560</v>
      </c>
      <c r="H314" s="627" t="s">
        <v>1599</v>
      </c>
      <c r="I314" s="627" t="s">
        <v>1600</v>
      </c>
      <c r="J314" s="627" t="s">
        <v>1601</v>
      </c>
      <c r="K314" s="627"/>
      <c r="L314" s="629">
        <v>603.12012842876322</v>
      </c>
      <c r="M314" s="629">
        <v>6</v>
      </c>
      <c r="N314" s="630">
        <v>3618.7207705725791</v>
      </c>
    </row>
    <row r="315" spans="1:14" ht="14.4" customHeight="1" x14ac:dyDescent="0.3">
      <c r="A315" s="625" t="s">
        <v>526</v>
      </c>
      <c r="B315" s="626" t="s">
        <v>528</v>
      </c>
      <c r="C315" s="627" t="s">
        <v>550</v>
      </c>
      <c r="D315" s="628" t="s">
        <v>551</v>
      </c>
      <c r="E315" s="627" t="s">
        <v>529</v>
      </c>
      <c r="F315" s="628" t="s">
        <v>530</v>
      </c>
      <c r="G315" s="627" t="s">
        <v>560</v>
      </c>
      <c r="H315" s="627" t="s">
        <v>1602</v>
      </c>
      <c r="I315" s="627" t="s">
        <v>1603</v>
      </c>
      <c r="J315" s="627" t="s">
        <v>1604</v>
      </c>
      <c r="K315" s="627" t="s">
        <v>1605</v>
      </c>
      <c r="L315" s="629">
        <v>96.171873242976645</v>
      </c>
      <c r="M315" s="629">
        <v>24</v>
      </c>
      <c r="N315" s="630">
        <v>2308.1249578314396</v>
      </c>
    </row>
    <row r="316" spans="1:14" ht="14.4" customHeight="1" x14ac:dyDescent="0.3">
      <c r="A316" s="625" t="s">
        <v>526</v>
      </c>
      <c r="B316" s="626" t="s">
        <v>528</v>
      </c>
      <c r="C316" s="627" t="s">
        <v>550</v>
      </c>
      <c r="D316" s="628" t="s">
        <v>551</v>
      </c>
      <c r="E316" s="627" t="s">
        <v>529</v>
      </c>
      <c r="F316" s="628" t="s">
        <v>530</v>
      </c>
      <c r="G316" s="627" t="s">
        <v>560</v>
      </c>
      <c r="H316" s="627" t="s">
        <v>1606</v>
      </c>
      <c r="I316" s="627" t="s">
        <v>1607</v>
      </c>
      <c r="J316" s="627" t="s">
        <v>1608</v>
      </c>
      <c r="K316" s="627" t="s">
        <v>1609</v>
      </c>
      <c r="L316" s="629">
        <v>158.66999999999999</v>
      </c>
      <c r="M316" s="629">
        <v>2</v>
      </c>
      <c r="N316" s="630">
        <v>317.33999999999997</v>
      </c>
    </row>
    <row r="317" spans="1:14" ht="14.4" customHeight="1" x14ac:dyDescent="0.3">
      <c r="A317" s="625" t="s">
        <v>526</v>
      </c>
      <c r="B317" s="626" t="s">
        <v>528</v>
      </c>
      <c r="C317" s="627" t="s">
        <v>550</v>
      </c>
      <c r="D317" s="628" t="s">
        <v>551</v>
      </c>
      <c r="E317" s="627" t="s">
        <v>529</v>
      </c>
      <c r="F317" s="628" t="s">
        <v>530</v>
      </c>
      <c r="G317" s="627" t="s">
        <v>560</v>
      </c>
      <c r="H317" s="627" t="s">
        <v>1610</v>
      </c>
      <c r="I317" s="627" t="s">
        <v>1611</v>
      </c>
      <c r="J317" s="627" t="s">
        <v>865</v>
      </c>
      <c r="K317" s="627" t="s">
        <v>1612</v>
      </c>
      <c r="L317" s="629">
        <v>65.81</v>
      </c>
      <c r="M317" s="629">
        <v>2</v>
      </c>
      <c r="N317" s="630">
        <v>131.62</v>
      </c>
    </row>
    <row r="318" spans="1:14" ht="14.4" customHeight="1" x14ac:dyDescent="0.3">
      <c r="A318" s="625" t="s">
        <v>526</v>
      </c>
      <c r="B318" s="626" t="s">
        <v>528</v>
      </c>
      <c r="C318" s="627" t="s">
        <v>550</v>
      </c>
      <c r="D318" s="628" t="s">
        <v>551</v>
      </c>
      <c r="E318" s="627" t="s">
        <v>529</v>
      </c>
      <c r="F318" s="628" t="s">
        <v>530</v>
      </c>
      <c r="G318" s="627" t="s">
        <v>560</v>
      </c>
      <c r="H318" s="627" t="s">
        <v>1613</v>
      </c>
      <c r="I318" s="627" t="s">
        <v>1614</v>
      </c>
      <c r="J318" s="627" t="s">
        <v>1615</v>
      </c>
      <c r="K318" s="627" t="s">
        <v>1616</v>
      </c>
      <c r="L318" s="629">
        <v>352.05716354616095</v>
      </c>
      <c r="M318" s="629">
        <v>19</v>
      </c>
      <c r="N318" s="630">
        <v>6689.0861073770584</v>
      </c>
    </row>
    <row r="319" spans="1:14" ht="14.4" customHeight="1" x14ac:dyDescent="0.3">
      <c r="A319" s="625" t="s">
        <v>526</v>
      </c>
      <c r="B319" s="626" t="s">
        <v>528</v>
      </c>
      <c r="C319" s="627" t="s">
        <v>550</v>
      </c>
      <c r="D319" s="628" t="s">
        <v>551</v>
      </c>
      <c r="E319" s="627" t="s">
        <v>529</v>
      </c>
      <c r="F319" s="628" t="s">
        <v>530</v>
      </c>
      <c r="G319" s="627" t="s">
        <v>560</v>
      </c>
      <c r="H319" s="627" t="s">
        <v>1617</v>
      </c>
      <c r="I319" s="627" t="s">
        <v>562</v>
      </c>
      <c r="J319" s="627" t="s">
        <v>1618</v>
      </c>
      <c r="K319" s="627"/>
      <c r="L319" s="629">
        <v>118.90508925802401</v>
      </c>
      <c r="M319" s="629">
        <v>1</v>
      </c>
      <c r="N319" s="630">
        <v>118.90508925802401</v>
      </c>
    </row>
    <row r="320" spans="1:14" ht="14.4" customHeight="1" x14ac:dyDescent="0.3">
      <c r="A320" s="625" t="s">
        <v>526</v>
      </c>
      <c r="B320" s="626" t="s">
        <v>528</v>
      </c>
      <c r="C320" s="627" t="s">
        <v>550</v>
      </c>
      <c r="D320" s="628" t="s">
        <v>551</v>
      </c>
      <c r="E320" s="627" t="s">
        <v>529</v>
      </c>
      <c r="F320" s="628" t="s">
        <v>530</v>
      </c>
      <c r="G320" s="627" t="s">
        <v>560</v>
      </c>
      <c r="H320" s="627" t="s">
        <v>621</v>
      </c>
      <c r="I320" s="627" t="s">
        <v>622</v>
      </c>
      <c r="J320" s="627" t="s">
        <v>623</v>
      </c>
      <c r="K320" s="627" t="s">
        <v>624</v>
      </c>
      <c r="L320" s="629">
        <v>0</v>
      </c>
      <c r="M320" s="629">
        <v>0</v>
      </c>
      <c r="N320" s="630">
        <v>0</v>
      </c>
    </row>
    <row r="321" spans="1:14" ht="14.4" customHeight="1" x14ac:dyDescent="0.3">
      <c r="A321" s="625" t="s">
        <v>526</v>
      </c>
      <c r="B321" s="626" t="s">
        <v>528</v>
      </c>
      <c r="C321" s="627" t="s">
        <v>550</v>
      </c>
      <c r="D321" s="628" t="s">
        <v>551</v>
      </c>
      <c r="E321" s="627" t="s">
        <v>529</v>
      </c>
      <c r="F321" s="628" t="s">
        <v>530</v>
      </c>
      <c r="G321" s="627" t="s">
        <v>560</v>
      </c>
      <c r="H321" s="627" t="s">
        <v>1619</v>
      </c>
      <c r="I321" s="627" t="s">
        <v>1620</v>
      </c>
      <c r="J321" s="627" t="s">
        <v>1621</v>
      </c>
      <c r="K321" s="627" t="s">
        <v>1149</v>
      </c>
      <c r="L321" s="629">
        <v>70.599999999999994</v>
      </c>
      <c r="M321" s="629">
        <v>1</v>
      </c>
      <c r="N321" s="630">
        <v>70.599999999999994</v>
      </c>
    </row>
    <row r="322" spans="1:14" ht="14.4" customHeight="1" x14ac:dyDescent="0.3">
      <c r="A322" s="625" t="s">
        <v>526</v>
      </c>
      <c r="B322" s="626" t="s">
        <v>528</v>
      </c>
      <c r="C322" s="627" t="s">
        <v>550</v>
      </c>
      <c r="D322" s="628" t="s">
        <v>551</v>
      </c>
      <c r="E322" s="627" t="s">
        <v>529</v>
      </c>
      <c r="F322" s="628" t="s">
        <v>530</v>
      </c>
      <c r="G322" s="627" t="s">
        <v>560</v>
      </c>
      <c r="H322" s="627" t="s">
        <v>1622</v>
      </c>
      <c r="I322" s="627" t="s">
        <v>1623</v>
      </c>
      <c r="J322" s="627" t="s">
        <v>1624</v>
      </c>
      <c r="K322" s="627" t="s">
        <v>1625</v>
      </c>
      <c r="L322" s="629">
        <v>34.159999999999997</v>
      </c>
      <c r="M322" s="629">
        <v>1</v>
      </c>
      <c r="N322" s="630">
        <v>34.159999999999997</v>
      </c>
    </row>
    <row r="323" spans="1:14" ht="14.4" customHeight="1" x14ac:dyDescent="0.3">
      <c r="A323" s="625" t="s">
        <v>526</v>
      </c>
      <c r="B323" s="626" t="s">
        <v>528</v>
      </c>
      <c r="C323" s="627" t="s">
        <v>550</v>
      </c>
      <c r="D323" s="628" t="s">
        <v>551</v>
      </c>
      <c r="E323" s="627" t="s">
        <v>529</v>
      </c>
      <c r="F323" s="628" t="s">
        <v>530</v>
      </c>
      <c r="G323" s="627" t="s">
        <v>560</v>
      </c>
      <c r="H323" s="627" t="s">
        <v>1626</v>
      </c>
      <c r="I323" s="627" t="s">
        <v>1626</v>
      </c>
      <c r="J323" s="627" t="s">
        <v>1627</v>
      </c>
      <c r="K323" s="627" t="s">
        <v>1628</v>
      </c>
      <c r="L323" s="629">
        <v>355.0284125207877</v>
      </c>
      <c r="M323" s="629">
        <v>22</v>
      </c>
      <c r="N323" s="630">
        <v>7810.6250754573293</v>
      </c>
    </row>
    <row r="324" spans="1:14" ht="14.4" customHeight="1" x14ac:dyDescent="0.3">
      <c r="A324" s="625" t="s">
        <v>526</v>
      </c>
      <c r="B324" s="626" t="s">
        <v>528</v>
      </c>
      <c r="C324" s="627" t="s">
        <v>550</v>
      </c>
      <c r="D324" s="628" t="s">
        <v>551</v>
      </c>
      <c r="E324" s="627" t="s">
        <v>529</v>
      </c>
      <c r="F324" s="628" t="s">
        <v>530</v>
      </c>
      <c r="G324" s="627" t="s">
        <v>560</v>
      </c>
      <c r="H324" s="627" t="s">
        <v>1629</v>
      </c>
      <c r="I324" s="627" t="s">
        <v>562</v>
      </c>
      <c r="J324" s="627" t="s">
        <v>1630</v>
      </c>
      <c r="K324" s="627"/>
      <c r="L324" s="629">
        <v>63.746977928214406</v>
      </c>
      <c r="M324" s="629">
        <v>14</v>
      </c>
      <c r="N324" s="630">
        <v>892.45769099500171</v>
      </c>
    </row>
    <row r="325" spans="1:14" ht="14.4" customHeight="1" x14ac:dyDescent="0.3">
      <c r="A325" s="625" t="s">
        <v>526</v>
      </c>
      <c r="B325" s="626" t="s">
        <v>528</v>
      </c>
      <c r="C325" s="627" t="s">
        <v>550</v>
      </c>
      <c r="D325" s="628" t="s">
        <v>551</v>
      </c>
      <c r="E325" s="627" t="s">
        <v>529</v>
      </c>
      <c r="F325" s="628" t="s">
        <v>530</v>
      </c>
      <c r="G325" s="627" t="s">
        <v>560</v>
      </c>
      <c r="H325" s="627" t="s">
        <v>1631</v>
      </c>
      <c r="I325" s="627" t="s">
        <v>562</v>
      </c>
      <c r="J325" s="627" t="s">
        <v>1632</v>
      </c>
      <c r="K325" s="627"/>
      <c r="L325" s="629">
        <v>167.79750507893363</v>
      </c>
      <c r="M325" s="629">
        <v>61</v>
      </c>
      <c r="N325" s="630">
        <v>10235.647809814951</v>
      </c>
    </row>
    <row r="326" spans="1:14" ht="14.4" customHeight="1" x14ac:dyDescent="0.3">
      <c r="A326" s="625" t="s">
        <v>526</v>
      </c>
      <c r="B326" s="626" t="s">
        <v>528</v>
      </c>
      <c r="C326" s="627" t="s">
        <v>550</v>
      </c>
      <c r="D326" s="628" t="s">
        <v>551</v>
      </c>
      <c r="E326" s="627" t="s">
        <v>529</v>
      </c>
      <c r="F326" s="628" t="s">
        <v>530</v>
      </c>
      <c r="G326" s="627" t="s">
        <v>560</v>
      </c>
      <c r="H326" s="627" t="s">
        <v>1633</v>
      </c>
      <c r="I326" s="627" t="s">
        <v>562</v>
      </c>
      <c r="J326" s="627" t="s">
        <v>1634</v>
      </c>
      <c r="K326" s="627"/>
      <c r="L326" s="629">
        <v>291.89289355003802</v>
      </c>
      <c r="M326" s="629">
        <v>1</v>
      </c>
      <c r="N326" s="630">
        <v>291.89289355003802</v>
      </c>
    </row>
    <row r="327" spans="1:14" ht="14.4" customHeight="1" x14ac:dyDescent="0.3">
      <c r="A327" s="625" t="s">
        <v>526</v>
      </c>
      <c r="B327" s="626" t="s">
        <v>528</v>
      </c>
      <c r="C327" s="627" t="s">
        <v>550</v>
      </c>
      <c r="D327" s="628" t="s">
        <v>551</v>
      </c>
      <c r="E327" s="627" t="s">
        <v>529</v>
      </c>
      <c r="F327" s="628" t="s">
        <v>530</v>
      </c>
      <c r="G327" s="627" t="s">
        <v>560</v>
      </c>
      <c r="H327" s="627" t="s">
        <v>1635</v>
      </c>
      <c r="I327" s="627" t="s">
        <v>562</v>
      </c>
      <c r="J327" s="627" t="s">
        <v>1636</v>
      </c>
      <c r="K327" s="627"/>
      <c r="L327" s="629">
        <v>131.23219146899299</v>
      </c>
      <c r="M327" s="629">
        <v>1</v>
      </c>
      <c r="N327" s="630">
        <v>131.23219146899299</v>
      </c>
    </row>
    <row r="328" spans="1:14" ht="14.4" customHeight="1" x14ac:dyDescent="0.3">
      <c r="A328" s="625" t="s">
        <v>526</v>
      </c>
      <c r="B328" s="626" t="s">
        <v>528</v>
      </c>
      <c r="C328" s="627" t="s">
        <v>550</v>
      </c>
      <c r="D328" s="628" t="s">
        <v>551</v>
      </c>
      <c r="E328" s="627" t="s">
        <v>529</v>
      </c>
      <c r="F328" s="628" t="s">
        <v>530</v>
      </c>
      <c r="G328" s="627" t="s">
        <v>560</v>
      </c>
      <c r="H328" s="627" t="s">
        <v>1637</v>
      </c>
      <c r="I328" s="627" t="s">
        <v>1638</v>
      </c>
      <c r="J328" s="627" t="s">
        <v>1639</v>
      </c>
      <c r="K328" s="627" t="s">
        <v>1640</v>
      </c>
      <c r="L328" s="629">
        <v>193.92</v>
      </c>
      <c r="M328" s="629">
        <v>1</v>
      </c>
      <c r="N328" s="630">
        <v>193.92</v>
      </c>
    </row>
    <row r="329" spans="1:14" ht="14.4" customHeight="1" x14ac:dyDescent="0.3">
      <c r="A329" s="625" t="s">
        <v>526</v>
      </c>
      <c r="B329" s="626" t="s">
        <v>528</v>
      </c>
      <c r="C329" s="627" t="s">
        <v>550</v>
      </c>
      <c r="D329" s="628" t="s">
        <v>551</v>
      </c>
      <c r="E329" s="627" t="s">
        <v>529</v>
      </c>
      <c r="F329" s="628" t="s">
        <v>530</v>
      </c>
      <c r="G329" s="627" t="s">
        <v>560</v>
      </c>
      <c r="H329" s="627" t="s">
        <v>1641</v>
      </c>
      <c r="I329" s="627" t="s">
        <v>1642</v>
      </c>
      <c r="J329" s="627" t="s">
        <v>1643</v>
      </c>
      <c r="K329" s="627" t="s">
        <v>1179</v>
      </c>
      <c r="L329" s="629">
        <v>56.43</v>
      </c>
      <c r="M329" s="629">
        <v>2</v>
      </c>
      <c r="N329" s="630">
        <v>112.86</v>
      </c>
    </row>
    <row r="330" spans="1:14" ht="14.4" customHeight="1" x14ac:dyDescent="0.3">
      <c r="A330" s="625" t="s">
        <v>526</v>
      </c>
      <c r="B330" s="626" t="s">
        <v>528</v>
      </c>
      <c r="C330" s="627" t="s">
        <v>550</v>
      </c>
      <c r="D330" s="628" t="s">
        <v>551</v>
      </c>
      <c r="E330" s="627" t="s">
        <v>529</v>
      </c>
      <c r="F330" s="628" t="s">
        <v>530</v>
      </c>
      <c r="G330" s="627" t="s">
        <v>560</v>
      </c>
      <c r="H330" s="627" t="s">
        <v>1644</v>
      </c>
      <c r="I330" s="627" t="s">
        <v>1644</v>
      </c>
      <c r="J330" s="627" t="s">
        <v>1311</v>
      </c>
      <c r="K330" s="627" t="s">
        <v>743</v>
      </c>
      <c r="L330" s="629">
        <v>382.60999999999996</v>
      </c>
      <c r="M330" s="629">
        <v>3</v>
      </c>
      <c r="N330" s="630">
        <v>1147.83</v>
      </c>
    </row>
    <row r="331" spans="1:14" ht="14.4" customHeight="1" x14ac:dyDescent="0.3">
      <c r="A331" s="625" t="s">
        <v>526</v>
      </c>
      <c r="B331" s="626" t="s">
        <v>528</v>
      </c>
      <c r="C331" s="627" t="s">
        <v>550</v>
      </c>
      <c r="D331" s="628" t="s">
        <v>551</v>
      </c>
      <c r="E331" s="627" t="s">
        <v>529</v>
      </c>
      <c r="F331" s="628" t="s">
        <v>530</v>
      </c>
      <c r="G331" s="627" t="s">
        <v>560</v>
      </c>
      <c r="H331" s="627" t="s">
        <v>1645</v>
      </c>
      <c r="I331" s="627" t="s">
        <v>1646</v>
      </c>
      <c r="J331" s="627" t="s">
        <v>1647</v>
      </c>
      <c r="K331" s="627" t="s">
        <v>1648</v>
      </c>
      <c r="L331" s="629">
        <v>220.30970168481252</v>
      </c>
      <c r="M331" s="629">
        <v>2</v>
      </c>
      <c r="N331" s="630">
        <v>440.61940336962505</v>
      </c>
    </row>
    <row r="332" spans="1:14" ht="14.4" customHeight="1" x14ac:dyDescent="0.3">
      <c r="A332" s="625" t="s">
        <v>526</v>
      </c>
      <c r="B332" s="626" t="s">
        <v>528</v>
      </c>
      <c r="C332" s="627" t="s">
        <v>550</v>
      </c>
      <c r="D332" s="628" t="s">
        <v>551</v>
      </c>
      <c r="E332" s="627" t="s">
        <v>529</v>
      </c>
      <c r="F332" s="628" t="s">
        <v>530</v>
      </c>
      <c r="G332" s="627" t="s">
        <v>560</v>
      </c>
      <c r="H332" s="627" t="s">
        <v>1649</v>
      </c>
      <c r="I332" s="627" t="s">
        <v>1650</v>
      </c>
      <c r="J332" s="627" t="s">
        <v>1651</v>
      </c>
      <c r="K332" s="627" t="s">
        <v>1518</v>
      </c>
      <c r="L332" s="629">
        <v>3209.2453393629671</v>
      </c>
      <c r="M332" s="629">
        <v>6</v>
      </c>
      <c r="N332" s="630">
        <v>19255.472036177802</v>
      </c>
    </row>
    <row r="333" spans="1:14" ht="14.4" customHeight="1" x14ac:dyDescent="0.3">
      <c r="A333" s="625" t="s">
        <v>526</v>
      </c>
      <c r="B333" s="626" t="s">
        <v>528</v>
      </c>
      <c r="C333" s="627" t="s">
        <v>550</v>
      </c>
      <c r="D333" s="628" t="s">
        <v>551</v>
      </c>
      <c r="E333" s="627" t="s">
        <v>529</v>
      </c>
      <c r="F333" s="628" t="s">
        <v>530</v>
      </c>
      <c r="G333" s="627" t="s">
        <v>560</v>
      </c>
      <c r="H333" s="627" t="s">
        <v>1652</v>
      </c>
      <c r="I333" s="627" t="s">
        <v>1653</v>
      </c>
      <c r="J333" s="627" t="s">
        <v>1654</v>
      </c>
      <c r="K333" s="627" t="s">
        <v>1655</v>
      </c>
      <c r="L333" s="629">
        <v>32.94</v>
      </c>
      <c r="M333" s="629">
        <v>1</v>
      </c>
      <c r="N333" s="630">
        <v>32.94</v>
      </c>
    </row>
    <row r="334" spans="1:14" ht="14.4" customHeight="1" x14ac:dyDescent="0.3">
      <c r="A334" s="625" t="s">
        <v>526</v>
      </c>
      <c r="B334" s="626" t="s">
        <v>528</v>
      </c>
      <c r="C334" s="627" t="s">
        <v>550</v>
      </c>
      <c r="D334" s="628" t="s">
        <v>551</v>
      </c>
      <c r="E334" s="627" t="s">
        <v>529</v>
      </c>
      <c r="F334" s="628" t="s">
        <v>530</v>
      </c>
      <c r="G334" s="627" t="s">
        <v>560</v>
      </c>
      <c r="H334" s="627" t="s">
        <v>1656</v>
      </c>
      <c r="I334" s="627" t="s">
        <v>1656</v>
      </c>
      <c r="J334" s="627" t="s">
        <v>1657</v>
      </c>
      <c r="K334" s="627" t="s">
        <v>1658</v>
      </c>
      <c r="L334" s="629">
        <v>117.19</v>
      </c>
      <c r="M334" s="629">
        <v>1</v>
      </c>
      <c r="N334" s="630">
        <v>117.19</v>
      </c>
    </row>
    <row r="335" spans="1:14" ht="14.4" customHeight="1" x14ac:dyDescent="0.3">
      <c r="A335" s="625" t="s">
        <v>526</v>
      </c>
      <c r="B335" s="626" t="s">
        <v>528</v>
      </c>
      <c r="C335" s="627" t="s">
        <v>550</v>
      </c>
      <c r="D335" s="628" t="s">
        <v>551</v>
      </c>
      <c r="E335" s="627" t="s">
        <v>529</v>
      </c>
      <c r="F335" s="628" t="s">
        <v>530</v>
      </c>
      <c r="G335" s="627" t="s">
        <v>560</v>
      </c>
      <c r="H335" s="627" t="s">
        <v>1659</v>
      </c>
      <c r="I335" s="627" t="s">
        <v>1660</v>
      </c>
      <c r="J335" s="627" t="s">
        <v>1311</v>
      </c>
      <c r="K335" s="627" t="s">
        <v>1566</v>
      </c>
      <c r="L335" s="629">
        <v>112.45501737739795</v>
      </c>
      <c r="M335" s="629">
        <v>37</v>
      </c>
      <c r="N335" s="630">
        <v>4160.8356429637242</v>
      </c>
    </row>
    <row r="336" spans="1:14" ht="14.4" customHeight="1" x14ac:dyDescent="0.3">
      <c r="A336" s="625" t="s">
        <v>526</v>
      </c>
      <c r="B336" s="626" t="s">
        <v>528</v>
      </c>
      <c r="C336" s="627" t="s">
        <v>550</v>
      </c>
      <c r="D336" s="628" t="s">
        <v>551</v>
      </c>
      <c r="E336" s="627" t="s">
        <v>529</v>
      </c>
      <c r="F336" s="628" t="s">
        <v>530</v>
      </c>
      <c r="G336" s="627" t="s">
        <v>560</v>
      </c>
      <c r="H336" s="627" t="s">
        <v>1661</v>
      </c>
      <c r="I336" s="627" t="s">
        <v>1662</v>
      </c>
      <c r="J336" s="627" t="s">
        <v>1663</v>
      </c>
      <c r="K336" s="627" t="s">
        <v>1664</v>
      </c>
      <c r="L336" s="629">
        <v>41.819946181502068</v>
      </c>
      <c r="M336" s="629">
        <v>3</v>
      </c>
      <c r="N336" s="630">
        <v>125.4598385445062</v>
      </c>
    </row>
    <row r="337" spans="1:14" ht="14.4" customHeight="1" x14ac:dyDescent="0.3">
      <c r="A337" s="625" t="s">
        <v>526</v>
      </c>
      <c r="B337" s="626" t="s">
        <v>528</v>
      </c>
      <c r="C337" s="627" t="s">
        <v>550</v>
      </c>
      <c r="D337" s="628" t="s">
        <v>551</v>
      </c>
      <c r="E337" s="627" t="s">
        <v>529</v>
      </c>
      <c r="F337" s="628" t="s">
        <v>530</v>
      </c>
      <c r="G337" s="627" t="s">
        <v>560</v>
      </c>
      <c r="H337" s="627" t="s">
        <v>1665</v>
      </c>
      <c r="I337" s="627" t="s">
        <v>1666</v>
      </c>
      <c r="J337" s="627" t="s">
        <v>1667</v>
      </c>
      <c r="K337" s="627" t="s">
        <v>1668</v>
      </c>
      <c r="L337" s="629">
        <v>3818</v>
      </c>
      <c r="M337" s="629">
        <v>4</v>
      </c>
      <c r="N337" s="630">
        <v>15272</v>
      </c>
    </row>
    <row r="338" spans="1:14" ht="14.4" customHeight="1" x14ac:dyDescent="0.3">
      <c r="A338" s="625" t="s">
        <v>526</v>
      </c>
      <c r="B338" s="626" t="s">
        <v>528</v>
      </c>
      <c r="C338" s="627" t="s">
        <v>550</v>
      </c>
      <c r="D338" s="628" t="s">
        <v>551</v>
      </c>
      <c r="E338" s="627" t="s">
        <v>529</v>
      </c>
      <c r="F338" s="628" t="s">
        <v>530</v>
      </c>
      <c r="G338" s="627" t="s">
        <v>560</v>
      </c>
      <c r="H338" s="627" t="s">
        <v>1669</v>
      </c>
      <c r="I338" s="627" t="s">
        <v>562</v>
      </c>
      <c r="J338" s="627" t="s">
        <v>1670</v>
      </c>
      <c r="K338" s="627"/>
      <c r="L338" s="629">
        <v>116.69967011042699</v>
      </c>
      <c r="M338" s="629">
        <v>1</v>
      </c>
      <c r="N338" s="630">
        <v>116.69967011042699</v>
      </c>
    </row>
    <row r="339" spans="1:14" ht="14.4" customHeight="1" x14ac:dyDescent="0.3">
      <c r="A339" s="625" t="s">
        <v>526</v>
      </c>
      <c r="B339" s="626" t="s">
        <v>528</v>
      </c>
      <c r="C339" s="627" t="s">
        <v>550</v>
      </c>
      <c r="D339" s="628" t="s">
        <v>551</v>
      </c>
      <c r="E339" s="627" t="s">
        <v>529</v>
      </c>
      <c r="F339" s="628" t="s">
        <v>530</v>
      </c>
      <c r="G339" s="627" t="s">
        <v>560</v>
      </c>
      <c r="H339" s="627" t="s">
        <v>1671</v>
      </c>
      <c r="I339" s="627" t="s">
        <v>1672</v>
      </c>
      <c r="J339" s="627" t="s">
        <v>1673</v>
      </c>
      <c r="K339" s="627" t="s">
        <v>1674</v>
      </c>
      <c r="L339" s="629">
        <v>53.62</v>
      </c>
      <c r="M339" s="629">
        <v>1</v>
      </c>
      <c r="N339" s="630">
        <v>53.62</v>
      </c>
    </row>
    <row r="340" spans="1:14" ht="14.4" customHeight="1" x14ac:dyDescent="0.3">
      <c r="A340" s="625" t="s">
        <v>526</v>
      </c>
      <c r="B340" s="626" t="s">
        <v>528</v>
      </c>
      <c r="C340" s="627" t="s">
        <v>550</v>
      </c>
      <c r="D340" s="628" t="s">
        <v>551</v>
      </c>
      <c r="E340" s="627" t="s">
        <v>529</v>
      </c>
      <c r="F340" s="628" t="s">
        <v>530</v>
      </c>
      <c r="G340" s="627" t="s">
        <v>560</v>
      </c>
      <c r="H340" s="627" t="s">
        <v>1675</v>
      </c>
      <c r="I340" s="627" t="s">
        <v>1676</v>
      </c>
      <c r="J340" s="627" t="s">
        <v>1677</v>
      </c>
      <c r="K340" s="627" t="s">
        <v>1498</v>
      </c>
      <c r="L340" s="629">
        <v>39.377120022146393</v>
      </c>
      <c r="M340" s="629">
        <v>265</v>
      </c>
      <c r="N340" s="630">
        <v>10434.936805868794</v>
      </c>
    </row>
    <row r="341" spans="1:14" ht="14.4" customHeight="1" x14ac:dyDescent="0.3">
      <c r="A341" s="625" t="s">
        <v>526</v>
      </c>
      <c r="B341" s="626" t="s">
        <v>528</v>
      </c>
      <c r="C341" s="627" t="s">
        <v>550</v>
      </c>
      <c r="D341" s="628" t="s">
        <v>551</v>
      </c>
      <c r="E341" s="627" t="s">
        <v>529</v>
      </c>
      <c r="F341" s="628" t="s">
        <v>530</v>
      </c>
      <c r="G341" s="627" t="s">
        <v>560</v>
      </c>
      <c r="H341" s="627" t="s">
        <v>1678</v>
      </c>
      <c r="I341" s="627" t="s">
        <v>562</v>
      </c>
      <c r="J341" s="627" t="s">
        <v>1679</v>
      </c>
      <c r="K341" s="627"/>
      <c r="L341" s="629">
        <v>78.759629540752897</v>
      </c>
      <c r="M341" s="629">
        <v>3</v>
      </c>
      <c r="N341" s="630">
        <v>236.27888862225871</v>
      </c>
    </row>
    <row r="342" spans="1:14" ht="14.4" customHeight="1" x14ac:dyDescent="0.3">
      <c r="A342" s="625" t="s">
        <v>526</v>
      </c>
      <c r="B342" s="626" t="s">
        <v>528</v>
      </c>
      <c r="C342" s="627" t="s">
        <v>550</v>
      </c>
      <c r="D342" s="628" t="s">
        <v>551</v>
      </c>
      <c r="E342" s="627" t="s">
        <v>529</v>
      </c>
      <c r="F342" s="628" t="s">
        <v>530</v>
      </c>
      <c r="G342" s="627" t="s">
        <v>560</v>
      </c>
      <c r="H342" s="627" t="s">
        <v>1680</v>
      </c>
      <c r="I342" s="627" t="s">
        <v>1681</v>
      </c>
      <c r="J342" s="627" t="s">
        <v>1682</v>
      </c>
      <c r="K342" s="627" t="s">
        <v>1518</v>
      </c>
      <c r="L342" s="629">
        <v>2967</v>
      </c>
      <c r="M342" s="629">
        <v>15</v>
      </c>
      <c r="N342" s="630">
        <v>44505</v>
      </c>
    </row>
    <row r="343" spans="1:14" ht="14.4" customHeight="1" x14ac:dyDescent="0.3">
      <c r="A343" s="625" t="s">
        <v>526</v>
      </c>
      <c r="B343" s="626" t="s">
        <v>528</v>
      </c>
      <c r="C343" s="627" t="s">
        <v>550</v>
      </c>
      <c r="D343" s="628" t="s">
        <v>551</v>
      </c>
      <c r="E343" s="627" t="s">
        <v>529</v>
      </c>
      <c r="F343" s="628" t="s">
        <v>530</v>
      </c>
      <c r="G343" s="627" t="s">
        <v>560</v>
      </c>
      <c r="H343" s="627" t="s">
        <v>1683</v>
      </c>
      <c r="I343" s="627" t="s">
        <v>1684</v>
      </c>
      <c r="J343" s="627" t="s">
        <v>1685</v>
      </c>
      <c r="K343" s="627" t="s">
        <v>1686</v>
      </c>
      <c r="L343" s="629">
        <v>163.19200000000001</v>
      </c>
      <c r="M343" s="629">
        <v>25</v>
      </c>
      <c r="N343" s="630">
        <v>4079.8</v>
      </c>
    </row>
    <row r="344" spans="1:14" ht="14.4" customHeight="1" x14ac:dyDescent="0.3">
      <c r="A344" s="625" t="s">
        <v>526</v>
      </c>
      <c r="B344" s="626" t="s">
        <v>528</v>
      </c>
      <c r="C344" s="627" t="s">
        <v>550</v>
      </c>
      <c r="D344" s="628" t="s">
        <v>551</v>
      </c>
      <c r="E344" s="627" t="s">
        <v>529</v>
      </c>
      <c r="F344" s="628" t="s">
        <v>530</v>
      </c>
      <c r="G344" s="627" t="s">
        <v>560</v>
      </c>
      <c r="H344" s="627" t="s">
        <v>1687</v>
      </c>
      <c r="I344" s="627" t="s">
        <v>562</v>
      </c>
      <c r="J344" s="627" t="s">
        <v>1688</v>
      </c>
      <c r="K344" s="627"/>
      <c r="L344" s="629">
        <v>139.11572610739699</v>
      </c>
      <c r="M344" s="629">
        <v>2</v>
      </c>
      <c r="N344" s="630">
        <v>278.23145221479399</v>
      </c>
    </row>
    <row r="345" spans="1:14" ht="14.4" customHeight="1" x14ac:dyDescent="0.3">
      <c r="A345" s="625" t="s">
        <v>526</v>
      </c>
      <c r="B345" s="626" t="s">
        <v>528</v>
      </c>
      <c r="C345" s="627" t="s">
        <v>550</v>
      </c>
      <c r="D345" s="628" t="s">
        <v>551</v>
      </c>
      <c r="E345" s="627" t="s">
        <v>529</v>
      </c>
      <c r="F345" s="628" t="s">
        <v>530</v>
      </c>
      <c r="G345" s="627" t="s">
        <v>560</v>
      </c>
      <c r="H345" s="627" t="s">
        <v>1689</v>
      </c>
      <c r="I345" s="627" t="s">
        <v>1690</v>
      </c>
      <c r="J345" s="627" t="s">
        <v>1144</v>
      </c>
      <c r="K345" s="627" t="s">
        <v>1691</v>
      </c>
      <c r="L345" s="629">
        <v>51.37</v>
      </c>
      <c r="M345" s="629">
        <v>2</v>
      </c>
      <c r="N345" s="630">
        <v>102.74</v>
      </c>
    </row>
    <row r="346" spans="1:14" ht="14.4" customHeight="1" x14ac:dyDescent="0.3">
      <c r="A346" s="625" t="s">
        <v>526</v>
      </c>
      <c r="B346" s="626" t="s">
        <v>528</v>
      </c>
      <c r="C346" s="627" t="s">
        <v>550</v>
      </c>
      <c r="D346" s="628" t="s">
        <v>551</v>
      </c>
      <c r="E346" s="627" t="s">
        <v>529</v>
      </c>
      <c r="F346" s="628" t="s">
        <v>530</v>
      </c>
      <c r="G346" s="627" t="s">
        <v>560</v>
      </c>
      <c r="H346" s="627" t="s">
        <v>1692</v>
      </c>
      <c r="I346" s="627" t="s">
        <v>562</v>
      </c>
      <c r="J346" s="627" t="s">
        <v>1693</v>
      </c>
      <c r="K346" s="627" t="s">
        <v>1694</v>
      </c>
      <c r="L346" s="629">
        <v>148.61414268589152</v>
      </c>
      <c r="M346" s="629">
        <v>2</v>
      </c>
      <c r="N346" s="630">
        <v>297.22828537178304</v>
      </c>
    </row>
    <row r="347" spans="1:14" ht="14.4" customHeight="1" x14ac:dyDescent="0.3">
      <c r="A347" s="625" t="s">
        <v>526</v>
      </c>
      <c r="B347" s="626" t="s">
        <v>528</v>
      </c>
      <c r="C347" s="627" t="s">
        <v>550</v>
      </c>
      <c r="D347" s="628" t="s">
        <v>551</v>
      </c>
      <c r="E347" s="627" t="s">
        <v>529</v>
      </c>
      <c r="F347" s="628" t="s">
        <v>530</v>
      </c>
      <c r="G347" s="627" t="s">
        <v>560</v>
      </c>
      <c r="H347" s="627" t="s">
        <v>1695</v>
      </c>
      <c r="I347" s="627" t="s">
        <v>1696</v>
      </c>
      <c r="J347" s="627" t="s">
        <v>1697</v>
      </c>
      <c r="K347" s="627" t="s">
        <v>1698</v>
      </c>
      <c r="L347" s="629">
        <v>59.685000000000002</v>
      </c>
      <c r="M347" s="629">
        <v>2</v>
      </c>
      <c r="N347" s="630">
        <v>119.37</v>
      </c>
    </row>
    <row r="348" spans="1:14" ht="14.4" customHeight="1" x14ac:dyDescent="0.3">
      <c r="A348" s="625" t="s">
        <v>526</v>
      </c>
      <c r="B348" s="626" t="s">
        <v>528</v>
      </c>
      <c r="C348" s="627" t="s">
        <v>550</v>
      </c>
      <c r="D348" s="628" t="s">
        <v>551</v>
      </c>
      <c r="E348" s="627" t="s">
        <v>529</v>
      </c>
      <c r="F348" s="628" t="s">
        <v>530</v>
      </c>
      <c r="G348" s="627" t="s">
        <v>560</v>
      </c>
      <c r="H348" s="627" t="s">
        <v>1699</v>
      </c>
      <c r="I348" s="627" t="s">
        <v>1700</v>
      </c>
      <c r="J348" s="627" t="s">
        <v>1701</v>
      </c>
      <c r="K348" s="627" t="s">
        <v>1702</v>
      </c>
      <c r="L348" s="629">
        <v>198.11199999999999</v>
      </c>
      <c r="M348" s="629">
        <v>5</v>
      </c>
      <c r="N348" s="630">
        <v>990.56</v>
      </c>
    </row>
    <row r="349" spans="1:14" ht="14.4" customHeight="1" x14ac:dyDescent="0.3">
      <c r="A349" s="625" t="s">
        <v>526</v>
      </c>
      <c r="B349" s="626" t="s">
        <v>528</v>
      </c>
      <c r="C349" s="627" t="s">
        <v>550</v>
      </c>
      <c r="D349" s="628" t="s">
        <v>551</v>
      </c>
      <c r="E349" s="627" t="s">
        <v>529</v>
      </c>
      <c r="F349" s="628" t="s">
        <v>530</v>
      </c>
      <c r="G349" s="627" t="s">
        <v>560</v>
      </c>
      <c r="H349" s="627" t="s">
        <v>1703</v>
      </c>
      <c r="I349" s="627" t="s">
        <v>1704</v>
      </c>
      <c r="J349" s="627" t="s">
        <v>1705</v>
      </c>
      <c r="K349" s="627" t="s">
        <v>1706</v>
      </c>
      <c r="L349" s="629">
        <v>999.15</v>
      </c>
      <c r="M349" s="629">
        <v>1</v>
      </c>
      <c r="N349" s="630">
        <v>999.15</v>
      </c>
    </row>
    <row r="350" spans="1:14" ht="14.4" customHeight="1" x14ac:dyDescent="0.3">
      <c r="A350" s="625" t="s">
        <v>526</v>
      </c>
      <c r="B350" s="626" t="s">
        <v>528</v>
      </c>
      <c r="C350" s="627" t="s">
        <v>550</v>
      </c>
      <c r="D350" s="628" t="s">
        <v>551</v>
      </c>
      <c r="E350" s="627" t="s">
        <v>529</v>
      </c>
      <c r="F350" s="628" t="s">
        <v>530</v>
      </c>
      <c r="G350" s="627" t="s">
        <v>560</v>
      </c>
      <c r="H350" s="627" t="s">
        <v>1707</v>
      </c>
      <c r="I350" s="627" t="s">
        <v>1708</v>
      </c>
      <c r="J350" s="627" t="s">
        <v>1709</v>
      </c>
      <c r="K350" s="627" t="s">
        <v>1710</v>
      </c>
      <c r="L350" s="629">
        <v>71.186624386028726</v>
      </c>
      <c r="M350" s="629">
        <v>30</v>
      </c>
      <c r="N350" s="630">
        <v>2135.5987315808616</v>
      </c>
    </row>
    <row r="351" spans="1:14" ht="14.4" customHeight="1" x14ac:dyDescent="0.3">
      <c r="A351" s="625" t="s">
        <v>526</v>
      </c>
      <c r="B351" s="626" t="s">
        <v>528</v>
      </c>
      <c r="C351" s="627" t="s">
        <v>550</v>
      </c>
      <c r="D351" s="628" t="s">
        <v>551</v>
      </c>
      <c r="E351" s="627" t="s">
        <v>529</v>
      </c>
      <c r="F351" s="628" t="s">
        <v>530</v>
      </c>
      <c r="G351" s="627" t="s">
        <v>560</v>
      </c>
      <c r="H351" s="627" t="s">
        <v>1711</v>
      </c>
      <c r="I351" s="627" t="s">
        <v>1711</v>
      </c>
      <c r="J351" s="627" t="s">
        <v>1712</v>
      </c>
      <c r="K351" s="627" t="s">
        <v>1713</v>
      </c>
      <c r="L351" s="629">
        <v>500</v>
      </c>
      <c r="M351" s="629">
        <v>5</v>
      </c>
      <c r="N351" s="630">
        <v>2500</v>
      </c>
    </row>
    <row r="352" spans="1:14" ht="14.4" customHeight="1" x14ac:dyDescent="0.3">
      <c r="A352" s="625" t="s">
        <v>526</v>
      </c>
      <c r="B352" s="626" t="s">
        <v>528</v>
      </c>
      <c r="C352" s="627" t="s">
        <v>550</v>
      </c>
      <c r="D352" s="628" t="s">
        <v>551</v>
      </c>
      <c r="E352" s="627" t="s">
        <v>529</v>
      </c>
      <c r="F352" s="628" t="s">
        <v>530</v>
      </c>
      <c r="G352" s="627" t="s">
        <v>560</v>
      </c>
      <c r="H352" s="627" t="s">
        <v>1714</v>
      </c>
      <c r="I352" s="627" t="s">
        <v>1715</v>
      </c>
      <c r="J352" s="627" t="s">
        <v>1716</v>
      </c>
      <c r="K352" s="627" t="s">
        <v>1710</v>
      </c>
      <c r="L352" s="629">
        <v>71.216383393545883</v>
      </c>
      <c r="M352" s="629">
        <v>110</v>
      </c>
      <c r="N352" s="630">
        <v>7833.802173290047</v>
      </c>
    </row>
    <row r="353" spans="1:14" ht="14.4" customHeight="1" x14ac:dyDescent="0.3">
      <c r="A353" s="625" t="s">
        <v>526</v>
      </c>
      <c r="B353" s="626" t="s">
        <v>528</v>
      </c>
      <c r="C353" s="627" t="s">
        <v>550</v>
      </c>
      <c r="D353" s="628" t="s">
        <v>551</v>
      </c>
      <c r="E353" s="627" t="s">
        <v>529</v>
      </c>
      <c r="F353" s="628" t="s">
        <v>530</v>
      </c>
      <c r="G353" s="627" t="s">
        <v>560</v>
      </c>
      <c r="H353" s="627" t="s">
        <v>625</v>
      </c>
      <c r="I353" s="627" t="s">
        <v>626</v>
      </c>
      <c r="J353" s="627" t="s">
        <v>627</v>
      </c>
      <c r="K353" s="627" t="s">
        <v>628</v>
      </c>
      <c r="L353" s="629">
        <v>649.85</v>
      </c>
      <c r="M353" s="629">
        <v>1</v>
      </c>
      <c r="N353" s="630">
        <v>649.85</v>
      </c>
    </row>
    <row r="354" spans="1:14" ht="14.4" customHeight="1" x14ac:dyDescent="0.3">
      <c r="A354" s="625" t="s">
        <v>526</v>
      </c>
      <c r="B354" s="626" t="s">
        <v>528</v>
      </c>
      <c r="C354" s="627" t="s">
        <v>550</v>
      </c>
      <c r="D354" s="628" t="s">
        <v>551</v>
      </c>
      <c r="E354" s="627" t="s">
        <v>529</v>
      </c>
      <c r="F354" s="628" t="s">
        <v>530</v>
      </c>
      <c r="G354" s="627" t="s">
        <v>560</v>
      </c>
      <c r="H354" s="627" t="s">
        <v>632</v>
      </c>
      <c r="I354" s="627" t="s">
        <v>633</v>
      </c>
      <c r="J354" s="627" t="s">
        <v>634</v>
      </c>
      <c r="K354" s="627" t="s">
        <v>635</v>
      </c>
      <c r="L354" s="629">
        <v>565.01</v>
      </c>
      <c r="M354" s="629">
        <v>1</v>
      </c>
      <c r="N354" s="630">
        <v>565.01</v>
      </c>
    </row>
    <row r="355" spans="1:14" ht="14.4" customHeight="1" x14ac:dyDescent="0.3">
      <c r="A355" s="625" t="s">
        <v>526</v>
      </c>
      <c r="B355" s="626" t="s">
        <v>528</v>
      </c>
      <c r="C355" s="627" t="s">
        <v>550</v>
      </c>
      <c r="D355" s="628" t="s">
        <v>551</v>
      </c>
      <c r="E355" s="627" t="s">
        <v>529</v>
      </c>
      <c r="F355" s="628" t="s">
        <v>530</v>
      </c>
      <c r="G355" s="627" t="s">
        <v>560</v>
      </c>
      <c r="H355" s="627" t="s">
        <v>1717</v>
      </c>
      <c r="I355" s="627" t="s">
        <v>1717</v>
      </c>
      <c r="J355" s="627" t="s">
        <v>1718</v>
      </c>
      <c r="K355" s="627" t="s">
        <v>1719</v>
      </c>
      <c r="L355" s="629">
        <v>580.9799999999999</v>
      </c>
      <c r="M355" s="629">
        <v>455</v>
      </c>
      <c r="N355" s="630">
        <v>264345.89999999997</v>
      </c>
    </row>
    <row r="356" spans="1:14" ht="14.4" customHeight="1" x14ac:dyDescent="0.3">
      <c r="A356" s="625" t="s">
        <v>526</v>
      </c>
      <c r="B356" s="626" t="s">
        <v>528</v>
      </c>
      <c r="C356" s="627" t="s">
        <v>550</v>
      </c>
      <c r="D356" s="628" t="s">
        <v>551</v>
      </c>
      <c r="E356" s="627" t="s">
        <v>529</v>
      </c>
      <c r="F356" s="628" t="s">
        <v>530</v>
      </c>
      <c r="G356" s="627" t="s">
        <v>560</v>
      </c>
      <c r="H356" s="627" t="s">
        <v>1720</v>
      </c>
      <c r="I356" s="627" t="s">
        <v>1721</v>
      </c>
      <c r="J356" s="627" t="s">
        <v>1722</v>
      </c>
      <c r="K356" s="627" t="s">
        <v>1723</v>
      </c>
      <c r="L356" s="629">
        <v>69.235992812424584</v>
      </c>
      <c r="M356" s="629">
        <v>35</v>
      </c>
      <c r="N356" s="630">
        <v>2423.2597484348603</v>
      </c>
    </row>
    <row r="357" spans="1:14" ht="14.4" customHeight="1" x14ac:dyDescent="0.3">
      <c r="A357" s="625" t="s">
        <v>526</v>
      </c>
      <c r="B357" s="626" t="s">
        <v>528</v>
      </c>
      <c r="C357" s="627" t="s">
        <v>550</v>
      </c>
      <c r="D357" s="628" t="s">
        <v>551</v>
      </c>
      <c r="E357" s="627" t="s">
        <v>529</v>
      </c>
      <c r="F357" s="628" t="s">
        <v>530</v>
      </c>
      <c r="G357" s="627" t="s">
        <v>560</v>
      </c>
      <c r="H357" s="627" t="s">
        <v>1724</v>
      </c>
      <c r="I357" s="627" t="s">
        <v>1725</v>
      </c>
      <c r="J357" s="627" t="s">
        <v>1726</v>
      </c>
      <c r="K357" s="627" t="s">
        <v>1727</v>
      </c>
      <c r="L357" s="629">
        <v>209.59</v>
      </c>
      <c r="M357" s="629">
        <v>3</v>
      </c>
      <c r="N357" s="630">
        <v>628.77</v>
      </c>
    </row>
    <row r="358" spans="1:14" ht="14.4" customHeight="1" x14ac:dyDescent="0.3">
      <c r="A358" s="625" t="s">
        <v>526</v>
      </c>
      <c r="B358" s="626" t="s">
        <v>528</v>
      </c>
      <c r="C358" s="627" t="s">
        <v>550</v>
      </c>
      <c r="D358" s="628" t="s">
        <v>551</v>
      </c>
      <c r="E358" s="627" t="s">
        <v>529</v>
      </c>
      <c r="F358" s="628" t="s">
        <v>530</v>
      </c>
      <c r="G358" s="627" t="s">
        <v>560</v>
      </c>
      <c r="H358" s="627" t="s">
        <v>1728</v>
      </c>
      <c r="I358" s="627" t="s">
        <v>1729</v>
      </c>
      <c r="J358" s="627" t="s">
        <v>1730</v>
      </c>
      <c r="K358" s="627" t="s">
        <v>1731</v>
      </c>
      <c r="L358" s="629">
        <v>841.35666666666668</v>
      </c>
      <c r="M358" s="629">
        <v>3</v>
      </c>
      <c r="N358" s="630">
        <v>2524.0700000000002</v>
      </c>
    </row>
    <row r="359" spans="1:14" ht="14.4" customHeight="1" x14ac:dyDescent="0.3">
      <c r="A359" s="625" t="s">
        <v>526</v>
      </c>
      <c r="B359" s="626" t="s">
        <v>528</v>
      </c>
      <c r="C359" s="627" t="s">
        <v>550</v>
      </c>
      <c r="D359" s="628" t="s">
        <v>551</v>
      </c>
      <c r="E359" s="627" t="s">
        <v>529</v>
      </c>
      <c r="F359" s="628" t="s">
        <v>530</v>
      </c>
      <c r="G359" s="627" t="s">
        <v>560</v>
      </c>
      <c r="H359" s="627" t="s">
        <v>1732</v>
      </c>
      <c r="I359" s="627" t="s">
        <v>1733</v>
      </c>
      <c r="J359" s="627" t="s">
        <v>1734</v>
      </c>
      <c r="K359" s="627" t="s">
        <v>1735</v>
      </c>
      <c r="L359" s="629">
        <v>108.96974981734201</v>
      </c>
      <c r="M359" s="629">
        <v>2</v>
      </c>
      <c r="N359" s="630">
        <v>217.93949963468401</v>
      </c>
    </row>
    <row r="360" spans="1:14" ht="14.4" customHeight="1" x14ac:dyDescent="0.3">
      <c r="A360" s="625" t="s">
        <v>526</v>
      </c>
      <c r="B360" s="626" t="s">
        <v>528</v>
      </c>
      <c r="C360" s="627" t="s">
        <v>550</v>
      </c>
      <c r="D360" s="628" t="s">
        <v>551</v>
      </c>
      <c r="E360" s="627" t="s">
        <v>529</v>
      </c>
      <c r="F360" s="628" t="s">
        <v>530</v>
      </c>
      <c r="G360" s="627" t="s">
        <v>560</v>
      </c>
      <c r="H360" s="627" t="s">
        <v>1736</v>
      </c>
      <c r="I360" s="627" t="s">
        <v>1737</v>
      </c>
      <c r="J360" s="627" t="s">
        <v>1738</v>
      </c>
      <c r="K360" s="627" t="s">
        <v>1739</v>
      </c>
      <c r="L360" s="629">
        <v>3557.2513265720854</v>
      </c>
      <c r="M360" s="629">
        <v>14</v>
      </c>
      <c r="N360" s="630">
        <v>49801.518572009198</v>
      </c>
    </row>
    <row r="361" spans="1:14" ht="14.4" customHeight="1" x14ac:dyDescent="0.3">
      <c r="A361" s="625" t="s">
        <v>526</v>
      </c>
      <c r="B361" s="626" t="s">
        <v>528</v>
      </c>
      <c r="C361" s="627" t="s">
        <v>550</v>
      </c>
      <c r="D361" s="628" t="s">
        <v>551</v>
      </c>
      <c r="E361" s="627" t="s">
        <v>529</v>
      </c>
      <c r="F361" s="628" t="s">
        <v>530</v>
      </c>
      <c r="G361" s="627" t="s">
        <v>560</v>
      </c>
      <c r="H361" s="627" t="s">
        <v>1740</v>
      </c>
      <c r="I361" s="627" t="s">
        <v>1741</v>
      </c>
      <c r="J361" s="627" t="s">
        <v>1742</v>
      </c>
      <c r="K361" s="627" t="s">
        <v>1743</v>
      </c>
      <c r="L361" s="629">
        <v>2046.60557791254</v>
      </c>
      <c r="M361" s="629">
        <v>2</v>
      </c>
      <c r="N361" s="630">
        <v>4093.2111558250799</v>
      </c>
    </row>
    <row r="362" spans="1:14" ht="14.4" customHeight="1" x14ac:dyDescent="0.3">
      <c r="A362" s="625" t="s">
        <v>526</v>
      </c>
      <c r="B362" s="626" t="s">
        <v>528</v>
      </c>
      <c r="C362" s="627" t="s">
        <v>550</v>
      </c>
      <c r="D362" s="628" t="s">
        <v>551</v>
      </c>
      <c r="E362" s="627" t="s">
        <v>529</v>
      </c>
      <c r="F362" s="628" t="s">
        <v>530</v>
      </c>
      <c r="G362" s="627" t="s">
        <v>560</v>
      </c>
      <c r="H362" s="627" t="s">
        <v>1744</v>
      </c>
      <c r="I362" s="627" t="s">
        <v>1745</v>
      </c>
      <c r="J362" s="627" t="s">
        <v>1746</v>
      </c>
      <c r="K362" s="627" t="s">
        <v>1747</v>
      </c>
      <c r="L362" s="629">
        <v>428.81</v>
      </c>
      <c r="M362" s="629">
        <v>3</v>
      </c>
      <c r="N362" s="630">
        <v>1286.43</v>
      </c>
    </row>
    <row r="363" spans="1:14" ht="14.4" customHeight="1" x14ac:dyDescent="0.3">
      <c r="A363" s="625" t="s">
        <v>526</v>
      </c>
      <c r="B363" s="626" t="s">
        <v>528</v>
      </c>
      <c r="C363" s="627" t="s">
        <v>550</v>
      </c>
      <c r="D363" s="628" t="s">
        <v>551</v>
      </c>
      <c r="E363" s="627" t="s">
        <v>529</v>
      </c>
      <c r="F363" s="628" t="s">
        <v>530</v>
      </c>
      <c r="G363" s="627" t="s">
        <v>560</v>
      </c>
      <c r="H363" s="627" t="s">
        <v>1748</v>
      </c>
      <c r="I363" s="627" t="s">
        <v>1749</v>
      </c>
      <c r="J363" s="627" t="s">
        <v>1750</v>
      </c>
      <c r="K363" s="627" t="s">
        <v>1751</v>
      </c>
      <c r="L363" s="629">
        <v>347.83</v>
      </c>
      <c r="M363" s="629">
        <v>6</v>
      </c>
      <c r="N363" s="630">
        <v>2086.98</v>
      </c>
    </row>
    <row r="364" spans="1:14" ht="14.4" customHeight="1" x14ac:dyDescent="0.3">
      <c r="A364" s="625" t="s">
        <v>526</v>
      </c>
      <c r="B364" s="626" t="s">
        <v>528</v>
      </c>
      <c r="C364" s="627" t="s">
        <v>550</v>
      </c>
      <c r="D364" s="628" t="s">
        <v>551</v>
      </c>
      <c r="E364" s="627" t="s">
        <v>529</v>
      </c>
      <c r="F364" s="628" t="s">
        <v>530</v>
      </c>
      <c r="G364" s="627" t="s">
        <v>560</v>
      </c>
      <c r="H364" s="627" t="s">
        <v>1752</v>
      </c>
      <c r="I364" s="627" t="s">
        <v>1753</v>
      </c>
      <c r="J364" s="627" t="s">
        <v>1754</v>
      </c>
      <c r="K364" s="627" t="s">
        <v>1755</v>
      </c>
      <c r="L364" s="629">
        <v>76.06</v>
      </c>
      <c r="M364" s="629">
        <v>3</v>
      </c>
      <c r="N364" s="630">
        <v>228.18</v>
      </c>
    </row>
    <row r="365" spans="1:14" ht="14.4" customHeight="1" x14ac:dyDescent="0.3">
      <c r="A365" s="625" t="s">
        <v>526</v>
      </c>
      <c r="B365" s="626" t="s">
        <v>528</v>
      </c>
      <c r="C365" s="627" t="s">
        <v>550</v>
      </c>
      <c r="D365" s="628" t="s">
        <v>551</v>
      </c>
      <c r="E365" s="627" t="s">
        <v>529</v>
      </c>
      <c r="F365" s="628" t="s">
        <v>530</v>
      </c>
      <c r="G365" s="627" t="s">
        <v>560</v>
      </c>
      <c r="H365" s="627" t="s">
        <v>1756</v>
      </c>
      <c r="I365" s="627" t="s">
        <v>1756</v>
      </c>
      <c r="J365" s="627" t="s">
        <v>1757</v>
      </c>
      <c r="K365" s="627" t="s">
        <v>1758</v>
      </c>
      <c r="L365" s="629">
        <v>775.46</v>
      </c>
      <c r="M365" s="629">
        <v>5</v>
      </c>
      <c r="N365" s="630">
        <v>3877.3</v>
      </c>
    </row>
    <row r="366" spans="1:14" ht="14.4" customHeight="1" x14ac:dyDescent="0.3">
      <c r="A366" s="625" t="s">
        <v>526</v>
      </c>
      <c r="B366" s="626" t="s">
        <v>528</v>
      </c>
      <c r="C366" s="627" t="s">
        <v>550</v>
      </c>
      <c r="D366" s="628" t="s">
        <v>551</v>
      </c>
      <c r="E366" s="627" t="s">
        <v>529</v>
      </c>
      <c r="F366" s="628" t="s">
        <v>530</v>
      </c>
      <c r="G366" s="627" t="s">
        <v>560</v>
      </c>
      <c r="H366" s="627" t="s">
        <v>1759</v>
      </c>
      <c r="I366" s="627" t="s">
        <v>1760</v>
      </c>
      <c r="J366" s="627" t="s">
        <v>1761</v>
      </c>
      <c r="K366" s="627" t="s">
        <v>1762</v>
      </c>
      <c r="L366" s="629">
        <v>91.599939730787597</v>
      </c>
      <c r="M366" s="629">
        <v>1</v>
      </c>
      <c r="N366" s="630">
        <v>91.599939730787597</v>
      </c>
    </row>
    <row r="367" spans="1:14" ht="14.4" customHeight="1" x14ac:dyDescent="0.3">
      <c r="A367" s="625" t="s">
        <v>526</v>
      </c>
      <c r="B367" s="626" t="s">
        <v>528</v>
      </c>
      <c r="C367" s="627" t="s">
        <v>550</v>
      </c>
      <c r="D367" s="628" t="s">
        <v>551</v>
      </c>
      <c r="E367" s="627" t="s">
        <v>529</v>
      </c>
      <c r="F367" s="628" t="s">
        <v>530</v>
      </c>
      <c r="G367" s="627" t="s">
        <v>560</v>
      </c>
      <c r="H367" s="627" t="s">
        <v>1763</v>
      </c>
      <c r="I367" s="627" t="s">
        <v>1764</v>
      </c>
      <c r="J367" s="627" t="s">
        <v>1765</v>
      </c>
      <c r="K367" s="627" t="s">
        <v>1766</v>
      </c>
      <c r="L367" s="629">
        <v>64.930000000000007</v>
      </c>
      <c r="M367" s="629">
        <v>1</v>
      </c>
      <c r="N367" s="630">
        <v>64.930000000000007</v>
      </c>
    </row>
    <row r="368" spans="1:14" ht="14.4" customHeight="1" x14ac:dyDescent="0.3">
      <c r="A368" s="625" t="s">
        <v>526</v>
      </c>
      <c r="B368" s="626" t="s">
        <v>528</v>
      </c>
      <c r="C368" s="627" t="s">
        <v>550</v>
      </c>
      <c r="D368" s="628" t="s">
        <v>551</v>
      </c>
      <c r="E368" s="627" t="s">
        <v>529</v>
      </c>
      <c r="F368" s="628" t="s">
        <v>530</v>
      </c>
      <c r="G368" s="627" t="s">
        <v>560</v>
      </c>
      <c r="H368" s="627" t="s">
        <v>1767</v>
      </c>
      <c r="I368" s="627" t="s">
        <v>1768</v>
      </c>
      <c r="J368" s="627" t="s">
        <v>1769</v>
      </c>
      <c r="K368" s="627" t="s">
        <v>1770</v>
      </c>
      <c r="L368" s="629">
        <v>95.320000000000007</v>
      </c>
      <c r="M368" s="629">
        <v>5</v>
      </c>
      <c r="N368" s="630">
        <v>476.6</v>
      </c>
    </row>
    <row r="369" spans="1:14" ht="14.4" customHeight="1" x14ac:dyDescent="0.3">
      <c r="A369" s="625" t="s">
        <v>526</v>
      </c>
      <c r="B369" s="626" t="s">
        <v>528</v>
      </c>
      <c r="C369" s="627" t="s">
        <v>550</v>
      </c>
      <c r="D369" s="628" t="s">
        <v>551</v>
      </c>
      <c r="E369" s="627" t="s">
        <v>529</v>
      </c>
      <c r="F369" s="628" t="s">
        <v>530</v>
      </c>
      <c r="G369" s="627" t="s">
        <v>560</v>
      </c>
      <c r="H369" s="627" t="s">
        <v>1771</v>
      </c>
      <c r="I369" s="627" t="s">
        <v>1772</v>
      </c>
      <c r="J369" s="627" t="s">
        <v>1773</v>
      </c>
      <c r="K369" s="627" t="s">
        <v>1774</v>
      </c>
      <c r="L369" s="629">
        <v>0</v>
      </c>
      <c r="M369" s="629">
        <v>0</v>
      </c>
      <c r="N369" s="630">
        <v>0</v>
      </c>
    </row>
    <row r="370" spans="1:14" ht="14.4" customHeight="1" x14ac:dyDescent="0.3">
      <c r="A370" s="625" t="s">
        <v>526</v>
      </c>
      <c r="B370" s="626" t="s">
        <v>528</v>
      </c>
      <c r="C370" s="627" t="s">
        <v>550</v>
      </c>
      <c r="D370" s="628" t="s">
        <v>551</v>
      </c>
      <c r="E370" s="627" t="s">
        <v>529</v>
      </c>
      <c r="F370" s="628" t="s">
        <v>530</v>
      </c>
      <c r="G370" s="627" t="s">
        <v>560</v>
      </c>
      <c r="H370" s="627" t="s">
        <v>1775</v>
      </c>
      <c r="I370" s="627" t="s">
        <v>1776</v>
      </c>
      <c r="J370" s="627" t="s">
        <v>1777</v>
      </c>
      <c r="K370" s="627" t="s">
        <v>1778</v>
      </c>
      <c r="L370" s="629">
        <v>78.748644041531094</v>
      </c>
      <c r="M370" s="629">
        <v>2</v>
      </c>
      <c r="N370" s="630">
        <v>157.49728808306219</v>
      </c>
    </row>
    <row r="371" spans="1:14" ht="14.4" customHeight="1" x14ac:dyDescent="0.3">
      <c r="A371" s="625" t="s">
        <v>526</v>
      </c>
      <c r="B371" s="626" t="s">
        <v>528</v>
      </c>
      <c r="C371" s="627" t="s">
        <v>550</v>
      </c>
      <c r="D371" s="628" t="s">
        <v>551</v>
      </c>
      <c r="E371" s="627" t="s">
        <v>529</v>
      </c>
      <c r="F371" s="628" t="s">
        <v>530</v>
      </c>
      <c r="G371" s="627" t="s">
        <v>560</v>
      </c>
      <c r="H371" s="627" t="s">
        <v>1779</v>
      </c>
      <c r="I371" s="627" t="s">
        <v>1780</v>
      </c>
      <c r="J371" s="627" t="s">
        <v>1045</v>
      </c>
      <c r="K371" s="627" t="s">
        <v>1781</v>
      </c>
      <c r="L371" s="629">
        <v>134.08000000000001</v>
      </c>
      <c r="M371" s="629">
        <v>1</v>
      </c>
      <c r="N371" s="630">
        <v>134.08000000000001</v>
      </c>
    </row>
    <row r="372" spans="1:14" ht="14.4" customHeight="1" x14ac:dyDescent="0.3">
      <c r="A372" s="625" t="s">
        <v>526</v>
      </c>
      <c r="B372" s="626" t="s">
        <v>528</v>
      </c>
      <c r="C372" s="627" t="s">
        <v>550</v>
      </c>
      <c r="D372" s="628" t="s">
        <v>551</v>
      </c>
      <c r="E372" s="627" t="s">
        <v>529</v>
      </c>
      <c r="F372" s="628" t="s">
        <v>530</v>
      </c>
      <c r="G372" s="627" t="s">
        <v>560</v>
      </c>
      <c r="H372" s="627" t="s">
        <v>1782</v>
      </c>
      <c r="I372" s="627" t="s">
        <v>1783</v>
      </c>
      <c r="J372" s="627" t="s">
        <v>1784</v>
      </c>
      <c r="K372" s="627" t="s">
        <v>1498</v>
      </c>
      <c r="L372" s="629">
        <v>84.358888888888885</v>
      </c>
      <c r="M372" s="629">
        <v>36</v>
      </c>
      <c r="N372" s="630">
        <v>3036.92</v>
      </c>
    </row>
    <row r="373" spans="1:14" ht="14.4" customHeight="1" x14ac:dyDescent="0.3">
      <c r="A373" s="625" t="s">
        <v>526</v>
      </c>
      <c r="B373" s="626" t="s">
        <v>528</v>
      </c>
      <c r="C373" s="627" t="s">
        <v>550</v>
      </c>
      <c r="D373" s="628" t="s">
        <v>551</v>
      </c>
      <c r="E373" s="627" t="s">
        <v>529</v>
      </c>
      <c r="F373" s="628" t="s">
        <v>530</v>
      </c>
      <c r="G373" s="627" t="s">
        <v>560</v>
      </c>
      <c r="H373" s="627" t="s">
        <v>1785</v>
      </c>
      <c r="I373" s="627" t="s">
        <v>1786</v>
      </c>
      <c r="J373" s="627" t="s">
        <v>1787</v>
      </c>
      <c r="K373" s="627" t="s">
        <v>1788</v>
      </c>
      <c r="L373" s="629">
        <v>614.24</v>
      </c>
      <c r="M373" s="629">
        <v>1</v>
      </c>
      <c r="N373" s="630">
        <v>614.24</v>
      </c>
    </row>
    <row r="374" spans="1:14" ht="14.4" customHeight="1" x14ac:dyDescent="0.3">
      <c r="A374" s="625" t="s">
        <v>526</v>
      </c>
      <c r="B374" s="626" t="s">
        <v>528</v>
      </c>
      <c r="C374" s="627" t="s">
        <v>550</v>
      </c>
      <c r="D374" s="628" t="s">
        <v>551</v>
      </c>
      <c r="E374" s="627" t="s">
        <v>529</v>
      </c>
      <c r="F374" s="628" t="s">
        <v>530</v>
      </c>
      <c r="G374" s="627" t="s">
        <v>560</v>
      </c>
      <c r="H374" s="627" t="s">
        <v>1789</v>
      </c>
      <c r="I374" s="627" t="s">
        <v>562</v>
      </c>
      <c r="J374" s="627" t="s">
        <v>1790</v>
      </c>
      <c r="K374" s="627" t="s">
        <v>1791</v>
      </c>
      <c r="L374" s="629">
        <v>1281.6400000000001</v>
      </c>
      <c r="M374" s="629">
        <v>2</v>
      </c>
      <c r="N374" s="630">
        <v>2563.2800000000002</v>
      </c>
    </row>
    <row r="375" spans="1:14" ht="14.4" customHeight="1" x14ac:dyDescent="0.3">
      <c r="A375" s="625" t="s">
        <v>526</v>
      </c>
      <c r="B375" s="626" t="s">
        <v>528</v>
      </c>
      <c r="C375" s="627" t="s">
        <v>550</v>
      </c>
      <c r="D375" s="628" t="s">
        <v>551</v>
      </c>
      <c r="E375" s="627" t="s">
        <v>529</v>
      </c>
      <c r="F375" s="628" t="s">
        <v>530</v>
      </c>
      <c r="G375" s="627" t="s">
        <v>560</v>
      </c>
      <c r="H375" s="627" t="s">
        <v>1792</v>
      </c>
      <c r="I375" s="627" t="s">
        <v>1793</v>
      </c>
      <c r="J375" s="627" t="s">
        <v>1794</v>
      </c>
      <c r="K375" s="627" t="s">
        <v>1795</v>
      </c>
      <c r="L375" s="629">
        <v>84.275544491333591</v>
      </c>
      <c r="M375" s="629">
        <v>7</v>
      </c>
      <c r="N375" s="630">
        <v>589.92881143933516</v>
      </c>
    </row>
    <row r="376" spans="1:14" ht="14.4" customHeight="1" x14ac:dyDescent="0.3">
      <c r="A376" s="625" t="s">
        <v>526</v>
      </c>
      <c r="B376" s="626" t="s">
        <v>528</v>
      </c>
      <c r="C376" s="627" t="s">
        <v>550</v>
      </c>
      <c r="D376" s="628" t="s">
        <v>551</v>
      </c>
      <c r="E376" s="627" t="s">
        <v>529</v>
      </c>
      <c r="F376" s="628" t="s">
        <v>530</v>
      </c>
      <c r="G376" s="627" t="s">
        <v>560</v>
      </c>
      <c r="H376" s="627" t="s">
        <v>1796</v>
      </c>
      <c r="I376" s="627" t="s">
        <v>1797</v>
      </c>
      <c r="J376" s="627" t="s">
        <v>1798</v>
      </c>
      <c r="K376" s="627" t="s">
        <v>1799</v>
      </c>
      <c r="L376" s="629">
        <v>56336.889999999992</v>
      </c>
      <c r="M376" s="629">
        <v>0.33300000000000002</v>
      </c>
      <c r="N376" s="630">
        <v>18760.184369999999</v>
      </c>
    </row>
    <row r="377" spans="1:14" ht="14.4" customHeight="1" x14ac:dyDescent="0.3">
      <c r="A377" s="625" t="s">
        <v>526</v>
      </c>
      <c r="B377" s="626" t="s">
        <v>528</v>
      </c>
      <c r="C377" s="627" t="s">
        <v>550</v>
      </c>
      <c r="D377" s="628" t="s">
        <v>551</v>
      </c>
      <c r="E377" s="627" t="s">
        <v>529</v>
      </c>
      <c r="F377" s="628" t="s">
        <v>530</v>
      </c>
      <c r="G377" s="627" t="s">
        <v>560</v>
      </c>
      <c r="H377" s="627" t="s">
        <v>1800</v>
      </c>
      <c r="I377" s="627" t="s">
        <v>1801</v>
      </c>
      <c r="J377" s="627" t="s">
        <v>1802</v>
      </c>
      <c r="K377" s="627" t="s">
        <v>1803</v>
      </c>
      <c r="L377" s="629">
        <v>78.679926323634504</v>
      </c>
      <c r="M377" s="629">
        <v>1</v>
      </c>
      <c r="N377" s="630">
        <v>78.679926323634504</v>
      </c>
    </row>
    <row r="378" spans="1:14" ht="14.4" customHeight="1" x14ac:dyDescent="0.3">
      <c r="A378" s="625" t="s">
        <v>526</v>
      </c>
      <c r="B378" s="626" t="s">
        <v>528</v>
      </c>
      <c r="C378" s="627" t="s">
        <v>550</v>
      </c>
      <c r="D378" s="628" t="s">
        <v>551</v>
      </c>
      <c r="E378" s="627" t="s">
        <v>529</v>
      </c>
      <c r="F378" s="628" t="s">
        <v>530</v>
      </c>
      <c r="G378" s="627" t="s">
        <v>560</v>
      </c>
      <c r="H378" s="627" t="s">
        <v>1804</v>
      </c>
      <c r="I378" s="627" t="s">
        <v>1805</v>
      </c>
      <c r="J378" s="627" t="s">
        <v>1806</v>
      </c>
      <c r="K378" s="627" t="s">
        <v>1807</v>
      </c>
      <c r="L378" s="629">
        <v>73.700287934121491</v>
      </c>
      <c r="M378" s="629">
        <v>41</v>
      </c>
      <c r="N378" s="630">
        <v>3021.7118052989813</v>
      </c>
    </row>
    <row r="379" spans="1:14" ht="14.4" customHeight="1" x14ac:dyDescent="0.3">
      <c r="A379" s="625" t="s">
        <v>526</v>
      </c>
      <c r="B379" s="626" t="s">
        <v>528</v>
      </c>
      <c r="C379" s="627" t="s">
        <v>550</v>
      </c>
      <c r="D379" s="628" t="s">
        <v>551</v>
      </c>
      <c r="E379" s="627" t="s">
        <v>529</v>
      </c>
      <c r="F379" s="628" t="s">
        <v>530</v>
      </c>
      <c r="G379" s="627" t="s">
        <v>560</v>
      </c>
      <c r="H379" s="627" t="s">
        <v>1808</v>
      </c>
      <c r="I379" s="627" t="s">
        <v>1809</v>
      </c>
      <c r="J379" s="627" t="s">
        <v>1810</v>
      </c>
      <c r="K379" s="627" t="s">
        <v>1811</v>
      </c>
      <c r="L379" s="629">
        <v>269.93</v>
      </c>
      <c r="M379" s="629">
        <v>2</v>
      </c>
      <c r="N379" s="630">
        <v>539.86</v>
      </c>
    </row>
    <row r="380" spans="1:14" ht="14.4" customHeight="1" x14ac:dyDescent="0.3">
      <c r="A380" s="625" t="s">
        <v>526</v>
      </c>
      <c r="B380" s="626" t="s">
        <v>528</v>
      </c>
      <c r="C380" s="627" t="s">
        <v>550</v>
      </c>
      <c r="D380" s="628" t="s">
        <v>551</v>
      </c>
      <c r="E380" s="627" t="s">
        <v>529</v>
      </c>
      <c r="F380" s="628" t="s">
        <v>530</v>
      </c>
      <c r="G380" s="627" t="s">
        <v>560</v>
      </c>
      <c r="H380" s="627" t="s">
        <v>1812</v>
      </c>
      <c r="I380" s="627" t="s">
        <v>562</v>
      </c>
      <c r="J380" s="627" t="s">
        <v>1813</v>
      </c>
      <c r="K380" s="627"/>
      <c r="L380" s="629">
        <v>30.146208068808154</v>
      </c>
      <c r="M380" s="629">
        <v>80</v>
      </c>
      <c r="N380" s="630">
        <v>2411.6966455046522</v>
      </c>
    </row>
    <row r="381" spans="1:14" ht="14.4" customHeight="1" x14ac:dyDescent="0.3">
      <c r="A381" s="625" t="s">
        <v>526</v>
      </c>
      <c r="B381" s="626" t="s">
        <v>528</v>
      </c>
      <c r="C381" s="627" t="s">
        <v>550</v>
      </c>
      <c r="D381" s="628" t="s">
        <v>551</v>
      </c>
      <c r="E381" s="627" t="s">
        <v>529</v>
      </c>
      <c r="F381" s="628" t="s">
        <v>530</v>
      </c>
      <c r="G381" s="627" t="s">
        <v>560</v>
      </c>
      <c r="H381" s="627" t="s">
        <v>1814</v>
      </c>
      <c r="I381" s="627" t="s">
        <v>562</v>
      </c>
      <c r="J381" s="627" t="s">
        <v>1815</v>
      </c>
      <c r="K381" s="627" t="s">
        <v>1816</v>
      </c>
      <c r="L381" s="629">
        <v>59.428878968253983</v>
      </c>
      <c r="M381" s="629">
        <v>56</v>
      </c>
      <c r="N381" s="630">
        <v>3328.0172222222232</v>
      </c>
    </row>
    <row r="382" spans="1:14" ht="14.4" customHeight="1" x14ac:dyDescent="0.3">
      <c r="A382" s="625" t="s">
        <v>526</v>
      </c>
      <c r="B382" s="626" t="s">
        <v>528</v>
      </c>
      <c r="C382" s="627" t="s">
        <v>550</v>
      </c>
      <c r="D382" s="628" t="s">
        <v>551</v>
      </c>
      <c r="E382" s="627" t="s">
        <v>529</v>
      </c>
      <c r="F382" s="628" t="s">
        <v>530</v>
      </c>
      <c r="G382" s="627" t="s">
        <v>560</v>
      </c>
      <c r="H382" s="627" t="s">
        <v>1817</v>
      </c>
      <c r="I382" s="627" t="s">
        <v>1818</v>
      </c>
      <c r="J382" s="627" t="s">
        <v>1819</v>
      </c>
      <c r="K382" s="627" t="s">
        <v>1820</v>
      </c>
      <c r="L382" s="629">
        <v>4496.7311483013818</v>
      </c>
      <c r="M382" s="629">
        <v>5</v>
      </c>
      <c r="N382" s="630">
        <v>22483.655741506907</v>
      </c>
    </row>
    <row r="383" spans="1:14" ht="14.4" customHeight="1" x14ac:dyDescent="0.3">
      <c r="A383" s="625" t="s">
        <v>526</v>
      </c>
      <c r="B383" s="626" t="s">
        <v>528</v>
      </c>
      <c r="C383" s="627" t="s">
        <v>550</v>
      </c>
      <c r="D383" s="628" t="s">
        <v>551</v>
      </c>
      <c r="E383" s="627" t="s">
        <v>529</v>
      </c>
      <c r="F383" s="628" t="s">
        <v>530</v>
      </c>
      <c r="G383" s="627" t="s">
        <v>560</v>
      </c>
      <c r="H383" s="627" t="s">
        <v>1821</v>
      </c>
      <c r="I383" s="627" t="s">
        <v>562</v>
      </c>
      <c r="J383" s="627" t="s">
        <v>1822</v>
      </c>
      <c r="K383" s="627" t="s">
        <v>1823</v>
      </c>
      <c r="L383" s="629">
        <v>192.51</v>
      </c>
      <c r="M383" s="629">
        <v>2</v>
      </c>
      <c r="N383" s="630">
        <v>385.02</v>
      </c>
    </row>
    <row r="384" spans="1:14" ht="14.4" customHeight="1" x14ac:dyDescent="0.3">
      <c r="A384" s="625" t="s">
        <v>526</v>
      </c>
      <c r="B384" s="626" t="s">
        <v>528</v>
      </c>
      <c r="C384" s="627" t="s">
        <v>550</v>
      </c>
      <c r="D384" s="628" t="s">
        <v>551</v>
      </c>
      <c r="E384" s="627" t="s">
        <v>529</v>
      </c>
      <c r="F384" s="628" t="s">
        <v>530</v>
      </c>
      <c r="G384" s="627" t="s">
        <v>560</v>
      </c>
      <c r="H384" s="627" t="s">
        <v>1824</v>
      </c>
      <c r="I384" s="627" t="s">
        <v>562</v>
      </c>
      <c r="J384" s="627" t="s">
        <v>1825</v>
      </c>
      <c r="K384" s="627" t="s">
        <v>1826</v>
      </c>
      <c r="L384" s="629">
        <v>293.0412</v>
      </c>
      <c r="M384" s="629">
        <v>1</v>
      </c>
      <c r="N384" s="630">
        <v>293.0412</v>
      </c>
    </row>
    <row r="385" spans="1:14" ht="14.4" customHeight="1" x14ac:dyDescent="0.3">
      <c r="A385" s="625" t="s">
        <v>526</v>
      </c>
      <c r="B385" s="626" t="s">
        <v>528</v>
      </c>
      <c r="C385" s="627" t="s">
        <v>550</v>
      </c>
      <c r="D385" s="628" t="s">
        <v>551</v>
      </c>
      <c r="E385" s="627" t="s">
        <v>529</v>
      </c>
      <c r="F385" s="628" t="s">
        <v>530</v>
      </c>
      <c r="G385" s="627" t="s">
        <v>560</v>
      </c>
      <c r="H385" s="627" t="s">
        <v>1827</v>
      </c>
      <c r="I385" s="627" t="s">
        <v>562</v>
      </c>
      <c r="J385" s="627" t="s">
        <v>1828</v>
      </c>
      <c r="K385" s="627"/>
      <c r="L385" s="629">
        <v>22.330052102389601</v>
      </c>
      <c r="M385" s="629">
        <v>20</v>
      </c>
      <c r="N385" s="630">
        <v>446.60104204779202</v>
      </c>
    </row>
    <row r="386" spans="1:14" ht="14.4" customHeight="1" x14ac:dyDescent="0.3">
      <c r="A386" s="625" t="s">
        <v>526</v>
      </c>
      <c r="B386" s="626" t="s">
        <v>528</v>
      </c>
      <c r="C386" s="627" t="s">
        <v>550</v>
      </c>
      <c r="D386" s="628" t="s">
        <v>551</v>
      </c>
      <c r="E386" s="627" t="s">
        <v>529</v>
      </c>
      <c r="F386" s="628" t="s">
        <v>530</v>
      </c>
      <c r="G386" s="627" t="s">
        <v>560</v>
      </c>
      <c r="H386" s="627" t="s">
        <v>1829</v>
      </c>
      <c r="I386" s="627" t="s">
        <v>1830</v>
      </c>
      <c r="J386" s="627" t="s">
        <v>1831</v>
      </c>
      <c r="K386" s="627" t="s">
        <v>1832</v>
      </c>
      <c r="L386" s="629">
        <v>976.45555555555518</v>
      </c>
      <c r="M386" s="629">
        <v>45</v>
      </c>
      <c r="N386" s="630">
        <v>43940.499999999985</v>
      </c>
    </row>
    <row r="387" spans="1:14" ht="14.4" customHeight="1" x14ac:dyDescent="0.3">
      <c r="A387" s="625" t="s">
        <v>526</v>
      </c>
      <c r="B387" s="626" t="s">
        <v>528</v>
      </c>
      <c r="C387" s="627" t="s">
        <v>550</v>
      </c>
      <c r="D387" s="628" t="s">
        <v>551</v>
      </c>
      <c r="E387" s="627" t="s">
        <v>529</v>
      </c>
      <c r="F387" s="628" t="s">
        <v>530</v>
      </c>
      <c r="G387" s="627" t="s">
        <v>560</v>
      </c>
      <c r="H387" s="627" t="s">
        <v>1833</v>
      </c>
      <c r="I387" s="627" t="s">
        <v>562</v>
      </c>
      <c r="J387" s="627" t="s">
        <v>1834</v>
      </c>
      <c r="K387" s="627"/>
      <c r="L387" s="629">
        <v>60.379999999999903</v>
      </c>
      <c r="M387" s="629">
        <v>3</v>
      </c>
      <c r="N387" s="630">
        <v>181.1399999999997</v>
      </c>
    </row>
    <row r="388" spans="1:14" ht="14.4" customHeight="1" x14ac:dyDescent="0.3">
      <c r="A388" s="625" t="s">
        <v>526</v>
      </c>
      <c r="B388" s="626" t="s">
        <v>528</v>
      </c>
      <c r="C388" s="627" t="s">
        <v>550</v>
      </c>
      <c r="D388" s="628" t="s">
        <v>551</v>
      </c>
      <c r="E388" s="627" t="s">
        <v>529</v>
      </c>
      <c r="F388" s="628" t="s">
        <v>530</v>
      </c>
      <c r="G388" s="627" t="s">
        <v>560</v>
      </c>
      <c r="H388" s="627" t="s">
        <v>1835</v>
      </c>
      <c r="I388" s="627" t="s">
        <v>1836</v>
      </c>
      <c r="J388" s="627" t="s">
        <v>1837</v>
      </c>
      <c r="K388" s="627" t="s">
        <v>1838</v>
      </c>
      <c r="L388" s="629">
        <v>2259.1811521963859</v>
      </c>
      <c r="M388" s="629">
        <v>82.8</v>
      </c>
      <c r="N388" s="630">
        <v>187060.19940186077</v>
      </c>
    </row>
    <row r="389" spans="1:14" ht="14.4" customHeight="1" x14ac:dyDescent="0.3">
      <c r="A389" s="625" t="s">
        <v>526</v>
      </c>
      <c r="B389" s="626" t="s">
        <v>528</v>
      </c>
      <c r="C389" s="627" t="s">
        <v>550</v>
      </c>
      <c r="D389" s="628" t="s">
        <v>551</v>
      </c>
      <c r="E389" s="627" t="s">
        <v>529</v>
      </c>
      <c r="F389" s="628" t="s">
        <v>530</v>
      </c>
      <c r="G389" s="627" t="s">
        <v>560</v>
      </c>
      <c r="H389" s="627" t="s">
        <v>1839</v>
      </c>
      <c r="I389" s="627" t="s">
        <v>1840</v>
      </c>
      <c r="J389" s="627" t="s">
        <v>1841</v>
      </c>
      <c r="K389" s="627"/>
      <c r="L389" s="629">
        <v>61.71</v>
      </c>
      <c r="M389" s="629">
        <v>2</v>
      </c>
      <c r="N389" s="630">
        <v>123.42</v>
      </c>
    </row>
    <row r="390" spans="1:14" ht="14.4" customHeight="1" x14ac:dyDescent="0.3">
      <c r="A390" s="625" t="s">
        <v>526</v>
      </c>
      <c r="B390" s="626" t="s">
        <v>528</v>
      </c>
      <c r="C390" s="627" t="s">
        <v>550</v>
      </c>
      <c r="D390" s="628" t="s">
        <v>551</v>
      </c>
      <c r="E390" s="627" t="s">
        <v>529</v>
      </c>
      <c r="F390" s="628" t="s">
        <v>530</v>
      </c>
      <c r="G390" s="627" t="s">
        <v>560</v>
      </c>
      <c r="H390" s="627" t="s">
        <v>1842</v>
      </c>
      <c r="I390" s="627" t="s">
        <v>562</v>
      </c>
      <c r="J390" s="627" t="s">
        <v>1843</v>
      </c>
      <c r="K390" s="627"/>
      <c r="L390" s="629">
        <v>150.94</v>
      </c>
      <c r="M390" s="629">
        <v>1</v>
      </c>
      <c r="N390" s="630">
        <v>150.94</v>
      </c>
    </row>
    <row r="391" spans="1:14" ht="14.4" customHeight="1" x14ac:dyDescent="0.3">
      <c r="A391" s="625" t="s">
        <v>526</v>
      </c>
      <c r="B391" s="626" t="s">
        <v>528</v>
      </c>
      <c r="C391" s="627" t="s">
        <v>550</v>
      </c>
      <c r="D391" s="628" t="s">
        <v>551</v>
      </c>
      <c r="E391" s="627" t="s">
        <v>529</v>
      </c>
      <c r="F391" s="628" t="s">
        <v>530</v>
      </c>
      <c r="G391" s="627" t="s">
        <v>560</v>
      </c>
      <c r="H391" s="627" t="s">
        <v>1844</v>
      </c>
      <c r="I391" s="627" t="s">
        <v>1845</v>
      </c>
      <c r="J391" s="627" t="s">
        <v>1846</v>
      </c>
      <c r="K391" s="627"/>
      <c r="L391" s="629">
        <v>671.04999999999973</v>
      </c>
      <c r="M391" s="629">
        <v>4</v>
      </c>
      <c r="N391" s="630">
        <v>2684.1999999999989</v>
      </c>
    </row>
    <row r="392" spans="1:14" ht="14.4" customHeight="1" x14ac:dyDescent="0.3">
      <c r="A392" s="625" t="s">
        <v>526</v>
      </c>
      <c r="B392" s="626" t="s">
        <v>528</v>
      </c>
      <c r="C392" s="627" t="s">
        <v>550</v>
      </c>
      <c r="D392" s="628" t="s">
        <v>551</v>
      </c>
      <c r="E392" s="627" t="s">
        <v>529</v>
      </c>
      <c r="F392" s="628" t="s">
        <v>530</v>
      </c>
      <c r="G392" s="627" t="s">
        <v>560</v>
      </c>
      <c r="H392" s="627" t="s">
        <v>1847</v>
      </c>
      <c r="I392" s="627" t="s">
        <v>1848</v>
      </c>
      <c r="J392" s="627" t="s">
        <v>1849</v>
      </c>
      <c r="K392" s="627"/>
      <c r="L392" s="629">
        <v>25787.83</v>
      </c>
      <c r="M392" s="629">
        <v>1</v>
      </c>
      <c r="N392" s="630">
        <v>25787.83</v>
      </c>
    </row>
    <row r="393" spans="1:14" ht="14.4" customHeight="1" x14ac:dyDescent="0.3">
      <c r="A393" s="625" t="s">
        <v>526</v>
      </c>
      <c r="B393" s="626" t="s">
        <v>528</v>
      </c>
      <c r="C393" s="627" t="s">
        <v>550</v>
      </c>
      <c r="D393" s="628" t="s">
        <v>551</v>
      </c>
      <c r="E393" s="627" t="s">
        <v>529</v>
      </c>
      <c r="F393" s="628" t="s">
        <v>530</v>
      </c>
      <c r="G393" s="627" t="s">
        <v>560</v>
      </c>
      <c r="H393" s="627" t="s">
        <v>1850</v>
      </c>
      <c r="I393" s="627" t="s">
        <v>1851</v>
      </c>
      <c r="J393" s="627" t="s">
        <v>1852</v>
      </c>
      <c r="K393" s="627" t="s">
        <v>1853</v>
      </c>
      <c r="L393" s="629">
        <v>50.43</v>
      </c>
      <c r="M393" s="629">
        <v>1</v>
      </c>
      <c r="N393" s="630">
        <v>50.43</v>
      </c>
    </row>
    <row r="394" spans="1:14" ht="14.4" customHeight="1" x14ac:dyDescent="0.3">
      <c r="A394" s="625" t="s">
        <v>526</v>
      </c>
      <c r="B394" s="626" t="s">
        <v>528</v>
      </c>
      <c r="C394" s="627" t="s">
        <v>550</v>
      </c>
      <c r="D394" s="628" t="s">
        <v>551</v>
      </c>
      <c r="E394" s="627" t="s">
        <v>529</v>
      </c>
      <c r="F394" s="628" t="s">
        <v>530</v>
      </c>
      <c r="G394" s="627" t="s">
        <v>560</v>
      </c>
      <c r="H394" s="627" t="s">
        <v>1854</v>
      </c>
      <c r="I394" s="627" t="s">
        <v>562</v>
      </c>
      <c r="J394" s="627" t="s">
        <v>1855</v>
      </c>
      <c r="K394" s="627"/>
      <c r="L394" s="629">
        <v>199.35018399621401</v>
      </c>
      <c r="M394" s="629">
        <v>1</v>
      </c>
      <c r="N394" s="630">
        <v>199.35018399621401</v>
      </c>
    </row>
    <row r="395" spans="1:14" ht="14.4" customHeight="1" x14ac:dyDescent="0.3">
      <c r="A395" s="625" t="s">
        <v>526</v>
      </c>
      <c r="B395" s="626" t="s">
        <v>528</v>
      </c>
      <c r="C395" s="627" t="s">
        <v>550</v>
      </c>
      <c r="D395" s="628" t="s">
        <v>551</v>
      </c>
      <c r="E395" s="627" t="s">
        <v>529</v>
      </c>
      <c r="F395" s="628" t="s">
        <v>530</v>
      </c>
      <c r="G395" s="627" t="s">
        <v>560</v>
      </c>
      <c r="H395" s="627" t="s">
        <v>1856</v>
      </c>
      <c r="I395" s="627" t="s">
        <v>562</v>
      </c>
      <c r="J395" s="627" t="s">
        <v>1857</v>
      </c>
      <c r="K395" s="627" t="s">
        <v>1858</v>
      </c>
      <c r="L395" s="629">
        <v>512.457934073812</v>
      </c>
      <c r="M395" s="629">
        <v>2</v>
      </c>
      <c r="N395" s="630">
        <v>1024.915868147624</v>
      </c>
    </row>
    <row r="396" spans="1:14" ht="14.4" customHeight="1" x14ac:dyDescent="0.3">
      <c r="A396" s="625" t="s">
        <v>526</v>
      </c>
      <c r="B396" s="626" t="s">
        <v>528</v>
      </c>
      <c r="C396" s="627" t="s">
        <v>550</v>
      </c>
      <c r="D396" s="628" t="s">
        <v>551</v>
      </c>
      <c r="E396" s="627" t="s">
        <v>529</v>
      </c>
      <c r="F396" s="628" t="s">
        <v>530</v>
      </c>
      <c r="G396" s="627" t="s">
        <v>560</v>
      </c>
      <c r="H396" s="627" t="s">
        <v>1859</v>
      </c>
      <c r="I396" s="627" t="s">
        <v>562</v>
      </c>
      <c r="J396" s="627" t="s">
        <v>1860</v>
      </c>
      <c r="K396" s="627" t="s">
        <v>1355</v>
      </c>
      <c r="L396" s="629">
        <v>396.72</v>
      </c>
      <c r="M396" s="629">
        <v>52</v>
      </c>
      <c r="N396" s="630">
        <v>20629.440000000002</v>
      </c>
    </row>
    <row r="397" spans="1:14" ht="14.4" customHeight="1" x14ac:dyDescent="0.3">
      <c r="A397" s="625" t="s">
        <v>526</v>
      </c>
      <c r="B397" s="626" t="s">
        <v>528</v>
      </c>
      <c r="C397" s="627" t="s">
        <v>550</v>
      </c>
      <c r="D397" s="628" t="s">
        <v>551</v>
      </c>
      <c r="E397" s="627" t="s">
        <v>529</v>
      </c>
      <c r="F397" s="628" t="s">
        <v>530</v>
      </c>
      <c r="G397" s="627" t="s">
        <v>560</v>
      </c>
      <c r="H397" s="627" t="s">
        <v>1861</v>
      </c>
      <c r="I397" s="627" t="s">
        <v>562</v>
      </c>
      <c r="J397" s="627" t="s">
        <v>1862</v>
      </c>
      <c r="K397" s="627"/>
      <c r="L397" s="629">
        <v>55.017957514767602</v>
      </c>
      <c r="M397" s="629">
        <v>1</v>
      </c>
      <c r="N397" s="630">
        <v>55.017957514767602</v>
      </c>
    </row>
    <row r="398" spans="1:14" ht="14.4" customHeight="1" x14ac:dyDescent="0.3">
      <c r="A398" s="625" t="s">
        <v>526</v>
      </c>
      <c r="B398" s="626" t="s">
        <v>528</v>
      </c>
      <c r="C398" s="627" t="s">
        <v>550</v>
      </c>
      <c r="D398" s="628" t="s">
        <v>551</v>
      </c>
      <c r="E398" s="627" t="s">
        <v>529</v>
      </c>
      <c r="F398" s="628" t="s">
        <v>530</v>
      </c>
      <c r="G398" s="627" t="s">
        <v>560</v>
      </c>
      <c r="H398" s="627" t="s">
        <v>1863</v>
      </c>
      <c r="I398" s="627" t="s">
        <v>562</v>
      </c>
      <c r="J398" s="627" t="s">
        <v>1864</v>
      </c>
      <c r="K398" s="627"/>
      <c r="L398" s="629">
        <v>135.19147561393399</v>
      </c>
      <c r="M398" s="629">
        <v>4</v>
      </c>
      <c r="N398" s="630">
        <v>540.76590245573595</v>
      </c>
    </row>
    <row r="399" spans="1:14" ht="14.4" customHeight="1" x14ac:dyDescent="0.3">
      <c r="A399" s="625" t="s">
        <v>526</v>
      </c>
      <c r="B399" s="626" t="s">
        <v>528</v>
      </c>
      <c r="C399" s="627" t="s">
        <v>550</v>
      </c>
      <c r="D399" s="628" t="s">
        <v>551</v>
      </c>
      <c r="E399" s="627" t="s">
        <v>529</v>
      </c>
      <c r="F399" s="628" t="s">
        <v>530</v>
      </c>
      <c r="G399" s="627" t="s">
        <v>560</v>
      </c>
      <c r="H399" s="627" t="s">
        <v>1865</v>
      </c>
      <c r="I399" s="627" t="s">
        <v>1866</v>
      </c>
      <c r="J399" s="627" t="s">
        <v>1867</v>
      </c>
      <c r="K399" s="627" t="s">
        <v>1490</v>
      </c>
      <c r="L399" s="629">
        <v>18.64</v>
      </c>
      <c r="M399" s="629">
        <v>40</v>
      </c>
      <c r="N399" s="630">
        <v>745.6</v>
      </c>
    </row>
    <row r="400" spans="1:14" ht="14.4" customHeight="1" x14ac:dyDescent="0.3">
      <c r="A400" s="625" t="s">
        <v>526</v>
      </c>
      <c r="B400" s="626" t="s">
        <v>528</v>
      </c>
      <c r="C400" s="627" t="s">
        <v>550</v>
      </c>
      <c r="D400" s="628" t="s">
        <v>551</v>
      </c>
      <c r="E400" s="627" t="s">
        <v>529</v>
      </c>
      <c r="F400" s="628" t="s">
        <v>530</v>
      </c>
      <c r="G400" s="627" t="s">
        <v>560</v>
      </c>
      <c r="H400" s="627" t="s">
        <v>1868</v>
      </c>
      <c r="I400" s="627" t="s">
        <v>1868</v>
      </c>
      <c r="J400" s="627" t="s">
        <v>1869</v>
      </c>
      <c r="K400" s="627" t="s">
        <v>1870</v>
      </c>
      <c r="L400" s="629">
        <v>604.77</v>
      </c>
      <c r="M400" s="629">
        <v>2</v>
      </c>
      <c r="N400" s="630">
        <v>1209.54</v>
      </c>
    </row>
    <row r="401" spans="1:14" ht="14.4" customHeight="1" x14ac:dyDescent="0.3">
      <c r="A401" s="625" t="s">
        <v>526</v>
      </c>
      <c r="B401" s="626" t="s">
        <v>528</v>
      </c>
      <c r="C401" s="627" t="s">
        <v>550</v>
      </c>
      <c r="D401" s="628" t="s">
        <v>551</v>
      </c>
      <c r="E401" s="627" t="s">
        <v>529</v>
      </c>
      <c r="F401" s="628" t="s">
        <v>530</v>
      </c>
      <c r="G401" s="627" t="s">
        <v>560</v>
      </c>
      <c r="H401" s="627" t="s">
        <v>1871</v>
      </c>
      <c r="I401" s="627" t="s">
        <v>1872</v>
      </c>
      <c r="J401" s="627" t="s">
        <v>1873</v>
      </c>
      <c r="K401" s="627" t="s">
        <v>1874</v>
      </c>
      <c r="L401" s="629">
        <v>567.84</v>
      </c>
      <c r="M401" s="629">
        <v>2</v>
      </c>
      <c r="N401" s="630">
        <v>1135.68</v>
      </c>
    </row>
    <row r="402" spans="1:14" ht="14.4" customHeight="1" x14ac:dyDescent="0.3">
      <c r="A402" s="625" t="s">
        <v>526</v>
      </c>
      <c r="B402" s="626" t="s">
        <v>528</v>
      </c>
      <c r="C402" s="627" t="s">
        <v>550</v>
      </c>
      <c r="D402" s="628" t="s">
        <v>551</v>
      </c>
      <c r="E402" s="627" t="s">
        <v>529</v>
      </c>
      <c r="F402" s="628" t="s">
        <v>530</v>
      </c>
      <c r="G402" s="627" t="s">
        <v>560</v>
      </c>
      <c r="H402" s="627" t="s">
        <v>1875</v>
      </c>
      <c r="I402" s="627" t="s">
        <v>1876</v>
      </c>
      <c r="J402" s="627" t="s">
        <v>1877</v>
      </c>
      <c r="K402" s="627" t="s">
        <v>1878</v>
      </c>
      <c r="L402" s="629">
        <v>234.465</v>
      </c>
      <c r="M402" s="629">
        <v>4</v>
      </c>
      <c r="N402" s="630">
        <v>937.86</v>
      </c>
    </row>
    <row r="403" spans="1:14" ht="14.4" customHeight="1" x14ac:dyDescent="0.3">
      <c r="A403" s="625" t="s">
        <v>526</v>
      </c>
      <c r="B403" s="626" t="s">
        <v>528</v>
      </c>
      <c r="C403" s="627" t="s">
        <v>550</v>
      </c>
      <c r="D403" s="628" t="s">
        <v>551</v>
      </c>
      <c r="E403" s="627" t="s">
        <v>529</v>
      </c>
      <c r="F403" s="628" t="s">
        <v>530</v>
      </c>
      <c r="G403" s="627" t="s">
        <v>560</v>
      </c>
      <c r="H403" s="627" t="s">
        <v>1879</v>
      </c>
      <c r="I403" s="627" t="s">
        <v>1880</v>
      </c>
      <c r="J403" s="627" t="s">
        <v>1881</v>
      </c>
      <c r="K403" s="627" t="s">
        <v>1882</v>
      </c>
      <c r="L403" s="629">
        <v>135.82938488916901</v>
      </c>
      <c r="M403" s="629">
        <v>2</v>
      </c>
      <c r="N403" s="630">
        <v>271.65876977833801</v>
      </c>
    </row>
    <row r="404" spans="1:14" ht="14.4" customHeight="1" x14ac:dyDescent="0.3">
      <c r="A404" s="625" t="s">
        <v>526</v>
      </c>
      <c r="B404" s="626" t="s">
        <v>528</v>
      </c>
      <c r="C404" s="627" t="s">
        <v>550</v>
      </c>
      <c r="D404" s="628" t="s">
        <v>551</v>
      </c>
      <c r="E404" s="627" t="s">
        <v>529</v>
      </c>
      <c r="F404" s="628" t="s">
        <v>530</v>
      </c>
      <c r="G404" s="627" t="s">
        <v>560</v>
      </c>
      <c r="H404" s="627" t="s">
        <v>1883</v>
      </c>
      <c r="I404" s="627" t="s">
        <v>1884</v>
      </c>
      <c r="J404" s="627" t="s">
        <v>1885</v>
      </c>
      <c r="K404" s="627" t="s">
        <v>1886</v>
      </c>
      <c r="L404" s="629">
        <v>74.319999999999993</v>
      </c>
      <c r="M404" s="629">
        <v>1</v>
      </c>
      <c r="N404" s="630">
        <v>74.319999999999993</v>
      </c>
    </row>
    <row r="405" spans="1:14" ht="14.4" customHeight="1" x14ac:dyDescent="0.3">
      <c r="A405" s="625" t="s">
        <v>526</v>
      </c>
      <c r="B405" s="626" t="s">
        <v>528</v>
      </c>
      <c r="C405" s="627" t="s">
        <v>550</v>
      </c>
      <c r="D405" s="628" t="s">
        <v>551</v>
      </c>
      <c r="E405" s="627" t="s">
        <v>529</v>
      </c>
      <c r="F405" s="628" t="s">
        <v>530</v>
      </c>
      <c r="G405" s="627" t="s">
        <v>560</v>
      </c>
      <c r="H405" s="627" t="s">
        <v>1887</v>
      </c>
      <c r="I405" s="627" t="s">
        <v>562</v>
      </c>
      <c r="J405" s="627" t="s">
        <v>1888</v>
      </c>
      <c r="K405" s="627"/>
      <c r="L405" s="629">
        <v>220.61733600332599</v>
      </c>
      <c r="M405" s="629">
        <v>1</v>
      </c>
      <c r="N405" s="630">
        <v>220.61733600332599</v>
      </c>
    </row>
    <row r="406" spans="1:14" ht="14.4" customHeight="1" x14ac:dyDescent="0.3">
      <c r="A406" s="625" t="s">
        <v>526</v>
      </c>
      <c r="B406" s="626" t="s">
        <v>528</v>
      </c>
      <c r="C406" s="627" t="s">
        <v>550</v>
      </c>
      <c r="D406" s="628" t="s">
        <v>551</v>
      </c>
      <c r="E406" s="627" t="s">
        <v>529</v>
      </c>
      <c r="F406" s="628" t="s">
        <v>530</v>
      </c>
      <c r="G406" s="627" t="s">
        <v>560</v>
      </c>
      <c r="H406" s="627" t="s">
        <v>1889</v>
      </c>
      <c r="I406" s="627" t="s">
        <v>1890</v>
      </c>
      <c r="J406" s="627" t="s">
        <v>1891</v>
      </c>
      <c r="K406" s="627" t="s">
        <v>1892</v>
      </c>
      <c r="L406" s="629">
        <v>396.43</v>
      </c>
      <c r="M406" s="629">
        <v>1</v>
      </c>
      <c r="N406" s="630">
        <v>396.43</v>
      </c>
    </row>
    <row r="407" spans="1:14" ht="14.4" customHeight="1" x14ac:dyDescent="0.3">
      <c r="A407" s="625" t="s">
        <v>526</v>
      </c>
      <c r="B407" s="626" t="s">
        <v>528</v>
      </c>
      <c r="C407" s="627" t="s">
        <v>550</v>
      </c>
      <c r="D407" s="628" t="s">
        <v>551</v>
      </c>
      <c r="E407" s="627" t="s">
        <v>529</v>
      </c>
      <c r="F407" s="628" t="s">
        <v>530</v>
      </c>
      <c r="G407" s="627" t="s">
        <v>560</v>
      </c>
      <c r="H407" s="627" t="s">
        <v>1893</v>
      </c>
      <c r="I407" s="627" t="s">
        <v>1893</v>
      </c>
      <c r="J407" s="627" t="s">
        <v>1894</v>
      </c>
      <c r="K407" s="627" t="s">
        <v>1895</v>
      </c>
      <c r="L407" s="629">
        <v>4491.01</v>
      </c>
      <c r="M407" s="629">
        <v>2</v>
      </c>
      <c r="N407" s="630">
        <v>8982.02</v>
      </c>
    </row>
    <row r="408" spans="1:14" ht="14.4" customHeight="1" x14ac:dyDescent="0.3">
      <c r="A408" s="625" t="s">
        <v>526</v>
      </c>
      <c r="B408" s="626" t="s">
        <v>528</v>
      </c>
      <c r="C408" s="627" t="s">
        <v>550</v>
      </c>
      <c r="D408" s="628" t="s">
        <v>551</v>
      </c>
      <c r="E408" s="627" t="s">
        <v>529</v>
      </c>
      <c r="F408" s="628" t="s">
        <v>530</v>
      </c>
      <c r="G408" s="627" t="s">
        <v>560</v>
      </c>
      <c r="H408" s="627" t="s">
        <v>1896</v>
      </c>
      <c r="I408" s="627" t="s">
        <v>562</v>
      </c>
      <c r="J408" s="627" t="s">
        <v>1897</v>
      </c>
      <c r="K408" s="627"/>
      <c r="L408" s="629">
        <v>198.872941079604</v>
      </c>
      <c r="M408" s="629">
        <v>1</v>
      </c>
      <c r="N408" s="630">
        <v>198.872941079604</v>
      </c>
    </row>
    <row r="409" spans="1:14" ht="14.4" customHeight="1" x14ac:dyDescent="0.3">
      <c r="A409" s="625" t="s">
        <v>526</v>
      </c>
      <c r="B409" s="626" t="s">
        <v>528</v>
      </c>
      <c r="C409" s="627" t="s">
        <v>550</v>
      </c>
      <c r="D409" s="628" t="s">
        <v>551</v>
      </c>
      <c r="E409" s="627" t="s">
        <v>529</v>
      </c>
      <c r="F409" s="628" t="s">
        <v>530</v>
      </c>
      <c r="G409" s="627" t="s">
        <v>560</v>
      </c>
      <c r="H409" s="627" t="s">
        <v>1898</v>
      </c>
      <c r="I409" s="627" t="s">
        <v>1898</v>
      </c>
      <c r="J409" s="627" t="s">
        <v>1899</v>
      </c>
      <c r="K409" s="627" t="s">
        <v>1900</v>
      </c>
      <c r="L409" s="629">
        <v>9814.1566666666695</v>
      </c>
      <c r="M409" s="629">
        <v>3</v>
      </c>
      <c r="N409" s="630">
        <v>29442.470000000008</v>
      </c>
    </row>
    <row r="410" spans="1:14" ht="14.4" customHeight="1" x14ac:dyDescent="0.3">
      <c r="A410" s="625" t="s">
        <v>526</v>
      </c>
      <c r="B410" s="626" t="s">
        <v>528</v>
      </c>
      <c r="C410" s="627" t="s">
        <v>550</v>
      </c>
      <c r="D410" s="628" t="s">
        <v>551</v>
      </c>
      <c r="E410" s="627" t="s">
        <v>529</v>
      </c>
      <c r="F410" s="628" t="s">
        <v>530</v>
      </c>
      <c r="G410" s="627" t="s">
        <v>645</v>
      </c>
      <c r="H410" s="627" t="s">
        <v>1901</v>
      </c>
      <c r="I410" s="627" t="s">
        <v>1901</v>
      </c>
      <c r="J410" s="627" t="s">
        <v>1902</v>
      </c>
      <c r="K410" s="627" t="s">
        <v>1903</v>
      </c>
      <c r="L410" s="629">
        <v>50.45000000000001</v>
      </c>
      <c r="M410" s="629">
        <v>3</v>
      </c>
      <c r="N410" s="630">
        <v>151.35000000000002</v>
      </c>
    </row>
    <row r="411" spans="1:14" ht="14.4" customHeight="1" x14ac:dyDescent="0.3">
      <c r="A411" s="625" t="s">
        <v>526</v>
      </c>
      <c r="B411" s="626" t="s">
        <v>528</v>
      </c>
      <c r="C411" s="627" t="s">
        <v>550</v>
      </c>
      <c r="D411" s="628" t="s">
        <v>551</v>
      </c>
      <c r="E411" s="627" t="s">
        <v>529</v>
      </c>
      <c r="F411" s="628" t="s">
        <v>530</v>
      </c>
      <c r="G411" s="627" t="s">
        <v>645</v>
      </c>
      <c r="H411" s="627" t="s">
        <v>646</v>
      </c>
      <c r="I411" s="627" t="s">
        <v>647</v>
      </c>
      <c r="J411" s="627" t="s">
        <v>648</v>
      </c>
      <c r="K411" s="627" t="s">
        <v>649</v>
      </c>
      <c r="L411" s="629">
        <v>36.455865310143373</v>
      </c>
      <c r="M411" s="629">
        <v>451</v>
      </c>
      <c r="N411" s="630">
        <v>16441.595254874661</v>
      </c>
    </row>
    <row r="412" spans="1:14" ht="14.4" customHeight="1" x14ac:dyDescent="0.3">
      <c r="A412" s="625" t="s">
        <v>526</v>
      </c>
      <c r="B412" s="626" t="s">
        <v>528</v>
      </c>
      <c r="C412" s="627" t="s">
        <v>550</v>
      </c>
      <c r="D412" s="628" t="s">
        <v>551</v>
      </c>
      <c r="E412" s="627" t="s">
        <v>529</v>
      </c>
      <c r="F412" s="628" t="s">
        <v>530</v>
      </c>
      <c r="G412" s="627" t="s">
        <v>645</v>
      </c>
      <c r="H412" s="627" t="s">
        <v>1904</v>
      </c>
      <c r="I412" s="627" t="s">
        <v>1905</v>
      </c>
      <c r="J412" s="627" t="s">
        <v>1906</v>
      </c>
      <c r="K412" s="627" t="s">
        <v>1907</v>
      </c>
      <c r="L412" s="629">
        <v>47.311999999999998</v>
      </c>
      <c r="M412" s="629">
        <v>5</v>
      </c>
      <c r="N412" s="630">
        <v>236.56</v>
      </c>
    </row>
    <row r="413" spans="1:14" ht="14.4" customHeight="1" x14ac:dyDescent="0.3">
      <c r="A413" s="625" t="s">
        <v>526</v>
      </c>
      <c r="B413" s="626" t="s">
        <v>528</v>
      </c>
      <c r="C413" s="627" t="s">
        <v>550</v>
      </c>
      <c r="D413" s="628" t="s">
        <v>551</v>
      </c>
      <c r="E413" s="627" t="s">
        <v>529</v>
      </c>
      <c r="F413" s="628" t="s">
        <v>530</v>
      </c>
      <c r="G413" s="627" t="s">
        <v>645</v>
      </c>
      <c r="H413" s="627" t="s">
        <v>1908</v>
      </c>
      <c r="I413" s="627" t="s">
        <v>1909</v>
      </c>
      <c r="J413" s="627" t="s">
        <v>1906</v>
      </c>
      <c r="K413" s="627" t="s">
        <v>1910</v>
      </c>
      <c r="L413" s="629">
        <v>94.479960714537995</v>
      </c>
      <c r="M413" s="629">
        <v>1</v>
      </c>
      <c r="N413" s="630">
        <v>94.479960714537995</v>
      </c>
    </row>
    <row r="414" spans="1:14" ht="14.4" customHeight="1" x14ac:dyDescent="0.3">
      <c r="A414" s="625" t="s">
        <v>526</v>
      </c>
      <c r="B414" s="626" t="s">
        <v>528</v>
      </c>
      <c r="C414" s="627" t="s">
        <v>550</v>
      </c>
      <c r="D414" s="628" t="s">
        <v>551</v>
      </c>
      <c r="E414" s="627" t="s">
        <v>529</v>
      </c>
      <c r="F414" s="628" t="s">
        <v>530</v>
      </c>
      <c r="G414" s="627" t="s">
        <v>645</v>
      </c>
      <c r="H414" s="627" t="s">
        <v>1911</v>
      </c>
      <c r="I414" s="627" t="s">
        <v>1912</v>
      </c>
      <c r="J414" s="627" t="s">
        <v>1913</v>
      </c>
      <c r="K414" s="627" t="s">
        <v>1914</v>
      </c>
      <c r="L414" s="629">
        <v>101.92</v>
      </c>
      <c r="M414" s="629">
        <v>1</v>
      </c>
      <c r="N414" s="630">
        <v>101.92</v>
      </c>
    </row>
    <row r="415" spans="1:14" ht="14.4" customHeight="1" x14ac:dyDescent="0.3">
      <c r="A415" s="625" t="s">
        <v>526</v>
      </c>
      <c r="B415" s="626" t="s">
        <v>528</v>
      </c>
      <c r="C415" s="627" t="s">
        <v>550</v>
      </c>
      <c r="D415" s="628" t="s">
        <v>551</v>
      </c>
      <c r="E415" s="627" t="s">
        <v>529</v>
      </c>
      <c r="F415" s="628" t="s">
        <v>530</v>
      </c>
      <c r="G415" s="627" t="s">
        <v>645</v>
      </c>
      <c r="H415" s="627" t="s">
        <v>1915</v>
      </c>
      <c r="I415" s="627" t="s">
        <v>1916</v>
      </c>
      <c r="J415" s="627" t="s">
        <v>1917</v>
      </c>
      <c r="K415" s="627" t="s">
        <v>1918</v>
      </c>
      <c r="L415" s="629">
        <v>120.92</v>
      </c>
      <c r="M415" s="629">
        <v>1</v>
      </c>
      <c r="N415" s="630">
        <v>120.92</v>
      </c>
    </row>
    <row r="416" spans="1:14" ht="14.4" customHeight="1" x14ac:dyDescent="0.3">
      <c r="A416" s="625" t="s">
        <v>526</v>
      </c>
      <c r="B416" s="626" t="s">
        <v>528</v>
      </c>
      <c r="C416" s="627" t="s">
        <v>550</v>
      </c>
      <c r="D416" s="628" t="s">
        <v>551</v>
      </c>
      <c r="E416" s="627" t="s">
        <v>529</v>
      </c>
      <c r="F416" s="628" t="s">
        <v>530</v>
      </c>
      <c r="G416" s="627" t="s">
        <v>645</v>
      </c>
      <c r="H416" s="627" t="s">
        <v>1919</v>
      </c>
      <c r="I416" s="627" t="s">
        <v>1920</v>
      </c>
      <c r="J416" s="627" t="s">
        <v>1921</v>
      </c>
      <c r="K416" s="627" t="s">
        <v>1922</v>
      </c>
      <c r="L416" s="629">
        <v>144.53551315061733</v>
      </c>
      <c r="M416" s="629">
        <v>3</v>
      </c>
      <c r="N416" s="630">
        <v>433.60653945185197</v>
      </c>
    </row>
    <row r="417" spans="1:14" ht="14.4" customHeight="1" x14ac:dyDescent="0.3">
      <c r="A417" s="625" t="s">
        <v>526</v>
      </c>
      <c r="B417" s="626" t="s">
        <v>528</v>
      </c>
      <c r="C417" s="627" t="s">
        <v>550</v>
      </c>
      <c r="D417" s="628" t="s">
        <v>551</v>
      </c>
      <c r="E417" s="627" t="s">
        <v>529</v>
      </c>
      <c r="F417" s="628" t="s">
        <v>530</v>
      </c>
      <c r="G417" s="627" t="s">
        <v>645</v>
      </c>
      <c r="H417" s="627" t="s">
        <v>1923</v>
      </c>
      <c r="I417" s="627" t="s">
        <v>1924</v>
      </c>
      <c r="J417" s="627" t="s">
        <v>1925</v>
      </c>
      <c r="K417" s="627" t="s">
        <v>1926</v>
      </c>
      <c r="L417" s="629">
        <v>1242.31793325635</v>
      </c>
      <c r="M417" s="629">
        <v>1</v>
      </c>
      <c r="N417" s="630">
        <v>1242.31793325635</v>
      </c>
    </row>
    <row r="418" spans="1:14" ht="14.4" customHeight="1" x14ac:dyDescent="0.3">
      <c r="A418" s="625" t="s">
        <v>526</v>
      </c>
      <c r="B418" s="626" t="s">
        <v>528</v>
      </c>
      <c r="C418" s="627" t="s">
        <v>550</v>
      </c>
      <c r="D418" s="628" t="s">
        <v>551</v>
      </c>
      <c r="E418" s="627" t="s">
        <v>529</v>
      </c>
      <c r="F418" s="628" t="s">
        <v>530</v>
      </c>
      <c r="G418" s="627" t="s">
        <v>645</v>
      </c>
      <c r="H418" s="627" t="s">
        <v>1927</v>
      </c>
      <c r="I418" s="627" t="s">
        <v>1928</v>
      </c>
      <c r="J418" s="627" t="s">
        <v>1929</v>
      </c>
      <c r="K418" s="627" t="s">
        <v>1930</v>
      </c>
      <c r="L418" s="629">
        <v>64.825005971712258</v>
      </c>
      <c r="M418" s="629">
        <v>6</v>
      </c>
      <c r="N418" s="630">
        <v>388.95003583027358</v>
      </c>
    </row>
    <row r="419" spans="1:14" ht="14.4" customHeight="1" x14ac:dyDescent="0.3">
      <c r="A419" s="625" t="s">
        <v>526</v>
      </c>
      <c r="B419" s="626" t="s">
        <v>528</v>
      </c>
      <c r="C419" s="627" t="s">
        <v>550</v>
      </c>
      <c r="D419" s="628" t="s">
        <v>551</v>
      </c>
      <c r="E419" s="627" t="s">
        <v>529</v>
      </c>
      <c r="F419" s="628" t="s">
        <v>530</v>
      </c>
      <c r="G419" s="627" t="s">
        <v>645</v>
      </c>
      <c r="H419" s="627" t="s">
        <v>1931</v>
      </c>
      <c r="I419" s="627" t="s">
        <v>1932</v>
      </c>
      <c r="J419" s="627" t="s">
        <v>1933</v>
      </c>
      <c r="K419" s="627" t="s">
        <v>1934</v>
      </c>
      <c r="L419" s="629">
        <v>143.12</v>
      </c>
      <c r="M419" s="629">
        <v>1</v>
      </c>
      <c r="N419" s="630">
        <v>143.12</v>
      </c>
    </row>
    <row r="420" spans="1:14" ht="14.4" customHeight="1" x14ac:dyDescent="0.3">
      <c r="A420" s="625" t="s">
        <v>526</v>
      </c>
      <c r="B420" s="626" t="s">
        <v>528</v>
      </c>
      <c r="C420" s="627" t="s">
        <v>550</v>
      </c>
      <c r="D420" s="628" t="s">
        <v>551</v>
      </c>
      <c r="E420" s="627" t="s">
        <v>529</v>
      </c>
      <c r="F420" s="628" t="s">
        <v>530</v>
      </c>
      <c r="G420" s="627" t="s">
        <v>645</v>
      </c>
      <c r="H420" s="627" t="s">
        <v>1935</v>
      </c>
      <c r="I420" s="627" t="s">
        <v>1936</v>
      </c>
      <c r="J420" s="627" t="s">
        <v>1937</v>
      </c>
      <c r="K420" s="627" t="s">
        <v>1938</v>
      </c>
      <c r="L420" s="629">
        <v>79.830003239654701</v>
      </c>
      <c r="M420" s="629">
        <v>2</v>
      </c>
      <c r="N420" s="630">
        <v>159.6600064793094</v>
      </c>
    </row>
    <row r="421" spans="1:14" ht="14.4" customHeight="1" x14ac:dyDescent="0.3">
      <c r="A421" s="625" t="s">
        <v>526</v>
      </c>
      <c r="B421" s="626" t="s">
        <v>528</v>
      </c>
      <c r="C421" s="627" t="s">
        <v>550</v>
      </c>
      <c r="D421" s="628" t="s">
        <v>551</v>
      </c>
      <c r="E421" s="627" t="s">
        <v>529</v>
      </c>
      <c r="F421" s="628" t="s">
        <v>530</v>
      </c>
      <c r="G421" s="627" t="s">
        <v>645</v>
      </c>
      <c r="H421" s="627" t="s">
        <v>1939</v>
      </c>
      <c r="I421" s="627" t="s">
        <v>1940</v>
      </c>
      <c r="J421" s="627" t="s">
        <v>1941</v>
      </c>
      <c r="K421" s="627" t="s">
        <v>1942</v>
      </c>
      <c r="L421" s="629">
        <v>3448.9265970829761</v>
      </c>
      <c r="M421" s="629">
        <v>28</v>
      </c>
      <c r="N421" s="630">
        <v>96569.944718323328</v>
      </c>
    </row>
    <row r="422" spans="1:14" ht="14.4" customHeight="1" x14ac:dyDescent="0.3">
      <c r="A422" s="625" t="s">
        <v>526</v>
      </c>
      <c r="B422" s="626" t="s">
        <v>528</v>
      </c>
      <c r="C422" s="627" t="s">
        <v>550</v>
      </c>
      <c r="D422" s="628" t="s">
        <v>551</v>
      </c>
      <c r="E422" s="627" t="s">
        <v>529</v>
      </c>
      <c r="F422" s="628" t="s">
        <v>530</v>
      </c>
      <c r="G422" s="627" t="s">
        <v>645</v>
      </c>
      <c r="H422" s="627" t="s">
        <v>1943</v>
      </c>
      <c r="I422" s="627" t="s">
        <v>1944</v>
      </c>
      <c r="J422" s="627" t="s">
        <v>1917</v>
      </c>
      <c r="K422" s="627" t="s">
        <v>1945</v>
      </c>
      <c r="L422" s="629">
        <v>71.39</v>
      </c>
      <c r="M422" s="629">
        <v>1</v>
      </c>
      <c r="N422" s="630">
        <v>71.39</v>
      </c>
    </row>
    <row r="423" spans="1:14" ht="14.4" customHeight="1" x14ac:dyDescent="0.3">
      <c r="A423" s="625" t="s">
        <v>526</v>
      </c>
      <c r="B423" s="626" t="s">
        <v>528</v>
      </c>
      <c r="C423" s="627" t="s">
        <v>550</v>
      </c>
      <c r="D423" s="628" t="s">
        <v>551</v>
      </c>
      <c r="E423" s="627" t="s">
        <v>529</v>
      </c>
      <c r="F423" s="628" t="s">
        <v>530</v>
      </c>
      <c r="G423" s="627" t="s">
        <v>645</v>
      </c>
      <c r="H423" s="627" t="s">
        <v>1946</v>
      </c>
      <c r="I423" s="627" t="s">
        <v>1947</v>
      </c>
      <c r="J423" s="627" t="s">
        <v>1948</v>
      </c>
      <c r="K423" s="627" t="s">
        <v>1949</v>
      </c>
      <c r="L423" s="629">
        <v>143.6</v>
      </c>
      <c r="M423" s="629">
        <v>1</v>
      </c>
      <c r="N423" s="630">
        <v>143.6</v>
      </c>
    </row>
    <row r="424" spans="1:14" ht="14.4" customHeight="1" x14ac:dyDescent="0.3">
      <c r="A424" s="625" t="s">
        <v>526</v>
      </c>
      <c r="B424" s="626" t="s">
        <v>528</v>
      </c>
      <c r="C424" s="627" t="s">
        <v>550</v>
      </c>
      <c r="D424" s="628" t="s">
        <v>551</v>
      </c>
      <c r="E424" s="627" t="s">
        <v>529</v>
      </c>
      <c r="F424" s="628" t="s">
        <v>530</v>
      </c>
      <c r="G424" s="627" t="s">
        <v>645</v>
      </c>
      <c r="H424" s="627" t="s">
        <v>1950</v>
      </c>
      <c r="I424" s="627" t="s">
        <v>1951</v>
      </c>
      <c r="J424" s="627" t="s">
        <v>1952</v>
      </c>
      <c r="K424" s="627" t="s">
        <v>1953</v>
      </c>
      <c r="L424" s="629">
        <v>85.479983221908725</v>
      </c>
      <c r="M424" s="629">
        <v>70</v>
      </c>
      <c r="N424" s="630">
        <v>5983.5988255336106</v>
      </c>
    </row>
    <row r="425" spans="1:14" ht="14.4" customHeight="1" x14ac:dyDescent="0.3">
      <c r="A425" s="625" t="s">
        <v>526</v>
      </c>
      <c r="B425" s="626" t="s">
        <v>528</v>
      </c>
      <c r="C425" s="627" t="s">
        <v>550</v>
      </c>
      <c r="D425" s="628" t="s">
        <v>551</v>
      </c>
      <c r="E425" s="627" t="s">
        <v>529</v>
      </c>
      <c r="F425" s="628" t="s">
        <v>530</v>
      </c>
      <c r="G425" s="627" t="s">
        <v>645</v>
      </c>
      <c r="H425" s="627" t="s">
        <v>1954</v>
      </c>
      <c r="I425" s="627" t="s">
        <v>1955</v>
      </c>
      <c r="J425" s="627" t="s">
        <v>1956</v>
      </c>
      <c r="K425" s="627" t="s">
        <v>1957</v>
      </c>
      <c r="L425" s="629">
        <v>109.120962157222</v>
      </c>
      <c r="M425" s="629">
        <v>1</v>
      </c>
      <c r="N425" s="630">
        <v>109.120962157222</v>
      </c>
    </row>
    <row r="426" spans="1:14" ht="14.4" customHeight="1" x14ac:dyDescent="0.3">
      <c r="A426" s="625" t="s">
        <v>526</v>
      </c>
      <c r="B426" s="626" t="s">
        <v>528</v>
      </c>
      <c r="C426" s="627" t="s">
        <v>550</v>
      </c>
      <c r="D426" s="628" t="s">
        <v>551</v>
      </c>
      <c r="E426" s="627" t="s">
        <v>529</v>
      </c>
      <c r="F426" s="628" t="s">
        <v>530</v>
      </c>
      <c r="G426" s="627" t="s">
        <v>645</v>
      </c>
      <c r="H426" s="627" t="s">
        <v>1958</v>
      </c>
      <c r="I426" s="627" t="s">
        <v>1958</v>
      </c>
      <c r="J426" s="627" t="s">
        <v>1959</v>
      </c>
      <c r="K426" s="627" t="s">
        <v>1960</v>
      </c>
      <c r="L426" s="629">
        <v>64.364812136764712</v>
      </c>
      <c r="M426" s="629">
        <v>6</v>
      </c>
      <c r="N426" s="630">
        <v>386.18887282058824</v>
      </c>
    </row>
    <row r="427" spans="1:14" ht="14.4" customHeight="1" x14ac:dyDescent="0.3">
      <c r="A427" s="625" t="s">
        <v>526</v>
      </c>
      <c r="B427" s="626" t="s">
        <v>528</v>
      </c>
      <c r="C427" s="627" t="s">
        <v>550</v>
      </c>
      <c r="D427" s="628" t="s">
        <v>551</v>
      </c>
      <c r="E427" s="627" t="s">
        <v>529</v>
      </c>
      <c r="F427" s="628" t="s">
        <v>530</v>
      </c>
      <c r="G427" s="627" t="s">
        <v>645</v>
      </c>
      <c r="H427" s="627" t="s">
        <v>1961</v>
      </c>
      <c r="I427" s="627" t="s">
        <v>1962</v>
      </c>
      <c r="J427" s="627" t="s">
        <v>1963</v>
      </c>
      <c r="K427" s="627" t="s">
        <v>1964</v>
      </c>
      <c r="L427" s="629">
        <v>167.73074331785784</v>
      </c>
      <c r="M427" s="629">
        <v>174</v>
      </c>
      <c r="N427" s="630">
        <v>29185.149337307266</v>
      </c>
    </row>
    <row r="428" spans="1:14" ht="14.4" customHeight="1" x14ac:dyDescent="0.3">
      <c r="A428" s="625" t="s">
        <v>526</v>
      </c>
      <c r="B428" s="626" t="s">
        <v>528</v>
      </c>
      <c r="C428" s="627" t="s">
        <v>550</v>
      </c>
      <c r="D428" s="628" t="s">
        <v>551</v>
      </c>
      <c r="E428" s="627" t="s">
        <v>529</v>
      </c>
      <c r="F428" s="628" t="s">
        <v>530</v>
      </c>
      <c r="G428" s="627" t="s">
        <v>645</v>
      </c>
      <c r="H428" s="627" t="s">
        <v>1965</v>
      </c>
      <c r="I428" s="627" t="s">
        <v>1966</v>
      </c>
      <c r="J428" s="627" t="s">
        <v>1967</v>
      </c>
      <c r="K428" s="627" t="s">
        <v>1968</v>
      </c>
      <c r="L428" s="629">
        <v>710.755</v>
      </c>
      <c r="M428" s="629">
        <v>2</v>
      </c>
      <c r="N428" s="630">
        <v>1421.51</v>
      </c>
    </row>
    <row r="429" spans="1:14" ht="14.4" customHeight="1" x14ac:dyDescent="0.3">
      <c r="A429" s="625" t="s">
        <v>526</v>
      </c>
      <c r="B429" s="626" t="s">
        <v>528</v>
      </c>
      <c r="C429" s="627" t="s">
        <v>550</v>
      </c>
      <c r="D429" s="628" t="s">
        <v>551</v>
      </c>
      <c r="E429" s="627" t="s">
        <v>529</v>
      </c>
      <c r="F429" s="628" t="s">
        <v>530</v>
      </c>
      <c r="G429" s="627" t="s">
        <v>645</v>
      </c>
      <c r="H429" s="627" t="s">
        <v>1969</v>
      </c>
      <c r="I429" s="627" t="s">
        <v>1970</v>
      </c>
      <c r="J429" s="627" t="s">
        <v>1971</v>
      </c>
      <c r="K429" s="627" t="s">
        <v>1972</v>
      </c>
      <c r="L429" s="629">
        <v>197.629776233684</v>
      </c>
      <c r="M429" s="629">
        <v>2</v>
      </c>
      <c r="N429" s="630">
        <v>395.259552467368</v>
      </c>
    </row>
    <row r="430" spans="1:14" ht="14.4" customHeight="1" x14ac:dyDescent="0.3">
      <c r="A430" s="625" t="s">
        <v>526</v>
      </c>
      <c r="B430" s="626" t="s">
        <v>528</v>
      </c>
      <c r="C430" s="627" t="s">
        <v>550</v>
      </c>
      <c r="D430" s="628" t="s">
        <v>551</v>
      </c>
      <c r="E430" s="627" t="s">
        <v>529</v>
      </c>
      <c r="F430" s="628" t="s">
        <v>530</v>
      </c>
      <c r="G430" s="627" t="s">
        <v>645</v>
      </c>
      <c r="H430" s="627" t="s">
        <v>1973</v>
      </c>
      <c r="I430" s="627" t="s">
        <v>1974</v>
      </c>
      <c r="J430" s="627" t="s">
        <v>1975</v>
      </c>
      <c r="K430" s="627" t="s">
        <v>1976</v>
      </c>
      <c r="L430" s="629">
        <v>630.34</v>
      </c>
      <c r="M430" s="629">
        <v>1</v>
      </c>
      <c r="N430" s="630">
        <v>630.34</v>
      </c>
    </row>
    <row r="431" spans="1:14" ht="14.4" customHeight="1" x14ac:dyDescent="0.3">
      <c r="A431" s="625" t="s">
        <v>526</v>
      </c>
      <c r="B431" s="626" t="s">
        <v>528</v>
      </c>
      <c r="C431" s="627" t="s">
        <v>550</v>
      </c>
      <c r="D431" s="628" t="s">
        <v>551</v>
      </c>
      <c r="E431" s="627" t="s">
        <v>529</v>
      </c>
      <c r="F431" s="628" t="s">
        <v>530</v>
      </c>
      <c r="G431" s="627" t="s">
        <v>645</v>
      </c>
      <c r="H431" s="627" t="s">
        <v>1977</v>
      </c>
      <c r="I431" s="627" t="s">
        <v>1978</v>
      </c>
      <c r="J431" s="627" t="s">
        <v>1979</v>
      </c>
      <c r="K431" s="627" t="s">
        <v>1980</v>
      </c>
      <c r="L431" s="629">
        <v>88.16746060645454</v>
      </c>
      <c r="M431" s="629">
        <v>4</v>
      </c>
      <c r="N431" s="630">
        <v>352.66984242581816</v>
      </c>
    </row>
    <row r="432" spans="1:14" ht="14.4" customHeight="1" x14ac:dyDescent="0.3">
      <c r="A432" s="625" t="s">
        <v>526</v>
      </c>
      <c r="B432" s="626" t="s">
        <v>528</v>
      </c>
      <c r="C432" s="627" t="s">
        <v>550</v>
      </c>
      <c r="D432" s="628" t="s">
        <v>551</v>
      </c>
      <c r="E432" s="627" t="s">
        <v>529</v>
      </c>
      <c r="F432" s="628" t="s">
        <v>530</v>
      </c>
      <c r="G432" s="627" t="s">
        <v>645</v>
      </c>
      <c r="H432" s="627" t="s">
        <v>1981</v>
      </c>
      <c r="I432" s="627" t="s">
        <v>1982</v>
      </c>
      <c r="J432" s="627" t="s">
        <v>1983</v>
      </c>
      <c r="K432" s="627" t="s">
        <v>1984</v>
      </c>
      <c r="L432" s="629">
        <v>102.75</v>
      </c>
      <c r="M432" s="629">
        <v>3</v>
      </c>
      <c r="N432" s="630">
        <v>308.25</v>
      </c>
    </row>
    <row r="433" spans="1:14" ht="14.4" customHeight="1" x14ac:dyDescent="0.3">
      <c r="A433" s="625" t="s">
        <v>526</v>
      </c>
      <c r="B433" s="626" t="s">
        <v>528</v>
      </c>
      <c r="C433" s="627" t="s">
        <v>550</v>
      </c>
      <c r="D433" s="628" t="s">
        <v>551</v>
      </c>
      <c r="E433" s="627" t="s">
        <v>529</v>
      </c>
      <c r="F433" s="628" t="s">
        <v>530</v>
      </c>
      <c r="G433" s="627" t="s">
        <v>645</v>
      </c>
      <c r="H433" s="627" t="s">
        <v>1985</v>
      </c>
      <c r="I433" s="627" t="s">
        <v>1986</v>
      </c>
      <c r="J433" s="627" t="s">
        <v>1987</v>
      </c>
      <c r="K433" s="627" t="s">
        <v>1988</v>
      </c>
      <c r="L433" s="629">
        <v>83.87</v>
      </c>
      <c r="M433" s="629">
        <v>2</v>
      </c>
      <c r="N433" s="630">
        <v>167.74</v>
      </c>
    </row>
    <row r="434" spans="1:14" ht="14.4" customHeight="1" x14ac:dyDescent="0.3">
      <c r="A434" s="625" t="s">
        <v>526</v>
      </c>
      <c r="B434" s="626" t="s">
        <v>528</v>
      </c>
      <c r="C434" s="627" t="s">
        <v>550</v>
      </c>
      <c r="D434" s="628" t="s">
        <v>551</v>
      </c>
      <c r="E434" s="627" t="s">
        <v>529</v>
      </c>
      <c r="F434" s="628" t="s">
        <v>530</v>
      </c>
      <c r="G434" s="627" t="s">
        <v>645</v>
      </c>
      <c r="H434" s="627" t="s">
        <v>1989</v>
      </c>
      <c r="I434" s="627" t="s">
        <v>1990</v>
      </c>
      <c r="J434" s="627" t="s">
        <v>1906</v>
      </c>
      <c r="K434" s="627" t="s">
        <v>1991</v>
      </c>
      <c r="L434" s="629">
        <v>135.78883605847989</v>
      </c>
      <c r="M434" s="629">
        <v>471</v>
      </c>
      <c r="N434" s="630">
        <v>63956.541783544031</v>
      </c>
    </row>
    <row r="435" spans="1:14" ht="14.4" customHeight="1" x14ac:dyDescent="0.3">
      <c r="A435" s="625" t="s">
        <v>526</v>
      </c>
      <c r="B435" s="626" t="s">
        <v>528</v>
      </c>
      <c r="C435" s="627" t="s">
        <v>550</v>
      </c>
      <c r="D435" s="628" t="s">
        <v>551</v>
      </c>
      <c r="E435" s="627" t="s">
        <v>529</v>
      </c>
      <c r="F435" s="628" t="s">
        <v>530</v>
      </c>
      <c r="G435" s="627" t="s">
        <v>645</v>
      </c>
      <c r="H435" s="627" t="s">
        <v>1992</v>
      </c>
      <c r="I435" s="627" t="s">
        <v>1993</v>
      </c>
      <c r="J435" s="627" t="s">
        <v>1994</v>
      </c>
      <c r="K435" s="627" t="s">
        <v>1995</v>
      </c>
      <c r="L435" s="629">
        <v>229.94033055077966</v>
      </c>
      <c r="M435" s="629">
        <v>3</v>
      </c>
      <c r="N435" s="630">
        <v>689.82099165233899</v>
      </c>
    </row>
    <row r="436" spans="1:14" ht="14.4" customHeight="1" x14ac:dyDescent="0.3">
      <c r="A436" s="625" t="s">
        <v>526</v>
      </c>
      <c r="B436" s="626" t="s">
        <v>528</v>
      </c>
      <c r="C436" s="627" t="s">
        <v>550</v>
      </c>
      <c r="D436" s="628" t="s">
        <v>551</v>
      </c>
      <c r="E436" s="627" t="s">
        <v>529</v>
      </c>
      <c r="F436" s="628" t="s">
        <v>530</v>
      </c>
      <c r="G436" s="627" t="s">
        <v>645</v>
      </c>
      <c r="H436" s="627" t="s">
        <v>1996</v>
      </c>
      <c r="I436" s="627" t="s">
        <v>1997</v>
      </c>
      <c r="J436" s="627" t="s">
        <v>1998</v>
      </c>
      <c r="K436" s="627" t="s">
        <v>1999</v>
      </c>
      <c r="L436" s="629">
        <v>26.059943869825599</v>
      </c>
      <c r="M436" s="629">
        <v>3</v>
      </c>
      <c r="N436" s="630">
        <v>78.179831609476793</v>
      </c>
    </row>
    <row r="437" spans="1:14" ht="14.4" customHeight="1" x14ac:dyDescent="0.3">
      <c r="A437" s="625" t="s">
        <v>526</v>
      </c>
      <c r="B437" s="626" t="s">
        <v>528</v>
      </c>
      <c r="C437" s="627" t="s">
        <v>550</v>
      </c>
      <c r="D437" s="628" t="s">
        <v>551</v>
      </c>
      <c r="E437" s="627" t="s">
        <v>529</v>
      </c>
      <c r="F437" s="628" t="s">
        <v>530</v>
      </c>
      <c r="G437" s="627" t="s">
        <v>645</v>
      </c>
      <c r="H437" s="627" t="s">
        <v>2000</v>
      </c>
      <c r="I437" s="627" t="s">
        <v>2001</v>
      </c>
      <c r="J437" s="627" t="s">
        <v>2002</v>
      </c>
      <c r="K437" s="627" t="s">
        <v>2003</v>
      </c>
      <c r="L437" s="629">
        <v>314.85438406718816</v>
      </c>
      <c r="M437" s="629">
        <v>11</v>
      </c>
      <c r="N437" s="630">
        <v>3463.39822473907</v>
      </c>
    </row>
    <row r="438" spans="1:14" ht="14.4" customHeight="1" x14ac:dyDescent="0.3">
      <c r="A438" s="625" t="s">
        <v>526</v>
      </c>
      <c r="B438" s="626" t="s">
        <v>528</v>
      </c>
      <c r="C438" s="627" t="s">
        <v>550</v>
      </c>
      <c r="D438" s="628" t="s">
        <v>551</v>
      </c>
      <c r="E438" s="627" t="s">
        <v>529</v>
      </c>
      <c r="F438" s="628" t="s">
        <v>530</v>
      </c>
      <c r="G438" s="627" t="s">
        <v>645</v>
      </c>
      <c r="H438" s="627" t="s">
        <v>2004</v>
      </c>
      <c r="I438" s="627" t="s">
        <v>2005</v>
      </c>
      <c r="J438" s="627" t="s">
        <v>2006</v>
      </c>
      <c r="K438" s="627" t="s">
        <v>2007</v>
      </c>
      <c r="L438" s="629">
        <v>154.07</v>
      </c>
      <c r="M438" s="629">
        <v>1</v>
      </c>
      <c r="N438" s="630">
        <v>154.07</v>
      </c>
    </row>
    <row r="439" spans="1:14" ht="14.4" customHeight="1" x14ac:dyDescent="0.3">
      <c r="A439" s="625" t="s">
        <v>526</v>
      </c>
      <c r="B439" s="626" t="s">
        <v>528</v>
      </c>
      <c r="C439" s="627" t="s">
        <v>550</v>
      </c>
      <c r="D439" s="628" t="s">
        <v>551</v>
      </c>
      <c r="E439" s="627" t="s">
        <v>529</v>
      </c>
      <c r="F439" s="628" t="s">
        <v>530</v>
      </c>
      <c r="G439" s="627" t="s">
        <v>645</v>
      </c>
      <c r="H439" s="627" t="s">
        <v>2008</v>
      </c>
      <c r="I439" s="627" t="s">
        <v>2009</v>
      </c>
      <c r="J439" s="627" t="s">
        <v>2010</v>
      </c>
      <c r="K439" s="627" t="s">
        <v>1070</v>
      </c>
      <c r="L439" s="629">
        <v>143.04</v>
      </c>
      <c r="M439" s="629">
        <v>3</v>
      </c>
      <c r="N439" s="630">
        <v>429.12</v>
      </c>
    </row>
    <row r="440" spans="1:14" ht="14.4" customHeight="1" x14ac:dyDescent="0.3">
      <c r="A440" s="625" t="s">
        <v>526</v>
      </c>
      <c r="B440" s="626" t="s">
        <v>528</v>
      </c>
      <c r="C440" s="627" t="s">
        <v>550</v>
      </c>
      <c r="D440" s="628" t="s">
        <v>551</v>
      </c>
      <c r="E440" s="627" t="s">
        <v>529</v>
      </c>
      <c r="F440" s="628" t="s">
        <v>530</v>
      </c>
      <c r="G440" s="627" t="s">
        <v>645</v>
      </c>
      <c r="H440" s="627" t="s">
        <v>2011</v>
      </c>
      <c r="I440" s="627" t="s">
        <v>2012</v>
      </c>
      <c r="J440" s="627" t="s">
        <v>2013</v>
      </c>
      <c r="K440" s="627" t="s">
        <v>2014</v>
      </c>
      <c r="L440" s="629">
        <v>109.64666666666666</v>
      </c>
      <c r="M440" s="629">
        <v>3</v>
      </c>
      <c r="N440" s="630">
        <v>328.94</v>
      </c>
    </row>
    <row r="441" spans="1:14" ht="14.4" customHeight="1" x14ac:dyDescent="0.3">
      <c r="A441" s="625" t="s">
        <v>526</v>
      </c>
      <c r="B441" s="626" t="s">
        <v>528</v>
      </c>
      <c r="C441" s="627" t="s">
        <v>550</v>
      </c>
      <c r="D441" s="628" t="s">
        <v>551</v>
      </c>
      <c r="E441" s="627" t="s">
        <v>529</v>
      </c>
      <c r="F441" s="628" t="s">
        <v>530</v>
      </c>
      <c r="G441" s="627" t="s">
        <v>645</v>
      </c>
      <c r="H441" s="627" t="s">
        <v>2015</v>
      </c>
      <c r="I441" s="627" t="s">
        <v>2016</v>
      </c>
      <c r="J441" s="627" t="s">
        <v>2017</v>
      </c>
      <c r="K441" s="627" t="s">
        <v>1832</v>
      </c>
      <c r="L441" s="629">
        <v>472.87450766698623</v>
      </c>
      <c r="M441" s="629">
        <v>141</v>
      </c>
      <c r="N441" s="630">
        <v>66675.305581045061</v>
      </c>
    </row>
    <row r="442" spans="1:14" ht="14.4" customHeight="1" x14ac:dyDescent="0.3">
      <c r="A442" s="625" t="s">
        <v>526</v>
      </c>
      <c r="B442" s="626" t="s">
        <v>528</v>
      </c>
      <c r="C442" s="627" t="s">
        <v>550</v>
      </c>
      <c r="D442" s="628" t="s">
        <v>551</v>
      </c>
      <c r="E442" s="627" t="s">
        <v>529</v>
      </c>
      <c r="F442" s="628" t="s">
        <v>530</v>
      </c>
      <c r="G442" s="627" t="s">
        <v>645</v>
      </c>
      <c r="H442" s="627" t="s">
        <v>2018</v>
      </c>
      <c r="I442" s="627" t="s">
        <v>2019</v>
      </c>
      <c r="J442" s="627" t="s">
        <v>2020</v>
      </c>
      <c r="K442" s="627" t="s">
        <v>2021</v>
      </c>
      <c r="L442" s="629">
        <v>75.941305266546252</v>
      </c>
      <c r="M442" s="629">
        <v>30</v>
      </c>
      <c r="N442" s="630">
        <v>2278.2391579963873</v>
      </c>
    </row>
    <row r="443" spans="1:14" ht="14.4" customHeight="1" x14ac:dyDescent="0.3">
      <c r="A443" s="625" t="s">
        <v>526</v>
      </c>
      <c r="B443" s="626" t="s">
        <v>528</v>
      </c>
      <c r="C443" s="627" t="s">
        <v>550</v>
      </c>
      <c r="D443" s="628" t="s">
        <v>551</v>
      </c>
      <c r="E443" s="627" t="s">
        <v>529</v>
      </c>
      <c r="F443" s="628" t="s">
        <v>530</v>
      </c>
      <c r="G443" s="627" t="s">
        <v>645</v>
      </c>
      <c r="H443" s="627" t="s">
        <v>2022</v>
      </c>
      <c r="I443" s="627" t="s">
        <v>2023</v>
      </c>
      <c r="J443" s="627" t="s">
        <v>2024</v>
      </c>
      <c r="K443" s="627" t="s">
        <v>2025</v>
      </c>
      <c r="L443" s="629">
        <v>71.01618734758631</v>
      </c>
      <c r="M443" s="629">
        <v>920</v>
      </c>
      <c r="N443" s="630">
        <v>65334.892359779406</v>
      </c>
    </row>
    <row r="444" spans="1:14" ht="14.4" customHeight="1" x14ac:dyDescent="0.3">
      <c r="A444" s="625" t="s">
        <v>526</v>
      </c>
      <c r="B444" s="626" t="s">
        <v>528</v>
      </c>
      <c r="C444" s="627" t="s">
        <v>550</v>
      </c>
      <c r="D444" s="628" t="s">
        <v>551</v>
      </c>
      <c r="E444" s="627" t="s">
        <v>529</v>
      </c>
      <c r="F444" s="628" t="s">
        <v>530</v>
      </c>
      <c r="G444" s="627" t="s">
        <v>645</v>
      </c>
      <c r="H444" s="627" t="s">
        <v>2026</v>
      </c>
      <c r="I444" s="627" t="s">
        <v>2027</v>
      </c>
      <c r="J444" s="627" t="s">
        <v>2028</v>
      </c>
      <c r="K444" s="627" t="s">
        <v>2029</v>
      </c>
      <c r="L444" s="629">
        <v>174.240003393195</v>
      </c>
      <c r="M444" s="629">
        <v>1</v>
      </c>
      <c r="N444" s="630">
        <v>174.240003393195</v>
      </c>
    </row>
    <row r="445" spans="1:14" ht="14.4" customHeight="1" x14ac:dyDescent="0.3">
      <c r="A445" s="625" t="s">
        <v>526</v>
      </c>
      <c r="B445" s="626" t="s">
        <v>528</v>
      </c>
      <c r="C445" s="627" t="s">
        <v>550</v>
      </c>
      <c r="D445" s="628" t="s">
        <v>551</v>
      </c>
      <c r="E445" s="627" t="s">
        <v>529</v>
      </c>
      <c r="F445" s="628" t="s">
        <v>530</v>
      </c>
      <c r="G445" s="627" t="s">
        <v>645</v>
      </c>
      <c r="H445" s="627" t="s">
        <v>2030</v>
      </c>
      <c r="I445" s="627" t="s">
        <v>2031</v>
      </c>
      <c r="J445" s="627" t="s">
        <v>2032</v>
      </c>
      <c r="K445" s="627" t="s">
        <v>2033</v>
      </c>
      <c r="L445" s="629">
        <v>389.52058862413827</v>
      </c>
      <c r="M445" s="629">
        <v>159</v>
      </c>
      <c r="N445" s="630">
        <v>61933.773591237987</v>
      </c>
    </row>
    <row r="446" spans="1:14" ht="14.4" customHeight="1" x14ac:dyDescent="0.3">
      <c r="A446" s="625" t="s">
        <v>526</v>
      </c>
      <c r="B446" s="626" t="s">
        <v>528</v>
      </c>
      <c r="C446" s="627" t="s">
        <v>550</v>
      </c>
      <c r="D446" s="628" t="s">
        <v>551</v>
      </c>
      <c r="E446" s="627" t="s">
        <v>529</v>
      </c>
      <c r="F446" s="628" t="s">
        <v>530</v>
      </c>
      <c r="G446" s="627" t="s">
        <v>645</v>
      </c>
      <c r="H446" s="627" t="s">
        <v>2034</v>
      </c>
      <c r="I446" s="627" t="s">
        <v>2035</v>
      </c>
      <c r="J446" s="627" t="s">
        <v>2036</v>
      </c>
      <c r="K446" s="627" t="s">
        <v>2037</v>
      </c>
      <c r="L446" s="629">
        <v>1053.9305458609767</v>
      </c>
      <c r="M446" s="629">
        <v>216</v>
      </c>
      <c r="N446" s="630">
        <v>227648.99790597099</v>
      </c>
    </row>
    <row r="447" spans="1:14" ht="14.4" customHeight="1" x14ac:dyDescent="0.3">
      <c r="A447" s="625" t="s">
        <v>526</v>
      </c>
      <c r="B447" s="626" t="s">
        <v>528</v>
      </c>
      <c r="C447" s="627" t="s">
        <v>550</v>
      </c>
      <c r="D447" s="628" t="s">
        <v>551</v>
      </c>
      <c r="E447" s="627" t="s">
        <v>529</v>
      </c>
      <c r="F447" s="628" t="s">
        <v>530</v>
      </c>
      <c r="G447" s="627" t="s">
        <v>645</v>
      </c>
      <c r="H447" s="627" t="s">
        <v>2038</v>
      </c>
      <c r="I447" s="627" t="s">
        <v>2039</v>
      </c>
      <c r="J447" s="627" t="s">
        <v>2040</v>
      </c>
      <c r="K447" s="627" t="s">
        <v>2041</v>
      </c>
      <c r="L447" s="629">
        <v>91.296044937489469</v>
      </c>
      <c r="M447" s="629">
        <v>31</v>
      </c>
      <c r="N447" s="630">
        <v>2830.1773930621735</v>
      </c>
    </row>
    <row r="448" spans="1:14" ht="14.4" customHeight="1" x14ac:dyDescent="0.3">
      <c r="A448" s="625" t="s">
        <v>526</v>
      </c>
      <c r="B448" s="626" t="s">
        <v>528</v>
      </c>
      <c r="C448" s="627" t="s">
        <v>550</v>
      </c>
      <c r="D448" s="628" t="s">
        <v>551</v>
      </c>
      <c r="E448" s="627" t="s">
        <v>529</v>
      </c>
      <c r="F448" s="628" t="s">
        <v>530</v>
      </c>
      <c r="G448" s="627" t="s">
        <v>645</v>
      </c>
      <c r="H448" s="627" t="s">
        <v>2042</v>
      </c>
      <c r="I448" s="627" t="s">
        <v>2043</v>
      </c>
      <c r="J448" s="627" t="s">
        <v>1956</v>
      </c>
      <c r="K448" s="627" t="s">
        <v>2044</v>
      </c>
      <c r="L448" s="629">
        <v>313.74</v>
      </c>
      <c r="M448" s="629">
        <v>1</v>
      </c>
      <c r="N448" s="630">
        <v>313.74</v>
      </c>
    </row>
    <row r="449" spans="1:14" ht="14.4" customHeight="1" x14ac:dyDescent="0.3">
      <c r="A449" s="625" t="s">
        <v>526</v>
      </c>
      <c r="B449" s="626" t="s">
        <v>528</v>
      </c>
      <c r="C449" s="627" t="s">
        <v>550</v>
      </c>
      <c r="D449" s="628" t="s">
        <v>551</v>
      </c>
      <c r="E449" s="627" t="s">
        <v>529</v>
      </c>
      <c r="F449" s="628" t="s">
        <v>530</v>
      </c>
      <c r="G449" s="627" t="s">
        <v>645</v>
      </c>
      <c r="H449" s="627" t="s">
        <v>2045</v>
      </c>
      <c r="I449" s="627" t="s">
        <v>2046</v>
      </c>
      <c r="J449" s="627" t="s">
        <v>648</v>
      </c>
      <c r="K449" s="627" t="s">
        <v>2047</v>
      </c>
      <c r="L449" s="629">
        <v>224.89</v>
      </c>
      <c r="M449" s="629">
        <v>8</v>
      </c>
      <c r="N449" s="630">
        <v>1799.12</v>
      </c>
    </row>
    <row r="450" spans="1:14" ht="14.4" customHeight="1" x14ac:dyDescent="0.3">
      <c r="A450" s="625" t="s">
        <v>526</v>
      </c>
      <c r="B450" s="626" t="s">
        <v>528</v>
      </c>
      <c r="C450" s="627" t="s">
        <v>550</v>
      </c>
      <c r="D450" s="628" t="s">
        <v>551</v>
      </c>
      <c r="E450" s="627" t="s">
        <v>529</v>
      </c>
      <c r="F450" s="628" t="s">
        <v>530</v>
      </c>
      <c r="G450" s="627" t="s">
        <v>645</v>
      </c>
      <c r="H450" s="627" t="s">
        <v>2048</v>
      </c>
      <c r="I450" s="627" t="s">
        <v>2049</v>
      </c>
      <c r="J450" s="627" t="s">
        <v>2050</v>
      </c>
      <c r="K450" s="627" t="s">
        <v>2051</v>
      </c>
      <c r="L450" s="629">
        <v>0</v>
      </c>
      <c r="M450" s="629">
        <v>0</v>
      </c>
      <c r="N450" s="630">
        <v>0</v>
      </c>
    </row>
    <row r="451" spans="1:14" ht="14.4" customHeight="1" x14ac:dyDescent="0.3">
      <c r="A451" s="625" t="s">
        <v>526</v>
      </c>
      <c r="B451" s="626" t="s">
        <v>528</v>
      </c>
      <c r="C451" s="627" t="s">
        <v>550</v>
      </c>
      <c r="D451" s="628" t="s">
        <v>551</v>
      </c>
      <c r="E451" s="627" t="s">
        <v>529</v>
      </c>
      <c r="F451" s="628" t="s">
        <v>530</v>
      </c>
      <c r="G451" s="627" t="s">
        <v>645</v>
      </c>
      <c r="H451" s="627" t="s">
        <v>2052</v>
      </c>
      <c r="I451" s="627" t="s">
        <v>2052</v>
      </c>
      <c r="J451" s="627" t="s">
        <v>2053</v>
      </c>
      <c r="K451" s="627" t="s">
        <v>2054</v>
      </c>
      <c r="L451" s="629">
        <v>2143.0532677965939</v>
      </c>
      <c r="M451" s="629">
        <v>101</v>
      </c>
      <c r="N451" s="630">
        <v>216448.38004745598</v>
      </c>
    </row>
    <row r="452" spans="1:14" ht="14.4" customHeight="1" x14ac:dyDescent="0.3">
      <c r="A452" s="625" t="s">
        <v>526</v>
      </c>
      <c r="B452" s="626" t="s">
        <v>528</v>
      </c>
      <c r="C452" s="627" t="s">
        <v>550</v>
      </c>
      <c r="D452" s="628" t="s">
        <v>551</v>
      </c>
      <c r="E452" s="627" t="s">
        <v>529</v>
      </c>
      <c r="F452" s="628" t="s">
        <v>530</v>
      </c>
      <c r="G452" s="627" t="s">
        <v>645</v>
      </c>
      <c r="H452" s="627" t="s">
        <v>2055</v>
      </c>
      <c r="I452" s="627" t="s">
        <v>2056</v>
      </c>
      <c r="J452" s="627" t="s">
        <v>2057</v>
      </c>
      <c r="K452" s="627" t="s">
        <v>1770</v>
      </c>
      <c r="L452" s="629">
        <v>97.569885992115104</v>
      </c>
      <c r="M452" s="629">
        <v>2</v>
      </c>
      <c r="N452" s="630">
        <v>195.13977198423021</v>
      </c>
    </row>
    <row r="453" spans="1:14" ht="14.4" customHeight="1" x14ac:dyDescent="0.3">
      <c r="A453" s="625" t="s">
        <v>526</v>
      </c>
      <c r="B453" s="626" t="s">
        <v>528</v>
      </c>
      <c r="C453" s="627" t="s">
        <v>550</v>
      </c>
      <c r="D453" s="628" t="s">
        <v>551</v>
      </c>
      <c r="E453" s="627" t="s">
        <v>529</v>
      </c>
      <c r="F453" s="628" t="s">
        <v>530</v>
      </c>
      <c r="G453" s="627" t="s">
        <v>645</v>
      </c>
      <c r="H453" s="627" t="s">
        <v>2058</v>
      </c>
      <c r="I453" s="627" t="s">
        <v>2059</v>
      </c>
      <c r="J453" s="627" t="s">
        <v>1979</v>
      </c>
      <c r="K453" s="627" t="s">
        <v>2060</v>
      </c>
      <c r="L453" s="629">
        <v>56.610167656490098</v>
      </c>
      <c r="M453" s="629">
        <v>1</v>
      </c>
      <c r="N453" s="630">
        <v>56.610167656490098</v>
      </c>
    </row>
    <row r="454" spans="1:14" ht="14.4" customHeight="1" x14ac:dyDescent="0.3">
      <c r="A454" s="625" t="s">
        <v>526</v>
      </c>
      <c r="B454" s="626" t="s">
        <v>528</v>
      </c>
      <c r="C454" s="627" t="s">
        <v>550</v>
      </c>
      <c r="D454" s="628" t="s">
        <v>551</v>
      </c>
      <c r="E454" s="627" t="s">
        <v>529</v>
      </c>
      <c r="F454" s="628" t="s">
        <v>530</v>
      </c>
      <c r="G454" s="627" t="s">
        <v>645</v>
      </c>
      <c r="H454" s="627" t="s">
        <v>2061</v>
      </c>
      <c r="I454" s="627" t="s">
        <v>2062</v>
      </c>
      <c r="J454" s="627" t="s">
        <v>648</v>
      </c>
      <c r="K454" s="627" t="s">
        <v>2063</v>
      </c>
      <c r="L454" s="629">
        <v>370.43</v>
      </c>
      <c r="M454" s="629">
        <v>20</v>
      </c>
      <c r="N454" s="630">
        <v>7408.6</v>
      </c>
    </row>
    <row r="455" spans="1:14" ht="14.4" customHeight="1" x14ac:dyDescent="0.3">
      <c r="A455" s="625" t="s">
        <v>526</v>
      </c>
      <c r="B455" s="626" t="s">
        <v>528</v>
      </c>
      <c r="C455" s="627" t="s">
        <v>550</v>
      </c>
      <c r="D455" s="628" t="s">
        <v>551</v>
      </c>
      <c r="E455" s="627" t="s">
        <v>529</v>
      </c>
      <c r="F455" s="628" t="s">
        <v>530</v>
      </c>
      <c r="G455" s="627" t="s">
        <v>645</v>
      </c>
      <c r="H455" s="627" t="s">
        <v>2064</v>
      </c>
      <c r="I455" s="627" t="s">
        <v>2065</v>
      </c>
      <c r="J455" s="627" t="s">
        <v>2066</v>
      </c>
      <c r="K455" s="627" t="s">
        <v>2067</v>
      </c>
      <c r="L455" s="629">
        <v>162.04</v>
      </c>
      <c r="M455" s="629">
        <v>2</v>
      </c>
      <c r="N455" s="630">
        <v>324.08</v>
      </c>
    </row>
    <row r="456" spans="1:14" ht="14.4" customHeight="1" x14ac:dyDescent="0.3">
      <c r="A456" s="625" t="s">
        <v>526</v>
      </c>
      <c r="B456" s="626" t="s">
        <v>528</v>
      </c>
      <c r="C456" s="627" t="s">
        <v>550</v>
      </c>
      <c r="D456" s="628" t="s">
        <v>551</v>
      </c>
      <c r="E456" s="627" t="s">
        <v>529</v>
      </c>
      <c r="F456" s="628" t="s">
        <v>530</v>
      </c>
      <c r="G456" s="627" t="s">
        <v>645</v>
      </c>
      <c r="H456" s="627" t="s">
        <v>2068</v>
      </c>
      <c r="I456" s="627" t="s">
        <v>2069</v>
      </c>
      <c r="J456" s="627" t="s">
        <v>2070</v>
      </c>
      <c r="K456" s="627" t="s">
        <v>2071</v>
      </c>
      <c r="L456" s="629">
        <v>111.530779537252</v>
      </c>
      <c r="M456" s="629">
        <v>4</v>
      </c>
      <c r="N456" s="630">
        <v>446.12311814900801</v>
      </c>
    </row>
    <row r="457" spans="1:14" ht="14.4" customHeight="1" x14ac:dyDescent="0.3">
      <c r="A457" s="625" t="s">
        <v>526</v>
      </c>
      <c r="B457" s="626" t="s">
        <v>528</v>
      </c>
      <c r="C457" s="627" t="s">
        <v>550</v>
      </c>
      <c r="D457" s="628" t="s">
        <v>551</v>
      </c>
      <c r="E457" s="627" t="s">
        <v>529</v>
      </c>
      <c r="F457" s="628" t="s">
        <v>530</v>
      </c>
      <c r="G457" s="627" t="s">
        <v>645</v>
      </c>
      <c r="H457" s="627" t="s">
        <v>2072</v>
      </c>
      <c r="I457" s="627" t="s">
        <v>2073</v>
      </c>
      <c r="J457" s="627" t="s">
        <v>652</v>
      </c>
      <c r="K457" s="627" t="s">
        <v>2074</v>
      </c>
      <c r="L457" s="629">
        <v>177.97</v>
      </c>
      <c r="M457" s="629">
        <v>2</v>
      </c>
      <c r="N457" s="630">
        <v>355.94</v>
      </c>
    </row>
    <row r="458" spans="1:14" ht="14.4" customHeight="1" x14ac:dyDescent="0.3">
      <c r="A458" s="625" t="s">
        <v>526</v>
      </c>
      <c r="B458" s="626" t="s">
        <v>528</v>
      </c>
      <c r="C458" s="627" t="s">
        <v>550</v>
      </c>
      <c r="D458" s="628" t="s">
        <v>551</v>
      </c>
      <c r="E458" s="627" t="s">
        <v>529</v>
      </c>
      <c r="F458" s="628" t="s">
        <v>530</v>
      </c>
      <c r="G458" s="627" t="s">
        <v>645</v>
      </c>
      <c r="H458" s="627" t="s">
        <v>2075</v>
      </c>
      <c r="I458" s="627" t="s">
        <v>2075</v>
      </c>
      <c r="J458" s="627" t="s">
        <v>2076</v>
      </c>
      <c r="K458" s="627" t="s">
        <v>2077</v>
      </c>
      <c r="L458" s="629">
        <v>7061.99</v>
      </c>
      <c r="M458" s="629">
        <v>1</v>
      </c>
      <c r="N458" s="630">
        <v>7061.99</v>
      </c>
    </row>
    <row r="459" spans="1:14" ht="14.4" customHeight="1" x14ac:dyDescent="0.3">
      <c r="A459" s="625" t="s">
        <v>526</v>
      </c>
      <c r="B459" s="626" t="s">
        <v>528</v>
      </c>
      <c r="C459" s="627" t="s">
        <v>550</v>
      </c>
      <c r="D459" s="628" t="s">
        <v>551</v>
      </c>
      <c r="E459" s="627" t="s">
        <v>529</v>
      </c>
      <c r="F459" s="628" t="s">
        <v>530</v>
      </c>
      <c r="G459" s="627" t="s">
        <v>645</v>
      </c>
      <c r="H459" s="627" t="s">
        <v>2078</v>
      </c>
      <c r="I459" s="627" t="s">
        <v>2079</v>
      </c>
      <c r="J459" s="627" t="s">
        <v>2080</v>
      </c>
      <c r="K459" s="627" t="s">
        <v>2081</v>
      </c>
      <c r="L459" s="629">
        <v>675.72012833504846</v>
      </c>
      <c r="M459" s="629">
        <v>2</v>
      </c>
      <c r="N459" s="630">
        <v>1351.4402566700969</v>
      </c>
    </row>
    <row r="460" spans="1:14" ht="14.4" customHeight="1" x14ac:dyDescent="0.3">
      <c r="A460" s="625" t="s">
        <v>526</v>
      </c>
      <c r="B460" s="626" t="s">
        <v>528</v>
      </c>
      <c r="C460" s="627" t="s">
        <v>550</v>
      </c>
      <c r="D460" s="628" t="s">
        <v>551</v>
      </c>
      <c r="E460" s="627" t="s">
        <v>529</v>
      </c>
      <c r="F460" s="628" t="s">
        <v>530</v>
      </c>
      <c r="G460" s="627" t="s">
        <v>645</v>
      </c>
      <c r="H460" s="627" t="s">
        <v>2082</v>
      </c>
      <c r="I460" s="627" t="s">
        <v>2083</v>
      </c>
      <c r="J460" s="627" t="s">
        <v>2084</v>
      </c>
      <c r="K460" s="627" t="s">
        <v>2085</v>
      </c>
      <c r="L460" s="629">
        <v>753.66094858075235</v>
      </c>
      <c r="M460" s="629">
        <v>470</v>
      </c>
      <c r="N460" s="630">
        <v>354220.64583295363</v>
      </c>
    </row>
    <row r="461" spans="1:14" ht="14.4" customHeight="1" x14ac:dyDescent="0.3">
      <c r="A461" s="625" t="s">
        <v>526</v>
      </c>
      <c r="B461" s="626" t="s">
        <v>528</v>
      </c>
      <c r="C461" s="627" t="s">
        <v>550</v>
      </c>
      <c r="D461" s="628" t="s">
        <v>551</v>
      </c>
      <c r="E461" s="627" t="s">
        <v>529</v>
      </c>
      <c r="F461" s="628" t="s">
        <v>530</v>
      </c>
      <c r="G461" s="627" t="s">
        <v>645</v>
      </c>
      <c r="H461" s="627" t="s">
        <v>2086</v>
      </c>
      <c r="I461" s="627" t="s">
        <v>2087</v>
      </c>
      <c r="J461" s="627" t="s">
        <v>2088</v>
      </c>
      <c r="K461" s="627" t="s">
        <v>2089</v>
      </c>
      <c r="L461" s="629">
        <v>1003.9978946977635</v>
      </c>
      <c r="M461" s="629">
        <v>184</v>
      </c>
      <c r="N461" s="630">
        <v>184735.61262438848</v>
      </c>
    </row>
    <row r="462" spans="1:14" ht="14.4" customHeight="1" x14ac:dyDescent="0.3">
      <c r="A462" s="625" t="s">
        <v>526</v>
      </c>
      <c r="B462" s="626" t="s">
        <v>528</v>
      </c>
      <c r="C462" s="627" t="s">
        <v>550</v>
      </c>
      <c r="D462" s="628" t="s">
        <v>551</v>
      </c>
      <c r="E462" s="627" t="s">
        <v>529</v>
      </c>
      <c r="F462" s="628" t="s">
        <v>530</v>
      </c>
      <c r="G462" s="627" t="s">
        <v>645</v>
      </c>
      <c r="H462" s="627" t="s">
        <v>2090</v>
      </c>
      <c r="I462" s="627" t="s">
        <v>2091</v>
      </c>
      <c r="J462" s="627" t="s">
        <v>2092</v>
      </c>
      <c r="K462" s="627" t="s">
        <v>2093</v>
      </c>
      <c r="L462" s="629">
        <v>16626.900000000001</v>
      </c>
      <c r="M462" s="629">
        <v>1</v>
      </c>
      <c r="N462" s="630">
        <v>16626.900000000001</v>
      </c>
    </row>
    <row r="463" spans="1:14" ht="14.4" customHeight="1" x14ac:dyDescent="0.3">
      <c r="A463" s="625" t="s">
        <v>526</v>
      </c>
      <c r="B463" s="626" t="s">
        <v>528</v>
      </c>
      <c r="C463" s="627" t="s">
        <v>550</v>
      </c>
      <c r="D463" s="628" t="s">
        <v>551</v>
      </c>
      <c r="E463" s="627" t="s">
        <v>529</v>
      </c>
      <c r="F463" s="628" t="s">
        <v>530</v>
      </c>
      <c r="G463" s="627" t="s">
        <v>645</v>
      </c>
      <c r="H463" s="627" t="s">
        <v>2094</v>
      </c>
      <c r="I463" s="627" t="s">
        <v>2095</v>
      </c>
      <c r="J463" s="627" t="s">
        <v>2096</v>
      </c>
      <c r="K463" s="627" t="s">
        <v>2097</v>
      </c>
      <c r="L463" s="629">
        <v>1039.5897649193269</v>
      </c>
      <c r="M463" s="629">
        <v>111</v>
      </c>
      <c r="N463" s="630">
        <v>115394.46390604529</v>
      </c>
    </row>
    <row r="464" spans="1:14" ht="14.4" customHeight="1" x14ac:dyDescent="0.3">
      <c r="A464" s="625" t="s">
        <v>526</v>
      </c>
      <c r="B464" s="626" t="s">
        <v>528</v>
      </c>
      <c r="C464" s="627" t="s">
        <v>550</v>
      </c>
      <c r="D464" s="628" t="s">
        <v>551</v>
      </c>
      <c r="E464" s="627" t="s">
        <v>529</v>
      </c>
      <c r="F464" s="628" t="s">
        <v>530</v>
      </c>
      <c r="G464" s="627" t="s">
        <v>645</v>
      </c>
      <c r="H464" s="627" t="s">
        <v>2098</v>
      </c>
      <c r="I464" s="627" t="s">
        <v>2099</v>
      </c>
      <c r="J464" s="627" t="s">
        <v>2100</v>
      </c>
      <c r="K464" s="627" t="s">
        <v>2101</v>
      </c>
      <c r="L464" s="629">
        <v>230.22</v>
      </c>
      <c r="M464" s="629">
        <v>1</v>
      </c>
      <c r="N464" s="630">
        <v>230.22</v>
      </c>
    </row>
    <row r="465" spans="1:14" ht="14.4" customHeight="1" x14ac:dyDescent="0.3">
      <c r="A465" s="625" t="s">
        <v>526</v>
      </c>
      <c r="B465" s="626" t="s">
        <v>528</v>
      </c>
      <c r="C465" s="627" t="s">
        <v>550</v>
      </c>
      <c r="D465" s="628" t="s">
        <v>551</v>
      </c>
      <c r="E465" s="627" t="s">
        <v>529</v>
      </c>
      <c r="F465" s="628" t="s">
        <v>530</v>
      </c>
      <c r="G465" s="627" t="s">
        <v>645</v>
      </c>
      <c r="H465" s="627" t="s">
        <v>2102</v>
      </c>
      <c r="I465" s="627" t="s">
        <v>2103</v>
      </c>
      <c r="J465" s="627" t="s">
        <v>2100</v>
      </c>
      <c r="K465" s="627" t="s">
        <v>2104</v>
      </c>
      <c r="L465" s="629">
        <v>903.37995820328194</v>
      </c>
      <c r="M465" s="629">
        <v>2</v>
      </c>
      <c r="N465" s="630">
        <v>1806.7599164065639</v>
      </c>
    </row>
    <row r="466" spans="1:14" ht="14.4" customHeight="1" x14ac:dyDescent="0.3">
      <c r="A466" s="625" t="s">
        <v>526</v>
      </c>
      <c r="B466" s="626" t="s">
        <v>528</v>
      </c>
      <c r="C466" s="627" t="s">
        <v>550</v>
      </c>
      <c r="D466" s="628" t="s">
        <v>551</v>
      </c>
      <c r="E466" s="627" t="s">
        <v>529</v>
      </c>
      <c r="F466" s="628" t="s">
        <v>530</v>
      </c>
      <c r="G466" s="627" t="s">
        <v>645</v>
      </c>
      <c r="H466" s="627" t="s">
        <v>2105</v>
      </c>
      <c r="I466" s="627" t="s">
        <v>2106</v>
      </c>
      <c r="J466" s="627" t="s">
        <v>2107</v>
      </c>
      <c r="K466" s="627" t="s">
        <v>2108</v>
      </c>
      <c r="L466" s="629">
        <v>337.42933366625402</v>
      </c>
      <c r="M466" s="629">
        <v>1</v>
      </c>
      <c r="N466" s="630">
        <v>337.42933366625402</v>
      </c>
    </row>
    <row r="467" spans="1:14" ht="14.4" customHeight="1" x14ac:dyDescent="0.3">
      <c r="A467" s="625" t="s">
        <v>526</v>
      </c>
      <c r="B467" s="626" t="s">
        <v>528</v>
      </c>
      <c r="C467" s="627" t="s">
        <v>550</v>
      </c>
      <c r="D467" s="628" t="s">
        <v>551</v>
      </c>
      <c r="E467" s="627" t="s">
        <v>529</v>
      </c>
      <c r="F467" s="628" t="s">
        <v>530</v>
      </c>
      <c r="G467" s="627" t="s">
        <v>645</v>
      </c>
      <c r="H467" s="627" t="s">
        <v>2109</v>
      </c>
      <c r="I467" s="627" t="s">
        <v>2110</v>
      </c>
      <c r="J467" s="627" t="s">
        <v>2013</v>
      </c>
      <c r="K467" s="627" t="s">
        <v>2111</v>
      </c>
      <c r="L467" s="629">
        <v>364.57</v>
      </c>
      <c r="M467" s="629">
        <v>3</v>
      </c>
      <c r="N467" s="630">
        <v>1093.71</v>
      </c>
    </row>
    <row r="468" spans="1:14" ht="14.4" customHeight="1" x14ac:dyDescent="0.3">
      <c r="A468" s="625" t="s">
        <v>526</v>
      </c>
      <c r="B468" s="626" t="s">
        <v>528</v>
      </c>
      <c r="C468" s="627" t="s">
        <v>550</v>
      </c>
      <c r="D468" s="628" t="s">
        <v>551</v>
      </c>
      <c r="E468" s="627" t="s">
        <v>529</v>
      </c>
      <c r="F468" s="628" t="s">
        <v>530</v>
      </c>
      <c r="G468" s="627" t="s">
        <v>645</v>
      </c>
      <c r="H468" s="627" t="s">
        <v>2112</v>
      </c>
      <c r="I468" s="627" t="s">
        <v>2113</v>
      </c>
      <c r="J468" s="627" t="s">
        <v>2114</v>
      </c>
      <c r="K468" s="627" t="s">
        <v>2115</v>
      </c>
      <c r="L468" s="629">
        <v>177.81926848131599</v>
      </c>
      <c r="M468" s="629">
        <v>2</v>
      </c>
      <c r="N468" s="630">
        <v>355.63853696263197</v>
      </c>
    </row>
    <row r="469" spans="1:14" ht="14.4" customHeight="1" x14ac:dyDescent="0.3">
      <c r="A469" s="625" t="s">
        <v>526</v>
      </c>
      <c r="B469" s="626" t="s">
        <v>528</v>
      </c>
      <c r="C469" s="627" t="s">
        <v>550</v>
      </c>
      <c r="D469" s="628" t="s">
        <v>551</v>
      </c>
      <c r="E469" s="627" t="s">
        <v>529</v>
      </c>
      <c r="F469" s="628" t="s">
        <v>530</v>
      </c>
      <c r="G469" s="627" t="s">
        <v>645</v>
      </c>
      <c r="H469" s="627" t="s">
        <v>2116</v>
      </c>
      <c r="I469" s="627" t="s">
        <v>2117</v>
      </c>
      <c r="J469" s="627" t="s">
        <v>2118</v>
      </c>
      <c r="K469" s="627" t="s">
        <v>2119</v>
      </c>
      <c r="L469" s="629">
        <v>452.18</v>
      </c>
      <c r="M469" s="629">
        <v>3</v>
      </c>
      <c r="N469" s="630">
        <v>1356.54</v>
      </c>
    </row>
    <row r="470" spans="1:14" ht="14.4" customHeight="1" x14ac:dyDescent="0.3">
      <c r="A470" s="625" t="s">
        <v>526</v>
      </c>
      <c r="B470" s="626" t="s">
        <v>528</v>
      </c>
      <c r="C470" s="627" t="s">
        <v>550</v>
      </c>
      <c r="D470" s="628" t="s">
        <v>551</v>
      </c>
      <c r="E470" s="627" t="s">
        <v>531</v>
      </c>
      <c r="F470" s="628" t="s">
        <v>532</v>
      </c>
      <c r="G470" s="627"/>
      <c r="H470" s="627" t="s">
        <v>2120</v>
      </c>
      <c r="I470" s="627" t="s">
        <v>2120</v>
      </c>
      <c r="J470" s="627" t="s">
        <v>2121</v>
      </c>
      <c r="K470" s="627" t="s">
        <v>2122</v>
      </c>
      <c r="L470" s="629">
        <v>2191.14</v>
      </c>
      <c r="M470" s="629">
        <v>4</v>
      </c>
      <c r="N470" s="630">
        <v>8764.56</v>
      </c>
    </row>
    <row r="471" spans="1:14" ht="14.4" customHeight="1" x14ac:dyDescent="0.3">
      <c r="A471" s="625" t="s">
        <v>526</v>
      </c>
      <c r="B471" s="626" t="s">
        <v>528</v>
      </c>
      <c r="C471" s="627" t="s">
        <v>550</v>
      </c>
      <c r="D471" s="628" t="s">
        <v>551</v>
      </c>
      <c r="E471" s="627" t="s">
        <v>531</v>
      </c>
      <c r="F471" s="628" t="s">
        <v>532</v>
      </c>
      <c r="G471" s="627"/>
      <c r="H471" s="627" t="s">
        <v>2123</v>
      </c>
      <c r="I471" s="627" t="s">
        <v>2123</v>
      </c>
      <c r="J471" s="627" t="s">
        <v>2124</v>
      </c>
      <c r="K471" s="627" t="s">
        <v>729</v>
      </c>
      <c r="L471" s="629">
        <v>239.35947029966576</v>
      </c>
      <c r="M471" s="629">
        <v>87</v>
      </c>
      <c r="N471" s="630">
        <v>20824.273916070921</v>
      </c>
    </row>
    <row r="472" spans="1:14" ht="14.4" customHeight="1" x14ac:dyDescent="0.3">
      <c r="A472" s="625" t="s">
        <v>526</v>
      </c>
      <c r="B472" s="626" t="s">
        <v>528</v>
      </c>
      <c r="C472" s="627" t="s">
        <v>550</v>
      </c>
      <c r="D472" s="628" t="s">
        <v>551</v>
      </c>
      <c r="E472" s="627" t="s">
        <v>531</v>
      </c>
      <c r="F472" s="628" t="s">
        <v>532</v>
      </c>
      <c r="G472" s="627"/>
      <c r="H472" s="627" t="s">
        <v>2125</v>
      </c>
      <c r="I472" s="627" t="s">
        <v>2125</v>
      </c>
      <c r="J472" s="627" t="s">
        <v>2126</v>
      </c>
      <c r="K472" s="627" t="s">
        <v>2127</v>
      </c>
      <c r="L472" s="629">
        <v>151.46656250000001</v>
      </c>
      <c r="M472" s="629">
        <v>24</v>
      </c>
      <c r="N472" s="630">
        <v>3635.1975000000002</v>
      </c>
    </row>
    <row r="473" spans="1:14" ht="14.4" customHeight="1" x14ac:dyDescent="0.3">
      <c r="A473" s="625" t="s">
        <v>526</v>
      </c>
      <c r="B473" s="626" t="s">
        <v>528</v>
      </c>
      <c r="C473" s="627" t="s">
        <v>550</v>
      </c>
      <c r="D473" s="628" t="s">
        <v>551</v>
      </c>
      <c r="E473" s="627" t="s">
        <v>531</v>
      </c>
      <c r="F473" s="628" t="s">
        <v>532</v>
      </c>
      <c r="G473" s="627"/>
      <c r="H473" s="627" t="s">
        <v>2128</v>
      </c>
      <c r="I473" s="627" t="s">
        <v>2128</v>
      </c>
      <c r="J473" s="627" t="s">
        <v>2129</v>
      </c>
      <c r="K473" s="627" t="s">
        <v>2130</v>
      </c>
      <c r="L473" s="629">
        <v>0</v>
      </c>
      <c r="M473" s="629">
        <v>0</v>
      </c>
      <c r="N473" s="630">
        <v>-5.6843418860808015E-14</v>
      </c>
    </row>
    <row r="474" spans="1:14" ht="14.4" customHeight="1" x14ac:dyDescent="0.3">
      <c r="A474" s="625" t="s">
        <v>526</v>
      </c>
      <c r="B474" s="626" t="s">
        <v>528</v>
      </c>
      <c r="C474" s="627" t="s">
        <v>550</v>
      </c>
      <c r="D474" s="628" t="s">
        <v>551</v>
      </c>
      <c r="E474" s="627" t="s">
        <v>531</v>
      </c>
      <c r="F474" s="628" t="s">
        <v>532</v>
      </c>
      <c r="G474" s="627"/>
      <c r="H474" s="627" t="s">
        <v>2131</v>
      </c>
      <c r="I474" s="627" t="s">
        <v>2131</v>
      </c>
      <c r="J474" s="627" t="s">
        <v>2132</v>
      </c>
      <c r="K474" s="627" t="s">
        <v>729</v>
      </c>
      <c r="L474" s="629">
        <v>112.58973689785185</v>
      </c>
      <c r="M474" s="629">
        <v>375</v>
      </c>
      <c r="N474" s="630">
        <v>42221.151336694442</v>
      </c>
    </row>
    <row r="475" spans="1:14" ht="14.4" customHeight="1" x14ac:dyDescent="0.3">
      <c r="A475" s="625" t="s">
        <v>526</v>
      </c>
      <c r="B475" s="626" t="s">
        <v>528</v>
      </c>
      <c r="C475" s="627" t="s">
        <v>550</v>
      </c>
      <c r="D475" s="628" t="s">
        <v>551</v>
      </c>
      <c r="E475" s="627" t="s">
        <v>531</v>
      </c>
      <c r="F475" s="628" t="s">
        <v>532</v>
      </c>
      <c r="G475" s="627"/>
      <c r="H475" s="627" t="s">
        <v>2133</v>
      </c>
      <c r="I475" s="627" t="s">
        <v>2133</v>
      </c>
      <c r="J475" s="627" t="s">
        <v>2134</v>
      </c>
      <c r="K475" s="627" t="s">
        <v>729</v>
      </c>
      <c r="L475" s="629">
        <v>157.51924352430268</v>
      </c>
      <c r="M475" s="629">
        <v>90</v>
      </c>
      <c r="N475" s="630">
        <v>14176.73191718724</v>
      </c>
    </row>
    <row r="476" spans="1:14" ht="14.4" customHeight="1" x14ac:dyDescent="0.3">
      <c r="A476" s="625" t="s">
        <v>526</v>
      </c>
      <c r="B476" s="626" t="s">
        <v>528</v>
      </c>
      <c r="C476" s="627" t="s">
        <v>550</v>
      </c>
      <c r="D476" s="628" t="s">
        <v>551</v>
      </c>
      <c r="E476" s="627" t="s">
        <v>531</v>
      </c>
      <c r="F476" s="628" t="s">
        <v>532</v>
      </c>
      <c r="G476" s="627"/>
      <c r="H476" s="627" t="s">
        <v>2135</v>
      </c>
      <c r="I476" s="627" t="s">
        <v>2136</v>
      </c>
      <c r="J476" s="627" t="s">
        <v>2137</v>
      </c>
      <c r="K476" s="627" t="s">
        <v>729</v>
      </c>
      <c r="L476" s="629">
        <v>1133.5204347826109</v>
      </c>
      <c r="M476" s="629">
        <v>23</v>
      </c>
      <c r="N476" s="630">
        <v>26070.970000000048</v>
      </c>
    </row>
    <row r="477" spans="1:14" ht="14.4" customHeight="1" x14ac:dyDescent="0.3">
      <c r="A477" s="625" t="s">
        <v>526</v>
      </c>
      <c r="B477" s="626" t="s">
        <v>528</v>
      </c>
      <c r="C477" s="627" t="s">
        <v>550</v>
      </c>
      <c r="D477" s="628" t="s">
        <v>551</v>
      </c>
      <c r="E477" s="627" t="s">
        <v>531</v>
      </c>
      <c r="F477" s="628" t="s">
        <v>532</v>
      </c>
      <c r="G477" s="627"/>
      <c r="H477" s="627" t="s">
        <v>2138</v>
      </c>
      <c r="I477" s="627" t="s">
        <v>2138</v>
      </c>
      <c r="J477" s="627" t="s">
        <v>2139</v>
      </c>
      <c r="K477" s="627" t="s">
        <v>729</v>
      </c>
      <c r="L477" s="629">
        <v>442.77999999999986</v>
      </c>
      <c r="M477" s="629">
        <v>115</v>
      </c>
      <c r="N477" s="630">
        <v>50919.699999999983</v>
      </c>
    </row>
    <row r="478" spans="1:14" ht="14.4" customHeight="1" x14ac:dyDescent="0.3">
      <c r="A478" s="625" t="s">
        <v>526</v>
      </c>
      <c r="B478" s="626" t="s">
        <v>528</v>
      </c>
      <c r="C478" s="627" t="s">
        <v>550</v>
      </c>
      <c r="D478" s="628" t="s">
        <v>551</v>
      </c>
      <c r="E478" s="627" t="s">
        <v>531</v>
      </c>
      <c r="F478" s="628" t="s">
        <v>532</v>
      </c>
      <c r="G478" s="627" t="s">
        <v>560</v>
      </c>
      <c r="H478" s="627" t="s">
        <v>2140</v>
      </c>
      <c r="I478" s="627" t="s">
        <v>2141</v>
      </c>
      <c r="J478" s="627" t="s">
        <v>2142</v>
      </c>
      <c r="K478" s="627" t="s">
        <v>2143</v>
      </c>
      <c r="L478" s="629">
        <v>3787.2163310000642</v>
      </c>
      <c r="M478" s="629">
        <v>23</v>
      </c>
      <c r="N478" s="630">
        <v>87105.975613001472</v>
      </c>
    </row>
    <row r="479" spans="1:14" ht="14.4" customHeight="1" x14ac:dyDescent="0.3">
      <c r="A479" s="625" t="s">
        <v>526</v>
      </c>
      <c r="B479" s="626" t="s">
        <v>528</v>
      </c>
      <c r="C479" s="627" t="s">
        <v>550</v>
      </c>
      <c r="D479" s="628" t="s">
        <v>551</v>
      </c>
      <c r="E479" s="627" t="s">
        <v>531</v>
      </c>
      <c r="F479" s="628" t="s">
        <v>532</v>
      </c>
      <c r="G479" s="627" t="s">
        <v>560</v>
      </c>
      <c r="H479" s="627" t="s">
        <v>2144</v>
      </c>
      <c r="I479" s="627" t="s">
        <v>2145</v>
      </c>
      <c r="J479" s="627" t="s">
        <v>2146</v>
      </c>
      <c r="K479" s="627" t="s">
        <v>2147</v>
      </c>
      <c r="L479" s="629">
        <v>2175.7997669831134</v>
      </c>
      <c r="M479" s="629">
        <v>60</v>
      </c>
      <c r="N479" s="630">
        <v>130547.98601898679</v>
      </c>
    </row>
    <row r="480" spans="1:14" ht="14.4" customHeight="1" x14ac:dyDescent="0.3">
      <c r="A480" s="625" t="s">
        <v>526</v>
      </c>
      <c r="B480" s="626" t="s">
        <v>528</v>
      </c>
      <c r="C480" s="627" t="s">
        <v>550</v>
      </c>
      <c r="D480" s="628" t="s">
        <v>551</v>
      </c>
      <c r="E480" s="627" t="s">
        <v>531</v>
      </c>
      <c r="F480" s="628" t="s">
        <v>532</v>
      </c>
      <c r="G480" s="627" t="s">
        <v>560</v>
      </c>
      <c r="H480" s="627" t="s">
        <v>2148</v>
      </c>
      <c r="I480" s="627" t="s">
        <v>2149</v>
      </c>
      <c r="J480" s="627" t="s">
        <v>2150</v>
      </c>
      <c r="K480" s="627" t="s">
        <v>1334</v>
      </c>
      <c r="L480" s="629">
        <v>325.19797090351386</v>
      </c>
      <c r="M480" s="629">
        <v>138</v>
      </c>
      <c r="N480" s="630">
        <v>44877.319984684909</v>
      </c>
    </row>
    <row r="481" spans="1:14" ht="14.4" customHeight="1" x14ac:dyDescent="0.3">
      <c r="A481" s="625" t="s">
        <v>526</v>
      </c>
      <c r="B481" s="626" t="s">
        <v>528</v>
      </c>
      <c r="C481" s="627" t="s">
        <v>550</v>
      </c>
      <c r="D481" s="628" t="s">
        <v>551</v>
      </c>
      <c r="E481" s="627" t="s">
        <v>531</v>
      </c>
      <c r="F481" s="628" t="s">
        <v>532</v>
      </c>
      <c r="G481" s="627" t="s">
        <v>560</v>
      </c>
      <c r="H481" s="627" t="s">
        <v>2151</v>
      </c>
      <c r="I481" s="627" t="s">
        <v>2152</v>
      </c>
      <c r="J481" s="627" t="s">
        <v>2153</v>
      </c>
      <c r="K481" s="627" t="s">
        <v>2154</v>
      </c>
      <c r="L481" s="629">
        <v>3679.7597549109696</v>
      </c>
      <c r="M481" s="629">
        <v>51.2</v>
      </c>
      <c r="N481" s="630">
        <v>188403.69945144164</v>
      </c>
    </row>
    <row r="482" spans="1:14" ht="14.4" customHeight="1" x14ac:dyDescent="0.3">
      <c r="A482" s="625" t="s">
        <v>526</v>
      </c>
      <c r="B482" s="626" t="s">
        <v>528</v>
      </c>
      <c r="C482" s="627" t="s">
        <v>550</v>
      </c>
      <c r="D482" s="628" t="s">
        <v>551</v>
      </c>
      <c r="E482" s="627" t="s">
        <v>531</v>
      </c>
      <c r="F482" s="628" t="s">
        <v>532</v>
      </c>
      <c r="G482" s="627" t="s">
        <v>560</v>
      </c>
      <c r="H482" s="627" t="s">
        <v>2155</v>
      </c>
      <c r="I482" s="627" t="s">
        <v>562</v>
      </c>
      <c r="J482" s="627" t="s">
        <v>2156</v>
      </c>
      <c r="K482" s="627"/>
      <c r="L482" s="629">
        <v>1161.1684464409177</v>
      </c>
      <c r="M482" s="629">
        <v>12.8727</v>
      </c>
      <c r="N482" s="630">
        <v>14947.373060500002</v>
      </c>
    </row>
    <row r="483" spans="1:14" ht="14.4" customHeight="1" x14ac:dyDescent="0.3">
      <c r="A483" s="625" t="s">
        <v>526</v>
      </c>
      <c r="B483" s="626" t="s">
        <v>528</v>
      </c>
      <c r="C483" s="627" t="s">
        <v>550</v>
      </c>
      <c r="D483" s="628" t="s">
        <v>551</v>
      </c>
      <c r="E483" s="627" t="s">
        <v>531</v>
      </c>
      <c r="F483" s="628" t="s">
        <v>532</v>
      </c>
      <c r="G483" s="627" t="s">
        <v>560</v>
      </c>
      <c r="H483" s="627" t="s">
        <v>2157</v>
      </c>
      <c r="I483" s="627" t="s">
        <v>562</v>
      </c>
      <c r="J483" s="627" t="s">
        <v>2158</v>
      </c>
      <c r="K483" s="627" t="s">
        <v>2159</v>
      </c>
      <c r="L483" s="629">
        <v>245.4885369420098</v>
      </c>
      <c r="M483" s="629">
        <v>60</v>
      </c>
      <c r="N483" s="630">
        <v>14729.312216520588</v>
      </c>
    </row>
    <row r="484" spans="1:14" ht="14.4" customHeight="1" x14ac:dyDescent="0.3">
      <c r="A484" s="625" t="s">
        <v>526</v>
      </c>
      <c r="B484" s="626" t="s">
        <v>528</v>
      </c>
      <c r="C484" s="627" t="s">
        <v>550</v>
      </c>
      <c r="D484" s="628" t="s">
        <v>551</v>
      </c>
      <c r="E484" s="627" t="s">
        <v>531</v>
      </c>
      <c r="F484" s="628" t="s">
        <v>532</v>
      </c>
      <c r="G484" s="627" t="s">
        <v>560</v>
      </c>
      <c r="H484" s="627" t="s">
        <v>2160</v>
      </c>
      <c r="I484" s="627" t="s">
        <v>2161</v>
      </c>
      <c r="J484" s="627" t="s">
        <v>2162</v>
      </c>
      <c r="K484" s="627" t="s">
        <v>2163</v>
      </c>
      <c r="L484" s="629">
        <v>2332.2955185101773</v>
      </c>
      <c r="M484" s="629">
        <v>4</v>
      </c>
      <c r="N484" s="630">
        <v>9329.1820740407093</v>
      </c>
    </row>
    <row r="485" spans="1:14" ht="14.4" customHeight="1" x14ac:dyDescent="0.3">
      <c r="A485" s="625" t="s">
        <v>526</v>
      </c>
      <c r="B485" s="626" t="s">
        <v>528</v>
      </c>
      <c r="C485" s="627" t="s">
        <v>550</v>
      </c>
      <c r="D485" s="628" t="s">
        <v>551</v>
      </c>
      <c r="E485" s="627" t="s">
        <v>531</v>
      </c>
      <c r="F485" s="628" t="s">
        <v>532</v>
      </c>
      <c r="G485" s="627" t="s">
        <v>560</v>
      </c>
      <c r="H485" s="627" t="s">
        <v>2164</v>
      </c>
      <c r="I485" s="627" t="s">
        <v>2165</v>
      </c>
      <c r="J485" s="627" t="s">
        <v>2166</v>
      </c>
      <c r="K485" s="627" t="s">
        <v>2163</v>
      </c>
      <c r="L485" s="629">
        <v>2222.2443832244767</v>
      </c>
      <c r="M485" s="629">
        <v>84.600000000000009</v>
      </c>
      <c r="N485" s="630">
        <v>188001.87482079075</v>
      </c>
    </row>
    <row r="486" spans="1:14" ht="14.4" customHeight="1" x14ac:dyDescent="0.3">
      <c r="A486" s="625" t="s">
        <v>526</v>
      </c>
      <c r="B486" s="626" t="s">
        <v>528</v>
      </c>
      <c r="C486" s="627" t="s">
        <v>550</v>
      </c>
      <c r="D486" s="628" t="s">
        <v>551</v>
      </c>
      <c r="E486" s="627" t="s">
        <v>531</v>
      </c>
      <c r="F486" s="628" t="s">
        <v>532</v>
      </c>
      <c r="G486" s="627" t="s">
        <v>560</v>
      </c>
      <c r="H486" s="627" t="s">
        <v>2167</v>
      </c>
      <c r="I486" s="627" t="s">
        <v>2168</v>
      </c>
      <c r="J486" s="627" t="s">
        <v>2169</v>
      </c>
      <c r="K486" s="627" t="s">
        <v>2163</v>
      </c>
      <c r="L486" s="629">
        <v>2410.9228845430503</v>
      </c>
      <c r="M486" s="629">
        <v>39.799999999999997</v>
      </c>
      <c r="N486" s="630">
        <v>95954.7308048134</v>
      </c>
    </row>
    <row r="487" spans="1:14" ht="14.4" customHeight="1" x14ac:dyDescent="0.3">
      <c r="A487" s="625" t="s">
        <v>526</v>
      </c>
      <c r="B487" s="626" t="s">
        <v>528</v>
      </c>
      <c r="C487" s="627" t="s">
        <v>550</v>
      </c>
      <c r="D487" s="628" t="s">
        <v>551</v>
      </c>
      <c r="E487" s="627" t="s">
        <v>531</v>
      </c>
      <c r="F487" s="628" t="s">
        <v>532</v>
      </c>
      <c r="G487" s="627" t="s">
        <v>560</v>
      </c>
      <c r="H487" s="627" t="s">
        <v>2170</v>
      </c>
      <c r="I487" s="627" t="s">
        <v>2170</v>
      </c>
      <c r="J487" s="627" t="s">
        <v>2153</v>
      </c>
      <c r="K487" s="627" t="s">
        <v>2171</v>
      </c>
      <c r="L487" s="629">
        <v>3681.0106372430623</v>
      </c>
      <c r="M487" s="629">
        <v>13</v>
      </c>
      <c r="N487" s="630">
        <v>47853.13828415981</v>
      </c>
    </row>
    <row r="488" spans="1:14" ht="14.4" customHeight="1" x14ac:dyDescent="0.3">
      <c r="A488" s="625" t="s">
        <v>526</v>
      </c>
      <c r="B488" s="626" t="s">
        <v>528</v>
      </c>
      <c r="C488" s="627" t="s">
        <v>550</v>
      </c>
      <c r="D488" s="628" t="s">
        <v>551</v>
      </c>
      <c r="E488" s="627" t="s">
        <v>531</v>
      </c>
      <c r="F488" s="628" t="s">
        <v>532</v>
      </c>
      <c r="G488" s="627" t="s">
        <v>560</v>
      </c>
      <c r="H488" s="627" t="s">
        <v>2172</v>
      </c>
      <c r="I488" s="627" t="s">
        <v>2173</v>
      </c>
      <c r="J488" s="627" t="s">
        <v>2174</v>
      </c>
      <c r="K488" s="627" t="s">
        <v>2171</v>
      </c>
      <c r="L488" s="629">
        <v>1735.66</v>
      </c>
      <c r="M488" s="629">
        <v>1</v>
      </c>
      <c r="N488" s="630">
        <v>1735.66</v>
      </c>
    </row>
    <row r="489" spans="1:14" ht="14.4" customHeight="1" x14ac:dyDescent="0.3">
      <c r="A489" s="625" t="s">
        <v>526</v>
      </c>
      <c r="B489" s="626" t="s">
        <v>528</v>
      </c>
      <c r="C489" s="627" t="s">
        <v>550</v>
      </c>
      <c r="D489" s="628" t="s">
        <v>551</v>
      </c>
      <c r="E489" s="627" t="s">
        <v>531</v>
      </c>
      <c r="F489" s="628" t="s">
        <v>532</v>
      </c>
      <c r="G489" s="627" t="s">
        <v>560</v>
      </c>
      <c r="H489" s="627" t="s">
        <v>2175</v>
      </c>
      <c r="I489" s="627" t="s">
        <v>2176</v>
      </c>
      <c r="J489" s="627" t="s">
        <v>2177</v>
      </c>
      <c r="K489" s="627" t="s">
        <v>1334</v>
      </c>
      <c r="L489" s="629">
        <v>232.0346757699715</v>
      </c>
      <c r="M489" s="629">
        <v>207</v>
      </c>
      <c r="N489" s="630">
        <v>48031.177884384102</v>
      </c>
    </row>
    <row r="490" spans="1:14" ht="14.4" customHeight="1" x14ac:dyDescent="0.3">
      <c r="A490" s="625" t="s">
        <v>526</v>
      </c>
      <c r="B490" s="626" t="s">
        <v>528</v>
      </c>
      <c r="C490" s="627" t="s">
        <v>550</v>
      </c>
      <c r="D490" s="628" t="s">
        <v>551</v>
      </c>
      <c r="E490" s="627" t="s">
        <v>531</v>
      </c>
      <c r="F490" s="628" t="s">
        <v>532</v>
      </c>
      <c r="G490" s="627" t="s">
        <v>560</v>
      </c>
      <c r="H490" s="627" t="s">
        <v>2178</v>
      </c>
      <c r="I490" s="627" t="s">
        <v>2179</v>
      </c>
      <c r="J490" s="627" t="s">
        <v>2180</v>
      </c>
      <c r="K490" s="627" t="s">
        <v>1334</v>
      </c>
      <c r="L490" s="629">
        <v>290.26</v>
      </c>
      <c r="M490" s="629">
        <v>10</v>
      </c>
      <c r="N490" s="630">
        <v>2902.6</v>
      </c>
    </row>
    <row r="491" spans="1:14" ht="14.4" customHeight="1" x14ac:dyDescent="0.3">
      <c r="A491" s="625" t="s">
        <v>526</v>
      </c>
      <c r="B491" s="626" t="s">
        <v>528</v>
      </c>
      <c r="C491" s="627" t="s">
        <v>550</v>
      </c>
      <c r="D491" s="628" t="s">
        <v>551</v>
      </c>
      <c r="E491" s="627" t="s">
        <v>531</v>
      </c>
      <c r="F491" s="628" t="s">
        <v>532</v>
      </c>
      <c r="G491" s="627" t="s">
        <v>560</v>
      </c>
      <c r="H491" s="627" t="s">
        <v>2181</v>
      </c>
      <c r="I491" s="627" t="s">
        <v>2182</v>
      </c>
      <c r="J491" s="627" t="s">
        <v>2183</v>
      </c>
      <c r="K491" s="627" t="s">
        <v>2184</v>
      </c>
      <c r="L491" s="629">
        <v>2255.5880000000006</v>
      </c>
      <c r="M491" s="629">
        <v>10</v>
      </c>
      <c r="N491" s="630">
        <v>22555.880000000005</v>
      </c>
    </row>
    <row r="492" spans="1:14" ht="14.4" customHeight="1" x14ac:dyDescent="0.3">
      <c r="A492" s="625" t="s">
        <v>526</v>
      </c>
      <c r="B492" s="626" t="s">
        <v>528</v>
      </c>
      <c r="C492" s="627" t="s">
        <v>550</v>
      </c>
      <c r="D492" s="628" t="s">
        <v>551</v>
      </c>
      <c r="E492" s="627" t="s">
        <v>531</v>
      </c>
      <c r="F492" s="628" t="s">
        <v>532</v>
      </c>
      <c r="G492" s="627" t="s">
        <v>560</v>
      </c>
      <c r="H492" s="627" t="s">
        <v>2185</v>
      </c>
      <c r="I492" s="627" t="s">
        <v>2186</v>
      </c>
      <c r="J492" s="627" t="s">
        <v>2187</v>
      </c>
      <c r="K492" s="627" t="s">
        <v>2188</v>
      </c>
      <c r="L492" s="629">
        <v>2496.4899999999998</v>
      </c>
      <c r="M492" s="629">
        <v>1</v>
      </c>
      <c r="N492" s="630">
        <v>2496.4899999999998</v>
      </c>
    </row>
    <row r="493" spans="1:14" ht="14.4" customHeight="1" x14ac:dyDescent="0.3">
      <c r="A493" s="625" t="s">
        <v>526</v>
      </c>
      <c r="B493" s="626" t="s">
        <v>528</v>
      </c>
      <c r="C493" s="627" t="s">
        <v>550</v>
      </c>
      <c r="D493" s="628" t="s">
        <v>551</v>
      </c>
      <c r="E493" s="627" t="s">
        <v>531</v>
      </c>
      <c r="F493" s="628" t="s">
        <v>532</v>
      </c>
      <c r="G493" s="627" t="s">
        <v>560</v>
      </c>
      <c r="H493" s="627" t="s">
        <v>2189</v>
      </c>
      <c r="I493" s="627" t="s">
        <v>2190</v>
      </c>
      <c r="J493" s="627" t="s">
        <v>2191</v>
      </c>
      <c r="K493" s="627" t="s">
        <v>2192</v>
      </c>
      <c r="L493" s="629">
        <v>3910</v>
      </c>
      <c r="M493" s="629">
        <v>2</v>
      </c>
      <c r="N493" s="630">
        <v>7820</v>
      </c>
    </row>
    <row r="494" spans="1:14" ht="14.4" customHeight="1" x14ac:dyDescent="0.3">
      <c r="A494" s="625" t="s">
        <v>526</v>
      </c>
      <c r="B494" s="626" t="s">
        <v>528</v>
      </c>
      <c r="C494" s="627" t="s">
        <v>550</v>
      </c>
      <c r="D494" s="628" t="s">
        <v>551</v>
      </c>
      <c r="E494" s="627" t="s">
        <v>531</v>
      </c>
      <c r="F494" s="628" t="s">
        <v>532</v>
      </c>
      <c r="G494" s="627" t="s">
        <v>560</v>
      </c>
      <c r="H494" s="627" t="s">
        <v>2193</v>
      </c>
      <c r="I494" s="627" t="s">
        <v>2194</v>
      </c>
      <c r="J494" s="627" t="s">
        <v>2195</v>
      </c>
      <c r="K494" s="627" t="s">
        <v>2192</v>
      </c>
      <c r="L494" s="629">
        <v>4002</v>
      </c>
      <c r="M494" s="629">
        <v>7</v>
      </c>
      <c r="N494" s="630">
        <v>28014</v>
      </c>
    </row>
    <row r="495" spans="1:14" ht="14.4" customHeight="1" x14ac:dyDescent="0.3">
      <c r="A495" s="625" t="s">
        <v>526</v>
      </c>
      <c r="B495" s="626" t="s">
        <v>528</v>
      </c>
      <c r="C495" s="627" t="s">
        <v>550</v>
      </c>
      <c r="D495" s="628" t="s">
        <v>551</v>
      </c>
      <c r="E495" s="627" t="s">
        <v>531</v>
      </c>
      <c r="F495" s="628" t="s">
        <v>532</v>
      </c>
      <c r="G495" s="627" t="s">
        <v>560</v>
      </c>
      <c r="H495" s="627" t="s">
        <v>2196</v>
      </c>
      <c r="I495" s="627" t="s">
        <v>2197</v>
      </c>
      <c r="J495" s="627" t="s">
        <v>2180</v>
      </c>
      <c r="K495" s="627" t="s">
        <v>2154</v>
      </c>
      <c r="L495" s="629">
        <v>2903.2899999999995</v>
      </c>
      <c r="M495" s="629">
        <v>1.5</v>
      </c>
      <c r="N495" s="630">
        <v>4354.9349999999995</v>
      </c>
    </row>
    <row r="496" spans="1:14" ht="14.4" customHeight="1" x14ac:dyDescent="0.3">
      <c r="A496" s="625" t="s">
        <v>526</v>
      </c>
      <c r="B496" s="626" t="s">
        <v>528</v>
      </c>
      <c r="C496" s="627" t="s">
        <v>550</v>
      </c>
      <c r="D496" s="628" t="s">
        <v>551</v>
      </c>
      <c r="E496" s="627" t="s">
        <v>531</v>
      </c>
      <c r="F496" s="628" t="s">
        <v>532</v>
      </c>
      <c r="G496" s="627" t="s">
        <v>560</v>
      </c>
      <c r="H496" s="627" t="s">
        <v>2198</v>
      </c>
      <c r="I496" s="627" t="s">
        <v>2199</v>
      </c>
      <c r="J496" s="627" t="s">
        <v>2177</v>
      </c>
      <c r="K496" s="627" t="s">
        <v>2154</v>
      </c>
      <c r="L496" s="629">
        <v>2322.31</v>
      </c>
      <c r="M496" s="629">
        <v>3</v>
      </c>
      <c r="N496" s="630">
        <v>6966.93</v>
      </c>
    </row>
    <row r="497" spans="1:14" ht="14.4" customHeight="1" x14ac:dyDescent="0.3">
      <c r="A497" s="625" t="s">
        <v>526</v>
      </c>
      <c r="B497" s="626" t="s">
        <v>528</v>
      </c>
      <c r="C497" s="627" t="s">
        <v>550</v>
      </c>
      <c r="D497" s="628" t="s">
        <v>551</v>
      </c>
      <c r="E497" s="627" t="s">
        <v>531</v>
      </c>
      <c r="F497" s="628" t="s">
        <v>532</v>
      </c>
      <c r="G497" s="627" t="s">
        <v>560</v>
      </c>
      <c r="H497" s="627" t="s">
        <v>2200</v>
      </c>
      <c r="I497" s="627" t="s">
        <v>2201</v>
      </c>
      <c r="J497" s="627" t="s">
        <v>2202</v>
      </c>
      <c r="K497" s="627" t="s">
        <v>2203</v>
      </c>
      <c r="L497" s="629">
        <v>1012.3833333333333</v>
      </c>
      <c r="M497" s="629">
        <v>6</v>
      </c>
      <c r="N497" s="630">
        <v>6074.3</v>
      </c>
    </row>
    <row r="498" spans="1:14" ht="14.4" customHeight="1" x14ac:dyDescent="0.3">
      <c r="A498" s="625" t="s">
        <v>526</v>
      </c>
      <c r="B498" s="626" t="s">
        <v>528</v>
      </c>
      <c r="C498" s="627" t="s">
        <v>550</v>
      </c>
      <c r="D498" s="628" t="s">
        <v>551</v>
      </c>
      <c r="E498" s="627" t="s">
        <v>531</v>
      </c>
      <c r="F498" s="628" t="s">
        <v>532</v>
      </c>
      <c r="G498" s="627" t="s">
        <v>645</v>
      </c>
      <c r="H498" s="627" t="s">
        <v>2204</v>
      </c>
      <c r="I498" s="627" t="s">
        <v>2204</v>
      </c>
      <c r="J498" s="627" t="s">
        <v>2205</v>
      </c>
      <c r="K498" s="627" t="s">
        <v>2127</v>
      </c>
      <c r="L498" s="629">
        <v>252.97000000000003</v>
      </c>
      <c r="M498" s="629">
        <v>51</v>
      </c>
      <c r="N498" s="630">
        <v>12901.470000000001</v>
      </c>
    </row>
    <row r="499" spans="1:14" ht="14.4" customHeight="1" x14ac:dyDescent="0.3">
      <c r="A499" s="625" t="s">
        <v>526</v>
      </c>
      <c r="B499" s="626" t="s">
        <v>528</v>
      </c>
      <c r="C499" s="627" t="s">
        <v>550</v>
      </c>
      <c r="D499" s="628" t="s">
        <v>551</v>
      </c>
      <c r="E499" s="627" t="s">
        <v>531</v>
      </c>
      <c r="F499" s="628" t="s">
        <v>532</v>
      </c>
      <c r="G499" s="627" t="s">
        <v>645</v>
      </c>
      <c r="H499" s="627" t="s">
        <v>2206</v>
      </c>
      <c r="I499" s="627" t="s">
        <v>2207</v>
      </c>
      <c r="J499" s="627" t="s">
        <v>2208</v>
      </c>
      <c r="K499" s="627" t="s">
        <v>2209</v>
      </c>
      <c r="L499" s="629">
        <v>206.99996125688557</v>
      </c>
      <c r="M499" s="629">
        <v>103</v>
      </c>
      <c r="N499" s="630">
        <v>21320.996009459213</v>
      </c>
    </row>
    <row r="500" spans="1:14" ht="14.4" customHeight="1" x14ac:dyDescent="0.3">
      <c r="A500" s="625" t="s">
        <v>526</v>
      </c>
      <c r="B500" s="626" t="s">
        <v>528</v>
      </c>
      <c r="C500" s="627" t="s">
        <v>550</v>
      </c>
      <c r="D500" s="628" t="s">
        <v>551</v>
      </c>
      <c r="E500" s="627" t="s">
        <v>531</v>
      </c>
      <c r="F500" s="628" t="s">
        <v>532</v>
      </c>
      <c r="G500" s="627" t="s">
        <v>645</v>
      </c>
      <c r="H500" s="627" t="s">
        <v>2210</v>
      </c>
      <c r="I500" s="627" t="s">
        <v>2211</v>
      </c>
      <c r="J500" s="627" t="s">
        <v>2212</v>
      </c>
      <c r="K500" s="627" t="s">
        <v>2213</v>
      </c>
      <c r="L500" s="629">
        <v>216.22137910910078</v>
      </c>
      <c r="M500" s="629">
        <v>60</v>
      </c>
      <c r="N500" s="630">
        <v>12973.282746546047</v>
      </c>
    </row>
    <row r="501" spans="1:14" ht="14.4" customHeight="1" x14ac:dyDescent="0.3">
      <c r="A501" s="625" t="s">
        <v>526</v>
      </c>
      <c r="B501" s="626" t="s">
        <v>528</v>
      </c>
      <c r="C501" s="627" t="s">
        <v>550</v>
      </c>
      <c r="D501" s="628" t="s">
        <v>551</v>
      </c>
      <c r="E501" s="627" t="s">
        <v>531</v>
      </c>
      <c r="F501" s="628" t="s">
        <v>532</v>
      </c>
      <c r="G501" s="627" t="s">
        <v>645</v>
      </c>
      <c r="H501" s="627" t="s">
        <v>2214</v>
      </c>
      <c r="I501" s="627" t="s">
        <v>2215</v>
      </c>
      <c r="J501" s="627" t="s">
        <v>2216</v>
      </c>
      <c r="K501" s="627" t="s">
        <v>2217</v>
      </c>
      <c r="L501" s="629">
        <v>198.26</v>
      </c>
      <c r="M501" s="629">
        <v>2</v>
      </c>
      <c r="N501" s="630">
        <v>396.52</v>
      </c>
    </row>
    <row r="502" spans="1:14" ht="14.4" customHeight="1" x14ac:dyDescent="0.3">
      <c r="A502" s="625" t="s">
        <v>526</v>
      </c>
      <c r="B502" s="626" t="s">
        <v>528</v>
      </c>
      <c r="C502" s="627" t="s">
        <v>550</v>
      </c>
      <c r="D502" s="628" t="s">
        <v>551</v>
      </c>
      <c r="E502" s="627" t="s">
        <v>531</v>
      </c>
      <c r="F502" s="628" t="s">
        <v>532</v>
      </c>
      <c r="G502" s="627" t="s">
        <v>645</v>
      </c>
      <c r="H502" s="627" t="s">
        <v>2218</v>
      </c>
      <c r="I502" s="627" t="s">
        <v>2218</v>
      </c>
      <c r="J502" s="627" t="s">
        <v>2219</v>
      </c>
      <c r="K502" s="627" t="s">
        <v>2127</v>
      </c>
      <c r="L502" s="629">
        <v>424.98</v>
      </c>
      <c r="M502" s="629">
        <v>34</v>
      </c>
      <c r="N502" s="630">
        <v>14449.32</v>
      </c>
    </row>
    <row r="503" spans="1:14" ht="14.4" customHeight="1" x14ac:dyDescent="0.3">
      <c r="A503" s="625" t="s">
        <v>526</v>
      </c>
      <c r="B503" s="626" t="s">
        <v>528</v>
      </c>
      <c r="C503" s="627" t="s">
        <v>550</v>
      </c>
      <c r="D503" s="628" t="s">
        <v>551</v>
      </c>
      <c r="E503" s="627" t="s">
        <v>531</v>
      </c>
      <c r="F503" s="628" t="s">
        <v>532</v>
      </c>
      <c r="G503" s="627" t="s">
        <v>645</v>
      </c>
      <c r="H503" s="627" t="s">
        <v>2220</v>
      </c>
      <c r="I503" s="627" t="s">
        <v>2220</v>
      </c>
      <c r="J503" s="627" t="s">
        <v>2221</v>
      </c>
      <c r="K503" s="627" t="s">
        <v>2127</v>
      </c>
      <c r="L503" s="629">
        <v>183.36980586080278</v>
      </c>
      <c r="M503" s="629">
        <v>438</v>
      </c>
      <c r="N503" s="630">
        <v>80315.974967031623</v>
      </c>
    </row>
    <row r="504" spans="1:14" ht="14.4" customHeight="1" x14ac:dyDescent="0.3">
      <c r="A504" s="625" t="s">
        <v>526</v>
      </c>
      <c r="B504" s="626" t="s">
        <v>528</v>
      </c>
      <c r="C504" s="627" t="s">
        <v>550</v>
      </c>
      <c r="D504" s="628" t="s">
        <v>551</v>
      </c>
      <c r="E504" s="627" t="s">
        <v>531</v>
      </c>
      <c r="F504" s="628" t="s">
        <v>532</v>
      </c>
      <c r="G504" s="627" t="s">
        <v>645</v>
      </c>
      <c r="H504" s="627" t="s">
        <v>2222</v>
      </c>
      <c r="I504" s="627" t="s">
        <v>2223</v>
      </c>
      <c r="J504" s="627" t="s">
        <v>2224</v>
      </c>
      <c r="K504" s="627" t="s">
        <v>2225</v>
      </c>
      <c r="L504" s="629">
        <v>217.25628344463595</v>
      </c>
      <c r="M504" s="629">
        <v>163</v>
      </c>
      <c r="N504" s="630">
        <v>35412.774201475659</v>
      </c>
    </row>
    <row r="505" spans="1:14" ht="14.4" customHeight="1" x14ac:dyDescent="0.3">
      <c r="A505" s="625" t="s">
        <v>526</v>
      </c>
      <c r="B505" s="626" t="s">
        <v>528</v>
      </c>
      <c r="C505" s="627" t="s">
        <v>550</v>
      </c>
      <c r="D505" s="628" t="s">
        <v>551</v>
      </c>
      <c r="E505" s="627" t="s">
        <v>531</v>
      </c>
      <c r="F505" s="628" t="s">
        <v>532</v>
      </c>
      <c r="G505" s="627" t="s">
        <v>645</v>
      </c>
      <c r="H505" s="627" t="s">
        <v>2226</v>
      </c>
      <c r="I505" s="627" t="s">
        <v>2227</v>
      </c>
      <c r="J505" s="627" t="s">
        <v>2228</v>
      </c>
      <c r="K505" s="627" t="s">
        <v>2229</v>
      </c>
      <c r="L505" s="629">
        <v>409.34941789295419</v>
      </c>
      <c r="M505" s="629">
        <v>80</v>
      </c>
      <c r="N505" s="630">
        <v>32747.953431436337</v>
      </c>
    </row>
    <row r="506" spans="1:14" ht="14.4" customHeight="1" x14ac:dyDescent="0.3">
      <c r="A506" s="625" t="s">
        <v>526</v>
      </c>
      <c r="B506" s="626" t="s">
        <v>528</v>
      </c>
      <c r="C506" s="627" t="s">
        <v>550</v>
      </c>
      <c r="D506" s="628" t="s">
        <v>551</v>
      </c>
      <c r="E506" s="627" t="s">
        <v>533</v>
      </c>
      <c r="F506" s="628" t="s">
        <v>534</v>
      </c>
      <c r="G506" s="627" t="s">
        <v>560</v>
      </c>
      <c r="H506" s="627" t="s">
        <v>2230</v>
      </c>
      <c r="I506" s="627" t="s">
        <v>2231</v>
      </c>
      <c r="J506" s="627" t="s">
        <v>2232</v>
      </c>
      <c r="K506" s="627" t="s">
        <v>2233</v>
      </c>
      <c r="L506" s="629">
        <v>6765.69</v>
      </c>
      <c r="M506" s="629">
        <v>3</v>
      </c>
      <c r="N506" s="630">
        <v>20297.07</v>
      </c>
    </row>
    <row r="507" spans="1:14" ht="14.4" customHeight="1" x14ac:dyDescent="0.3">
      <c r="A507" s="625" t="s">
        <v>526</v>
      </c>
      <c r="B507" s="626" t="s">
        <v>528</v>
      </c>
      <c r="C507" s="627" t="s">
        <v>550</v>
      </c>
      <c r="D507" s="628" t="s">
        <v>551</v>
      </c>
      <c r="E507" s="627" t="s">
        <v>537</v>
      </c>
      <c r="F507" s="628" t="s">
        <v>538</v>
      </c>
      <c r="G507" s="627" t="s">
        <v>560</v>
      </c>
      <c r="H507" s="627" t="s">
        <v>2234</v>
      </c>
      <c r="I507" s="627" t="s">
        <v>2235</v>
      </c>
      <c r="J507" s="627" t="s">
        <v>2236</v>
      </c>
      <c r="K507" s="627" t="s">
        <v>2237</v>
      </c>
      <c r="L507" s="629">
        <v>10890.39</v>
      </c>
      <c r="M507" s="629">
        <v>4</v>
      </c>
      <c r="N507" s="630">
        <v>43561.56</v>
      </c>
    </row>
    <row r="508" spans="1:14" ht="14.4" customHeight="1" x14ac:dyDescent="0.3">
      <c r="A508" s="625" t="s">
        <v>526</v>
      </c>
      <c r="B508" s="626" t="s">
        <v>528</v>
      </c>
      <c r="C508" s="627" t="s">
        <v>550</v>
      </c>
      <c r="D508" s="628" t="s">
        <v>551</v>
      </c>
      <c r="E508" s="627" t="s">
        <v>539</v>
      </c>
      <c r="F508" s="628" t="s">
        <v>540</v>
      </c>
      <c r="G508" s="627"/>
      <c r="H508" s="627" t="s">
        <v>2238</v>
      </c>
      <c r="I508" s="627" t="s">
        <v>2239</v>
      </c>
      <c r="J508" s="627" t="s">
        <v>2240</v>
      </c>
      <c r="K508" s="627" t="s">
        <v>1710</v>
      </c>
      <c r="L508" s="629">
        <v>32.425343913662886</v>
      </c>
      <c r="M508" s="629">
        <v>146</v>
      </c>
      <c r="N508" s="630">
        <v>4734.1002113947816</v>
      </c>
    </row>
    <row r="509" spans="1:14" ht="14.4" customHeight="1" x14ac:dyDescent="0.3">
      <c r="A509" s="625" t="s">
        <v>526</v>
      </c>
      <c r="B509" s="626" t="s">
        <v>528</v>
      </c>
      <c r="C509" s="627" t="s">
        <v>550</v>
      </c>
      <c r="D509" s="628" t="s">
        <v>551</v>
      </c>
      <c r="E509" s="627" t="s">
        <v>539</v>
      </c>
      <c r="F509" s="628" t="s">
        <v>540</v>
      </c>
      <c r="G509" s="627"/>
      <c r="H509" s="627" t="s">
        <v>2241</v>
      </c>
      <c r="I509" s="627" t="s">
        <v>2242</v>
      </c>
      <c r="J509" s="627" t="s">
        <v>2243</v>
      </c>
      <c r="K509" s="627" t="s">
        <v>2244</v>
      </c>
      <c r="L509" s="629">
        <v>768.5</v>
      </c>
      <c r="M509" s="629">
        <v>0.8</v>
      </c>
      <c r="N509" s="630">
        <v>614.80000000000007</v>
      </c>
    </row>
    <row r="510" spans="1:14" ht="14.4" customHeight="1" x14ac:dyDescent="0.3">
      <c r="A510" s="625" t="s">
        <v>526</v>
      </c>
      <c r="B510" s="626" t="s">
        <v>528</v>
      </c>
      <c r="C510" s="627" t="s">
        <v>550</v>
      </c>
      <c r="D510" s="628" t="s">
        <v>551</v>
      </c>
      <c r="E510" s="627" t="s">
        <v>539</v>
      </c>
      <c r="F510" s="628" t="s">
        <v>540</v>
      </c>
      <c r="G510" s="627"/>
      <c r="H510" s="627" t="s">
        <v>2245</v>
      </c>
      <c r="I510" s="627" t="s">
        <v>2246</v>
      </c>
      <c r="J510" s="627" t="s">
        <v>2247</v>
      </c>
      <c r="K510" s="627" t="s">
        <v>2248</v>
      </c>
      <c r="L510" s="629">
        <v>31.2</v>
      </c>
      <c r="M510" s="629">
        <v>2</v>
      </c>
      <c r="N510" s="630">
        <v>62.4</v>
      </c>
    </row>
    <row r="511" spans="1:14" ht="14.4" customHeight="1" x14ac:dyDescent="0.3">
      <c r="A511" s="625" t="s">
        <v>526</v>
      </c>
      <c r="B511" s="626" t="s">
        <v>528</v>
      </c>
      <c r="C511" s="627" t="s">
        <v>550</v>
      </c>
      <c r="D511" s="628" t="s">
        <v>551</v>
      </c>
      <c r="E511" s="627" t="s">
        <v>539</v>
      </c>
      <c r="F511" s="628" t="s">
        <v>540</v>
      </c>
      <c r="G511" s="627"/>
      <c r="H511" s="627" t="s">
        <v>2249</v>
      </c>
      <c r="I511" s="627" t="s">
        <v>2250</v>
      </c>
      <c r="J511" s="627" t="s">
        <v>2251</v>
      </c>
      <c r="K511" s="627" t="s">
        <v>2252</v>
      </c>
      <c r="L511" s="629">
        <v>119.470234830731</v>
      </c>
      <c r="M511" s="629">
        <v>2</v>
      </c>
      <c r="N511" s="630">
        <v>238.940469661462</v>
      </c>
    </row>
    <row r="512" spans="1:14" ht="14.4" customHeight="1" x14ac:dyDescent="0.3">
      <c r="A512" s="625" t="s">
        <v>526</v>
      </c>
      <c r="B512" s="626" t="s">
        <v>528</v>
      </c>
      <c r="C512" s="627" t="s">
        <v>550</v>
      </c>
      <c r="D512" s="628" t="s">
        <v>551</v>
      </c>
      <c r="E512" s="627" t="s">
        <v>539</v>
      </c>
      <c r="F512" s="628" t="s">
        <v>540</v>
      </c>
      <c r="G512" s="627" t="s">
        <v>560</v>
      </c>
      <c r="H512" s="627" t="s">
        <v>2253</v>
      </c>
      <c r="I512" s="627" t="s">
        <v>2254</v>
      </c>
      <c r="J512" s="627" t="s">
        <v>2255</v>
      </c>
      <c r="K512" s="627" t="s">
        <v>2256</v>
      </c>
      <c r="L512" s="629">
        <v>38.154454833749448</v>
      </c>
      <c r="M512" s="629">
        <v>20</v>
      </c>
      <c r="N512" s="630">
        <v>763.08909667498892</v>
      </c>
    </row>
    <row r="513" spans="1:14" ht="14.4" customHeight="1" x14ac:dyDescent="0.3">
      <c r="A513" s="625" t="s">
        <v>526</v>
      </c>
      <c r="B513" s="626" t="s">
        <v>528</v>
      </c>
      <c r="C513" s="627" t="s">
        <v>550</v>
      </c>
      <c r="D513" s="628" t="s">
        <v>551</v>
      </c>
      <c r="E513" s="627" t="s">
        <v>539</v>
      </c>
      <c r="F513" s="628" t="s">
        <v>540</v>
      </c>
      <c r="G513" s="627" t="s">
        <v>560</v>
      </c>
      <c r="H513" s="627" t="s">
        <v>2257</v>
      </c>
      <c r="I513" s="627" t="s">
        <v>2258</v>
      </c>
      <c r="J513" s="627" t="s">
        <v>2259</v>
      </c>
      <c r="K513" s="627" t="s">
        <v>773</v>
      </c>
      <c r="L513" s="629">
        <v>64.468978207573031</v>
      </c>
      <c r="M513" s="629">
        <v>20</v>
      </c>
      <c r="N513" s="630">
        <v>1289.3795641514605</v>
      </c>
    </row>
    <row r="514" spans="1:14" ht="14.4" customHeight="1" x14ac:dyDescent="0.3">
      <c r="A514" s="625" t="s">
        <v>526</v>
      </c>
      <c r="B514" s="626" t="s">
        <v>528</v>
      </c>
      <c r="C514" s="627" t="s">
        <v>550</v>
      </c>
      <c r="D514" s="628" t="s">
        <v>551</v>
      </c>
      <c r="E514" s="627" t="s">
        <v>539</v>
      </c>
      <c r="F514" s="628" t="s">
        <v>540</v>
      </c>
      <c r="G514" s="627" t="s">
        <v>560</v>
      </c>
      <c r="H514" s="627" t="s">
        <v>2260</v>
      </c>
      <c r="I514" s="627" t="s">
        <v>2261</v>
      </c>
      <c r="J514" s="627" t="s">
        <v>2262</v>
      </c>
      <c r="K514" s="627" t="s">
        <v>1455</v>
      </c>
      <c r="L514" s="629">
        <v>26.799954922122897</v>
      </c>
      <c r="M514" s="629">
        <v>3</v>
      </c>
      <c r="N514" s="630">
        <v>80.399864766368694</v>
      </c>
    </row>
    <row r="515" spans="1:14" ht="14.4" customHeight="1" x14ac:dyDescent="0.3">
      <c r="A515" s="625" t="s">
        <v>526</v>
      </c>
      <c r="B515" s="626" t="s">
        <v>528</v>
      </c>
      <c r="C515" s="627" t="s">
        <v>550</v>
      </c>
      <c r="D515" s="628" t="s">
        <v>551</v>
      </c>
      <c r="E515" s="627" t="s">
        <v>539</v>
      </c>
      <c r="F515" s="628" t="s">
        <v>540</v>
      </c>
      <c r="G515" s="627" t="s">
        <v>560</v>
      </c>
      <c r="H515" s="627" t="s">
        <v>2263</v>
      </c>
      <c r="I515" s="627" t="s">
        <v>2264</v>
      </c>
      <c r="J515" s="627" t="s">
        <v>2265</v>
      </c>
      <c r="K515" s="627" t="s">
        <v>2266</v>
      </c>
      <c r="L515" s="629">
        <v>25.39</v>
      </c>
      <c r="M515" s="629">
        <v>1</v>
      </c>
      <c r="N515" s="630">
        <v>25.39</v>
      </c>
    </row>
    <row r="516" spans="1:14" ht="14.4" customHeight="1" x14ac:dyDescent="0.3">
      <c r="A516" s="625" t="s">
        <v>526</v>
      </c>
      <c r="B516" s="626" t="s">
        <v>528</v>
      </c>
      <c r="C516" s="627" t="s">
        <v>550</v>
      </c>
      <c r="D516" s="628" t="s">
        <v>551</v>
      </c>
      <c r="E516" s="627" t="s">
        <v>539</v>
      </c>
      <c r="F516" s="628" t="s">
        <v>540</v>
      </c>
      <c r="G516" s="627" t="s">
        <v>560</v>
      </c>
      <c r="H516" s="627" t="s">
        <v>2267</v>
      </c>
      <c r="I516" s="627" t="s">
        <v>2268</v>
      </c>
      <c r="J516" s="627" t="s">
        <v>2269</v>
      </c>
      <c r="K516" s="627" t="s">
        <v>2266</v>
      </c>
      <c r="L516" s="629">
        <v>33.409999999999997</v>
      </c>
      <c r="M516" s="629">
        <v>4</v>
      </c>
      <c r="N516" s="630">
        <v>133.63999999999999</v>
      </c>
    </row>
    <row r="517" spans="1:14" ht="14.4" customHeight="1" x14ac:dyDescent="0.3">
      <c r="A517" s="625" t="s">
        <v>526</v>
      </c>
      <c r="B517" s="626" t="s">
        <v>528</v>
      </c>
      <c r="C517" s="627" t="s">
        <v>550</v>
      </c>
      <c r="D517" s="628" t="s">
        <v>551</v>
      </c>
      <c r="E517" s="627" t="s">
        <v>539</v>
      </c>
      <c r="F517" s="628" t="s">
        <v>540</v>
      </c>
      <c r="G517" s="627" t="s">
        <v>560</v>
      </c>
      <c r="H517" s="627" t="s">
        <v>2270</v>
      </c>
      <c r="I517" s="627" t="s">
        <v>2271</v>
      </c>
      <c r="J517" s="627" t="s">
        <v>2272</v>
      </c>
      <c r="K517" s="627" t="s">
        <v>2273</v>
      </c>
      <c r="L517" s="629">
        <v>428.7314636246407</v>
      </c>
      <c r="M517" s="629">
        <v>27.5</v>
      </c>
      <c r="N517" s="630">
        <v>11790.115249677619</v>
      </c>
    </row>
    <row r="518" spans="1:14" ht="14.4" customHeight="1" x14ac:dyDescent="0.3">
      <c r="A518" s="625" t="s">
        <v>526</v>
      </c>
      <c r="B518" s="626" t="s">
        <v>528</v>
      </c>
      <c r="C518" s="627" t="s">
        <v>550</v>
      </c>
      <c r="D518" s="628" t="s">
        <v>551</v>
      </c>
      <c r="E518" s="627" t="s">
        <v>539</v>
      </c>
      <c r="F518" s="628" t="s">
        <v>540</v>
      </c>
      <c r="G518" s="627" t="s">
        <v>560</v>
      </c>
      <c r="H518" s="627" t="s">
        <v>2274</v>
      </c>
      <c r="I518" s="627" t="s">
        <v>2275</v>
      </c>
      <c r="J518" s="627" t="s">
        <v>2276</v>
      </c>
      <c r="K518" s="627" t="s">
        <v>2277</v>
      </c>
      <c r="L518" s="629">
        <v>696.62402840707227</v>
      </c>
      <c r="M518" s="629">
        <v>117.99999999999999</v>
      </c>
      <c r="N518" s="630">
        <v>82201.635352034515</v>
      </c>
    </row>
    <row r="519" spans="1:14" ht="14.4" customHeight="1" x14ac:dyDescent="0.3">
      <c r="A519" s="625" t="s">
        <v>526</v>
      </c>
      <c r="B519" s="626" t="s">
        <v>528</v>
      </c>
      <c r="C519" s="627" t="s">
        <v>550</v>
      </c>
      <c r="D519" s="628" t="s">
        <v>551</v>
      </c>
      <c r="E519" s="627" t="s">
        <v>539</v>
      </c>
      <c r="F519" s="628" t="s">
        <v>540</v>
      </c>
      <c r="G519" s="627" t="s">
        <v>560</v>
      </c>
      <c r="H519" s="627" t="s">
        <v>2278</v>
      </c>
      <c r="I519" s="627" t="s">
        <v>2279</v>
      </c>
      <c r="J519" s="627" t="s">
        <v>2280</v>
      </c>
      <c r="K519" s="627" t="s">
        <v>2281</v>
      </c>
      <c r="L519" s="629">
        <v>228.13</v>
      </c>
      <c r="M519" s="629">
        <v>4</v>
      </c>
      <c r="N519" s="630">
        <v>912.52</v>
      </c>
    </row>
    <row r="520" spans="1:14" ht="14.4" customHeight="1" x14ac:dyDescent="0.3">
      <c r="A520" s="625" t="s">
        <v>526</v>
      </c>
      <c r="B520" s="626" t="s">
        <v>528</v>
      </c>
      <c r="C520" s="627" t="s">
        <v>550</v>
      </c>
      <c r="D520" s="628" t="s">
        <v>551</v>
      </c>
      <c r="E520" s="627" t="s">
        <v>539</v>
      </c>
      <c r="F520" s="628" t="s">
        <v>540</v>
      </c>
      <c r="G520" s="627" t="s">
        <v>560</v>
      </c>
      <c r="H520" s="627" t="s">
        <v>2282</v>
      </c>
      <c r="I520" s="627" t="s">
        <v>2283</v>
      </c>
      <c r="J520" s="627" t="s">
        <v>2284</v>
      </c>
      <c r="K520" s="627" t="s">
        <v>2285</v>
      </c>
      <c r="L520" s="629">
        <v>4255.6228588956483</v>
      </c>
      <c r="M520" s="629">
        <v>68.5</v>
      </c>
      <c r="N520" s="630">
        <v>291510.16583435191</v>
      </c>
    </row>
    <row r="521" spans="1:14" ht="14.4" customHeight="1" x14ac:dyDescent="0.3">
      <c r="A521" s="625" t="s">
        <v>526</v>
      </c>
      <c r="B521" s="626" t="s">
        <v>528</v>
      </c>
      <c r="C521" s="627" t="s">
        <v>550</v>
      </c>
      <c r="D521" s="628" t="s">
        <v>551</v>
      </c>
      <c r="E521" s="627" t="s">
        <v>539</v>
      </c>
      <c r="F521" s="628" t="s">
        <v>540</v>
      </c>
      <c r="G521" s="627" t="s">
        <v>560</v>
      </c>
      <c r="H521" s="627" t="s">
        <v>2286</v>
      </c>
      <c r="I521" s="627" t="s">
        <v>2287</v>
      </c>
      <c r="J521" s="627" t="s">
        <v>2288</v>
      </c>
      <c r="K521" s="627" t="s">
        <v>2289</v>
      </c>
      <c r="L521" s="629">
        <v>86.626777693480605</v>
      </c>
      <c r="M521" s="629">
        <v>6</v>
      </c>
      <c r="N521" s="630">
        <v>519.7606661608836</v>
      </c>
    </row>
    <row r="522" spans="1:14" ht="14.4" customHeight="1" x14ac:dyDescent="0.3">
      <c r="A522" s="625" t="s">
        <v>526</v>
      </c>
      <c r="B522" s="626" t="s">
        <v>528</v>
      </c>
      <c r="C522" s="627" t="s">
        <v>550</v>
      </c>
      <c r="D522" s="628" t="s">
        <v>551</v>
      </c>
      <c r="E522" s="627" t="s">
        <v>539</v>
      </c>
      <c r="F522" s="628" t="s">
        <v>540</v>
      </c>
      <c r="G522" s="627" t="s">
        <v>560</v>
      </c>
      <c r="H522" s="627" t="s">
        <v>2290</v>
      </c>
      <c r="I522" s="627" t="s">
        <v>2291</v>
      </c>
      <c r="J522" s="627" t="s">
        <v>2292</v>
      </c>
      <c r="K522" s="627" t="s">
        <v>2293</v>
      </c>
      <c r="L522" s="629">
        <v>37.596587340191732</v>
      </c>
      <c r="M522" s="629">
        <v>30</v>
      </c>
      <c r="N522" s="630">
        <v>1127.897620205752</v>
      </c>
    </row>
    <row r="523" spans="1:14" ht="14.4" customHeight="1" x14ac:dyDescent="0.3">
      <c r="A523" s="625" t="s">
        <v>526</v>
      </c>
      <c r="B523" s="626" t="s">
        <v>528</v>
      </c>
      <c r="C523" s="627" t="s">
        <v>550</v>
      </c>
      <c r="D523" s="628" t="s">
        <v>551</v>
      </c>
      <c r="E523" s="627" t="s">
        <v>539</v>
      </c>
      <c r="F523" s="628" t="s">
        <v>540</v>
      </c>
      <c r="G523" s="627" t="s">
        <v>560</v>
      </c>
      <c r="H523" s="627" t="s">
        <v>2294</v>
      </c>
      <c r="I523" s="627" t="s">
        <v>2295</v>
      </c>
      <c r="J523" s="627" t="s">
        <v>2296</v>
      </c>
      <c r="K523" s="627" t="s">
        <v>2297</v>
      </c>
      <c r="L523" s="629">
        <v>676.66468152594382</v>
      </c>
      <c r="M523" s="629">
        <v>8.1</v>
      </c>
      <c r="N523" s="630">
        <v>5480.983920360145</v>
      </c>
    </row>
    <row r="524" spans="1:14" ht="14.4" customHeight="1" x14ac:dyDescent="0.3">
      <c r="A524" s="625" t="s">
        <v>526</v>
      </c>
      <c r="B524" s="626" t="s">
        <v>528</v>
      </c>
      <c r="C524" s="627" t="s">
        <v>550</v>
      </c>
      <c r="D524" s="628" t="s">
        <v>551</v>
      </c>
      <c r="E524" s="627" t="s">
        <v>539</v>
      </c>
      <c r="F524" s="628" t="s">
        <v>540</v>
      </c>
      <c r="G524" s="627" t="s">
        <v>560</v>
      </c>
      <c r="H524" s="627" t="s">
        <v>2298</v>
      </c>
      <c r="I524" s="627" t="s">
        <v>2299</v>
      </c>
      <c r="J524" s="627" t="s">
        <v>2300</v>
      </c>
      <c r="K524" s="627" t="s">
        <v>2301</v>
      </c>
      <c r="L524" s="629">
        <v>609.9714438251001</v>
      </c>
      <c r="M524" s="629">
        <v>17.7</v>
      </c>
      <c r="N524" s="630">
        <v>10796.494555704272</v>
      </c>
    </row>
    <row r="525" spans="1:14" ht="14.4" customHeight="1" x14ac:dyDescent="0.3">
      <c r="A525" s="625" t="s">
        <v>526</v>
      </c>
      <c r="B525" s="626" t="s">
        <v>528</v>
      </c>
      <c r="C525" s="627" t="s">
        <v>550</v>
      </c>
      <c r="D525" s="628" t="s">
        <v>551</v>
      </c>
      <c r="E525" s="627" t="s">
        <v>539</v>
      </c>
      <c r="F525" s="628" t="s">
        <v>540</v>
      </c>
      <c r="G525" s="627" t="s">
        <v>560</v>
      </c>
      <c r="H525" s="627" t="s">
        <v>2302</v>
      </c>
      <c r="I525" s="627" t="s">
        <v>2303</v>
      </c>
      <c r="J525" s="627" t="s">
        <v>2304</v>
      </c>
      <c r="K525" s="627" t="s">
        <v>2305</v>
      </c>
      <c r="L525" s="629">
        <v>528.27500306626303</v>
      </c>
      <c r="M525" s="629">
        <v>41.400000000000006</v>
      </c>
      <c r="N525" s="630">
        <v>21870.585126943293</v>
      </c>
    </row>
    <row r="526" spans="1:14" ht="14.4" customHeight="1" x14ac:dyDescent="0.3">
      <c r="A526" s="625" t="s">
        <v>526</v>
      </c>
      <c r="B526" s="626" t="s">
        <v>528</v>
      </c>
      <c r="C526" s="627" t="s">
        <v>550</v>
      </c>
      <c r="D526" s="628" t="s">
        <v>551</v>
      </c>
      <c r="E526" s="627" t="s">
        <v>539</v>
      </c>
      <c r="F526" s="628" t="s">
        <v>540</v>
      </c>
      <c r="G526" s="627" t="s">
        <v>560</v>
      </c>
      <c r="H526" s="627" t="s">
        <v>2306</v>
      </c>
      <c r="I526" s="627" t="s">
        <v>2307</v>
      </c>
      <c r="J526" s="627" t="s">
        <v>2308</v>
      </c>
      <c r="K526" s="627" t="s">
        <v>2309</v>
      </c>
      <c r="L526" s="629">
        <v>155.07499999999999</v>
      </c>
      <c r="M526" s="629">
        <v>4</v>
      </c>
      <c r="N526" s="630">
        <v>620.29999999999995</v>
      </c>
    </row>
    <row r="527" spans="1:14" ht="14.4" customHeight="1" x14ac:dyDescent="0.3">
      <c r="A527" s="625" t="s">
        <v>526</v>
      </c>
      <c r="B527" s="626" t="s">
        <v>528</v>
      </c>
      <c r="C527" s="627" t="s">
        <v>550</v>
      </c>
      <c r="D527" s="628" t="s">
        <v>551</v>
      </c>
      <c r="E527" s="627" t="s">
        <v>539</v>
      </c>
      <c r="F527" s="628" t="s">
        <v>540</v>
      </c>
      <c r="G527" s="627" t="s">
        <v>560</v>
      </c>
      <c r="H527" s="627" t="s">
        <v>2310</v>
      </c>
      <c r="I527" s="627" t="s">
        <v>2311</v>
      </c>
      <c r="J527" s="627" t="s">
        <v>2312</v>
      </c>
      <c r="K527" s="627" t="s">
        <v>2313</v>
      </c>
      <c r="L527" s="629">
        <v>32.757566868020547</v>
      </c>
      <c r="M527" s="629">
        <v>219</v>
      </c>
      <c r="N527" s="630">
        <v>7173.907144096499</v>
      </c>
    </row>
    <row r="528" spans="1:14" ht="14.4" customHeight="1" x14ac:dyDescent="0.3">
      <c r="A528" s="625" t="s">
        <v>526</v>
      </c>
      <c r="B528" s="626" t="s">
        <v>528</v>
      </c>
      <c r="C528" s="627" t="s">
        <v>550</v>
      </c>
      <c r="D528" s="628" t="s">
        <v>551</v>
      </c>
      <c r="E528" s="627" t="s">
        <v>539</v>
      </c>
      <c r="F528" s="628" t="s">
        <v>540</v>
      </c>
      <c r="G528" s="627" t="s">
        <v>560</v>
      </c>
      <c r="H528" s="627" t="s">
        <v>2314</v>
      </c>
      <c r="I528" s="627" t="s">
        <v>2315</v>
      </c>
      <c r="J528" s="627" t="s">
        <v>2316</v>
      </c>
      <c r="K528" s="627" t="s">
        <v>2317</v>
      </c>
      <c r="L528" s="629">
        <v>969.98909655019895</v>
      </c>
      <c r="M528" s="629">
        <v>1</v>
      </c>
      <c r="N528" s="630">
        <v>969.98909655019895</v>
      </c>
    </row>
    <row r="529" spans="1:14" ht="14.4" customHeight="1" x14ac:dyDescent="0.3">
      <c r="A529" s="625" t="s">
        <v>526</v>
      </c>
      <c r="B529" s="626" t="s">
        <v>528</v>
      </c>
      <c r="C529" s="627" t="s">
        <v>550</v>
      </c>
      <c r="D529" s="628" t="s">
        <v>551</v>
      </c>
      <c r="E529" s="627" t="s">
        <v>539</v>
      </c>
      <c r="F529" s="628" t="s">
        <v>540</v>
      </c>
      <c r="G529" s="627" t="s">
        <v>560</v>
      </c>
      <c r="H529" s="627" t="s">
        <v>2318</v>
      </c>
      <c r="I529" s="627" t="s">
        <v>2319</v>
      </c>
      <c r="J529" s="627" t="s">
        <v>2320</v>
      </c>
      <c r="K529" s="627"/>
      <c r="L529" s="629">
        <v>730.61956349641639</v>
      </c>
      <c r="M529" s="629">
        <v>40</v>
      </c>
      <c r="N529" s="630">
        <v>29224.782539856657</v>
      </c>
    </row>
    <row r="530" spans="1:14" ht="14.4" customHeight="1" x14ac:dyDescent="0.3">
      <c r="A530" s="625" t="s">
        <v>526</v>
      </c>
      <c r="B530" s="626" t="s">
        <v>528</v>
      </c>
      <c r="C530" s="627" t="s">
        <v>550</v>
      </c>
      <c r="D530" s="628" t="s">
        <v>551</v>
      </c>
      <c r="E530" s="627" t="s">
        <v>539</v>
      </c>
      <c r="F530" s="628" t="s">
        <v>540</v>
      </c>
      <c r="G530" s="627" t="s">
        <v>560</v>
      </c>
      <c r="H530" s="627" t="s">
        <v>2321</v>
      </c>
      <c r="I530" s="627" t="s">
        <v>2322</v>
      </c>
      <c r="J530" s="627" t="s">
        <v>2323</v>
      </c>
      <c r="K530" s="627" t="s">
        <v>2324</v>
      </c>
      <c r="L530" s="629">
        <v>73.908155377257856</v>
      </c>
      <c r="M530" s="629">
        <v>87</v>
      </c>
      <c r="N530" s="630">
        <v>6430.0095178214333</v>
      </c>
    </row>
    <row r="531" spans="1:14" ht="14.4" customHeight="1" x14ac:dyDescent="0.3">
      <c r="A531" s="625" t="s">
        <v>526</v>
      </c>
      <c r="B531" s="626" t="s">
        <v>528</v>
      </c>
      <c r="C531" s="627" t="s">
        <v>550</v>
      </c>
      <c r="D531" s="628" t="s">
        <v>551</v>
      </c>
      <c r="E531" s="627" t="s">
        <v>539</v>
      </c>
      <c r="F531" s="628" t="s">
        <v>540</v>
      </c>
      <c r="G531" s="627" t="s">
        <v>560</v>
      </c>
      <c r="H531" s="627" t="s">
        <v>2325</v>
      </c>
      <c r="I531" s="627" t="s">
        <v>2326</v>
      </c>
      <c r="J531" s="627" t="s">
        <v>2323</v>
      </c>
      <c r="K531" s="627" t="s">
        <v>2327</v>
      </c>
      <c r="L531" s="629">
        <v>82.829968023052103</v>
      </c>
      <c r="M531" s="629">
        <v>203</v>
      </c>
      <c r="N531" s="630">
        <v>16814.483508679576</v>
      </c>
    </row>
    <row r="532" spans="1:14" ht="14.4" customHeight="1" x14ac:dyDescent="0.3">
      <c r="A532" s="625" t="s">
        <v>526</v>
      </c>
      <c r="B532" s="626" t="s">
        <v>528</v>
      </c>
      <c r="C532" s="627" t="s">
        <v>550</v>
      </c>
      <c r="D532" s="628" t="s">
        <v>551</v>
      </c>
      <c r="E532" s="627" t="s">
        <v>539</v>
      </c>
      <c r="F532" s="628" t="s">
        <v>540</v>
      </c>
      <c r="G532" s="627" t="s">
        <v>560</v>
      </c>
      <c r="H532" s="627" t="s">
        <v>2328</v>
      </c>
      <c r="I532" s="627" t="s">
        <v>2329</v>
      </c>
      <c r="J532" s="627" t="s">
        <v>2265</v>
      </c>
      <c r="K532" s="627" t="s">
        <v>2330</v>
      </c>
      <c r="L532" s="629">
        <v>264.70138504780562</v>
      </c>
      <c r="M532" s="629">
        <v>37</v>
      </c>
      <c r="N532" s="630">
        <v>9793.9512467688073</v>
      </c>
    </row>
    <row r="533" spans="1:14" ht="14.4" customHeight="1" x14ac:dyDescent="0.3">
      <c r="A533" s="625" t="s">
        <v>526</v>
      </c>
      <c r="B533" s="626" t="s">
        <v>528</v>
      </c>
      <c r="C533" s="627" t="s">
        <v>550</v>
      </c>
      <c r="D533" s="628" t="s">
        <v>551</v>
      </c>
      <c r="E533" s="627" t="s">
        <v>539</v>
      </c>
      <c r="F533" s="628" t="s">
        <v>540</v>
      </c>
      <c r="G533" s="627" t="s">
        <v>560</v>
      </c>
      <c r="H533" s="627" t="s">
        <v>2331</v>
      </c>
      <c r="I533" s="627" t="s">
        <v>2331</v>
      </c>
      <c r="J533" s="627" t="s">
        <v>2332</v>
      </c>
      <c r="K533" s="627" t="s">
        <v>2333</v>
      </c>
      <c r="L533" s="629">
        <v>3407.2864720183184</v>
      </c>
      <c r="M533" s="629">
        <v>48.5</v>
      </c>
      <c r="N533" s="630">
        <v>165253.39389288845</v>
      </c>
    </row>
    <row r="534" spans="1:14" ht="14.4" customHeight="1" x14ac:dyDescent="0.3">
      <c r="A534" s="625" t="s">
        <v>526</v>
      </c>
      <c r="B534" s="626" t="s">
        <v>528</v>
      </c>
      <c r="C534" s="627" t="s">
        <v>550</v>
      </c>
      <c r="D534" s="628" t="s">
        <v>551</v>
      </c>
      <c r="E534" s="627" t="s">
        <v>539</v>
      </c>
      <c r="F534" s="628" t="s">
        <v>540</v>
      </c>
      <c r="G534" s="627" t="s">
        <v>560</v>
      </c>
      <c r="H534" s="627" t="s">
        <v>2334</v>
      </c>
      <c r="I534" s="627" t="s">
        <v>2335</v>
      </c>
      <c r="J534" s="627" t="s">
        <v>2336</v>
      </c>
      <c r="K534" s="627" t="s">
        <v>2337</v>
      </c>
      <c r="L534" s="629">
        <v>627.84175648323105</v>
      </c>
      <c r="M534" s="629">
        <v>2</v>
      </c>
      <c r="N534" s="630">
        <v>1255.6835129664621</v>
      </c>
    </row>
    <row r="535" spans="1:14" ht="14.4" customHeight="1" x14ac:dyDescent="0.3">
      <c r="A535" s="625" t="s">
        <v>526</v>
      </c>
      <c r="B535" s="626" t="s">
        <v>528</v>
      </c>
      <c r="C535" s="627" t="s">
        <v>550</v>
      </c>
      <c r="D535" s="628" t="s">
        <v>551</v>
      </c>
      <c r="E535" s="627" t="s">
        <v>539</v>
      </c>
      <c r="F535" s="628" t="s">
        <v>540</v>
      </c>
      <c r="G535" s="627" t="s">
        <v>645</v>
      </c>
      <c r="H535" s="627" t="s">
        <v>2338</v>
      </c>
      <c r="I535" s="627" t="s">
        <v>2339</v>
      </c>
      <c r="J535" s="627" t="s">
        <v>2340</v>
      </c>
      <c r="K535" s="627" t="s">
        <v>2341</v>
      </c>
      <c r="L535" s="629">
        <v>88.6</v>
      </c>
      <c r="M535" s="629">
        <v>42</v>
      </c>
      <c r="N535" s="630">
        <v>3721.2</v>
      </c>
    </row>
    <row r="536" spans="1:14" ht="14.4" customHeight="1" x14ac:dyDescent="0.3">
      <c r="A536" s="625" t="s">
        <v>526</v>
      </c>
      <c r="B536" s="626" t="s">
        <v>528</v>
      </c>
      <c r="C536" s="627" t="s">
        <v>550</v>
      </c>
      <c r="D536" s="628" t="s">
        <v>551</v>
      </c>
      <c r="E536" s="627" t="s">
        <v>539</v>
      </c>
      <c r="F536" s="628" t="s">
        <v>540</v>
      </c>
      <c r="G536" s="627" t="s">
        <v>645</v>
      </c>
      <c r="H536" s="627" t="s">
        <v>2342</v>
      </c>
      <c r="I536" s="627" t="s">
        <v>2343</v>
      </c>
      <c r="J536" s="627" t="s">
        <v>2344</v>
      </c>
      <c r="K536" s="627" t="s">
        <v>2345</v>
      </c>
      <c r="L536" s="629">
        <v>46.701444148190717</v>
      </c>
      <c r="M536" s="629">
        <v>824</v>
      </c>
      <c r="N536" s="630">
        <v>38481.989978109152</v>
      </c>
    </row>
    <row r="537" spans="1:14" ht="14.4" customHeight="1" x14ac:dyDescent="0.3">
      <c r="A537" s="625" t="s">
        <v>526</v>
      </c>
      <c r="B537" s="626" t="s">
        <v>528</v>
      </c>
      <c r="C537" s="627" t="s">
        <v>550</v>
      </c>
      <c r="D537" s="628" t="s">
        <v>551</v>
      </c>
      <c r="E537" s="627" t="s">
        <v>539</v>
      </c>
      <c r="F537" s="628" t="s">
        <v>540</v>
      </c>
      <c r="G537" s="627" t="s">
        <v>645</v>
      </c>
      <c r="H537" s="627" t="s">
        <v>2346</v>
      </c>
      <c r="I537" s="627" t="s">
        <v>2347</v>
      </c>
      <c r="J537" s="627" t="s">
        <v>2348</v>
      </c>
      <c r="K537" s="627" t="s">
        <v>2349</v>
      </c>
      <c r="L537" s="629">
        <v>3831.3658526494232</v>
      </c>
      <c r="M537" s="629">
        <v>87.279333333333341</v>
      </c>
      <c r="N537" s="630">
        <v>334399.05737533991</v>
      </c>
    </row>
    <row r="538" spans="1:14" ht="14.4" customHeight="1" x14ac:dyDescent="0.3">
      <c r="A538" s="625" t="s">
        <v>526</v>
      </c>
      <c r="B538" s="626" t="s">
        <v>528</v>
      </c>
      <c r="C538" s="627" t="s">
        <v>550</v>
      </c>
      <c r="D538" s="628" t="s">
        <v>551</v>
      </c>
      <c r="E538" s="627" t="s">
        <v>539</v>
      </c>
      <c r="F538" s="628" t="s">
        <v>540</v>
      </c>
      <c r="G538" s="627" t="s">
        <v>645</v>
      </c>
      <c r="H538" s="627" t="s">
        <v>2350</v>
      </c>
      <c r="I538" s="627" t="s">
        <v>2351</v>
      </c>
      <c r="J538" s="627" t="s">
        <v>2352</v>
      </c>
      <c r="K538" s="627" t="s">
        <v>2353</v>
      </c>
      <c r="L538" s="629">
        <v>96.360063366885598</v>
      </c>
      <c r="M538" s="629">
        <v>30</v>
      </c>
      <c r="N538" s="630">
        <v>2890.8019010065677</v>
      </c>
    </row>
    <row r="539" spans="1:14" ht="14.4" customHeight="1" x14ac:dyDescent="0.3">
      <c r="A539" s="625" t="s">
        <v>526</v>
      </c>
      <c r="B539" s="626" t="s">
        <v>528</v>
      </c>
      <c r="C539" s="627" t="s">
        <v>550</v>
      </c>
      <c r="D539" s="628" t="s">
        <v>551</v>
      </c>
      <c r="E539" s="627" t="s">
        <v>539</v>
      </c>
      <c r="F539" s="628" t="s">
        <v>540</v>
      </c>
      <c r="G539" s="627" t="s">
        <v>645</v>
      </c>
      <c r="H539" s="627" t="s">
        <v>2354</v>
      </c>
      <c r="I539" s="627" t="s">
        <v>2355</v>
      </c>
      <c r="J539" s="627" t="s">
        <v>2356</v>
      </c>
      <c r="K539" s="627" t="s">
        <v>2357</v>
      </c>
      <c r="L539" s="629">
        <v>267.24382276250361</v>
      </c>
      <c r="M539" s="629">
        <v>738</v>
      </c>
      <c r="N539" s="630">
        <v>197225.94119872767</v>
      </c>
    </row>
    <row r="540" spans="1:14" ht="14.4" customHeight="1" x14ac:dyDescent="0.3">
      <c r="A540" s="625" t="s">
        <v>526</v>
      </c>
      <c r="B540" s="626" t="s">
        <v>528</v>
      </c>
      <c r="C540" s="627" t="s">
        <v>550</v>
      </c>
      <c r="D540" s="628" t="s">
        <v>551</v>
      </c>
      <c r="E540" s="627" t="s">
        <v>539</v>
      </c>
      <c r="F540" s="628" t="s">
        <v>540</v>
      </c>
      <c r="G540" s="627" t="s">
        <v>645</v>
      </c>
      <c r="H540" s="627" t="s">
        <v>2358</v>
      </c>
      <c r="I540" s="627" t="s">
        <v>2359</v>
      </c>
      <c r="J540" s="627" t="s">
        <v>2360</v>
      </c>
      <c r="K540" s="627" t="s">
        <v>2285</v>
      </c>
      <c r="L540" s="629">
        <v>306.93634233277402</v>
      </c>
      <c r="M540" s="629">
        <v>11</v>
      </c>
      <c r="N540" s="630">
        <v>3376.2997656605139</v>
      </c>
    </row>
    <row r="541" spans="1:14" ht="14.4" customHeight="1" x14ac:dyDescent="0.3">
      <c r="A541" s="625" t="s">
        <v>526</v>
      </c>
      <c r="B541" s="626" t="s">
        <v>528</v>
      </c>
      <c r="C541" s="627" t="s">
        <v>550</v>
      </c>
      <c r="D541" s="628" t="s">
        <v>551</v>
      </c>
      <c r="E541" s="627" t="s">
        <v>539</v>
      </c>
      <c r="F541" s="628" t="s">
        <v>540</v>
      </c>
      <c r="G541" s="627" t="s">
        <v>645</v>
      </c>
      <c r="H541" s="627" t="s">
        <v>2361</v>
      </c>
      <c r="I541" s="627" t="s">
        <v>2362</v>
      </c>
      <c r="J541" s="627" t="s">
        <v>2363</v>
      </c>
      <c r="K541" s="627" t="s">
        <v>2364</v>
      </c>
      <c r="L541" s="629">
        <v>226.53687312774818</v>
      </c>
      <c r="M541" s="629">
        <v>292.2</v>
      </c>
      <c r="N541" s="630">
        <v>66194.074327928014</v>
      </c>
    </row>
    <row r="542" spans="1:14" ht="14.4" customHeight="1" x14ac:dyDescent="0.3">
      <c r="A542" s="625" t="s">
        <v>526</v>
      </c>
      <c r="B542" s="626" t="s">
        <v>528</v>
      </c>
      <c r="C542" s="627" t="s">
        <v>550</v>
      </c>
      <c r="D542" s="628" t="s">
        <v>551</v>
      </c>
      <c r="E542" s="627" t="s">
        <v>539</v>
      </c>
      <c r="F542" s="628" t="s">
        <v>540</v>
      </c>
      <c r="G542" s="627" t="s">
        <v>645</v>
      </c>
      <c r="H542" s="627" t="s">
        <v>2365</v>
      </c>
      <c r="I542" s="627" t="s">
        <v>2366</v>
      </c>
      <c r="J542" s="627" t="s">
        <v>2367</v>
      </c>
      <c r="K542" s="627" t="s">
        <v>2368</v>
      </c>
      <c r="L542" s="629">
        <v>75.300144188432341</v>
      </c>
      <c r="M542" s="629">
        <v>122</v>
      </c>
      <c r="N542" s="630">
        <v>9186.6175909887461</v>
      </c>
    </row>
    <row r="543" spans="1:14" ht="14.4" customHeight="1" x14ac:dyDescent="0.3">
      <c r="A543" s="625" t="s">
        <v>526</v>
      </c>
      <c r="B543" s="626" t="s">
        <v>528</v>
      </c>
      <c r="C543" s="627" t="s">
        <v>550</v>
      </c>
      <c r="D543" s="628" t="s">
        <v>551</v>
      </c>
      <c r="E543" s="627" t="s">
        <v>539</v>
      </c>
      <c r="F543" s="628" t="s">
        <v>540</v>
      </c>
      <c r="G543" s="627" t="s">
        <v>645</v>
      </c>
      <c r="H543" s="627" t="s">
        <v>2369</v>
      </c>
      <c r="I543" s="627" t="s">
        <v>2370</v>
      </c>
      <c r="J543" s="627" t="s">
        <v>2371</v>
      </c>
      <c r="K543" s="627" t="s">
        <v>2372</v>
      </c>
      <c r="L543" s="629">
        <v>298.78088486850601</v>
      </c>
      <c r="M543" s="629">
        <v>1</v>
      </c>
      <c r="N543" s="630">
        <v>298.78088486850601</v>
      </c>
    </row>
    <row r="544" spans="1:14" ht="14.4" customHeight="1" x14ac:dyDescent="0.3">
      <c r="A544" s="625" t="s">
        <v>526</v>
      </c>
      <c r="B544" s="626" t="s">
        <v>528</v>
      </c>
      <c r="C544" s="627" t="s">
        <v>550</v>
      </c>
      <c r="D544" s="628" t="s">
        <v>551</v>
      </c>
      <c r="E544" s="627" t="s">
        <v>539</v>
      </c>
      <c r="F544" s="628" t="s">
        <v>540</v>
      </c>
      <c r="G544" s="627" t="s">
        <v>645</v>
      </c>
      <c r="H544" s="627" t="s">
        <v>2373</v>
      </c>
      <c r="I544" s="627" t="s">
        <v>2374</v>
      </c>
      <c r="J544" s="627" t="s">
        <v>2375</v>
      </c>
      <c r="K544" s="627" t="s">
        <v>2376</v>
      </c>
      <c r="L544" s="629">
        <v>161.91986888193503</v>
      </c>
      <c r="M544" s="629">
        <v>36</v>
      </c>
      <c r="N544" s="630">
        <v>5829.1152797496607</v>
      </c>
    </row>
    <row r="545" spans="1:14" ht="14.4" customHeight="1" x14ac:dyDescent="0.3">
      <c r="A545" s="625" t="s">
        <v>526</v>
      </c>
      <c r="B545" s="626" t="s">
        <v>528</v>
      </c>
      <c r="C545" s="627" t="s">
        <v>550</v>
      </c>
      <c r="D545" s="628" t="s">
        <v>551</v>
      </c>
      <c r="E545" s="627" t="s">
        <v>539</v>
      </c>
      <c r="F545" s="628" t="s">
        <v>540</v>
      </c>
      <c r="G545" s="627" t="s">
        <v>645</v>
      </c>
      <c r="H545" s="627" t="s">
        <v>2377</v>
      </c>
      <c r="I545" s="627" t="s">
        <v>2378</v>
      </c>
      <c r="J545" s="627" t="s">
        <v>2379</v>
      </c>
      <c r="K545" s="627" t="s">
        <v>2380</v>
      </c>
      <c r="L545" s="629">
        <v>323.67234550444749</v>
      </c>
      <c r="M545" s="629">
        <v>299</v>
      </c>
      <c r="N545" s="630">
        <v>96778.031305829805</v>
      </c>
    </row>
    <row r="546" spans="1:14" ht="14.4" customHeight="1" x14ac:dyDescent="0.3">
      <c r="A546" s="625" t="s">
        <v>526</v>
      </c>
      <c r="B546" s="626" t="s">
        <v>528</v>
      </c>
      <c r="C546" s="627" t="s">
        <v>550</v>
      </c>
      <c r="D546" s="628" t="s">
        <v>551</v>
      </c>
      <c r="E546" s="627" t="s">
        <v>539</v>
      </c>
      <c r="F546" s="628" t="s">
        <v>540</v>
      </c>
      <c r="G546" s="627" t="s">
        <v>645</v>
      </c>
      <c r="H546" s="627" t="s">
        <v>2381</v>
      </c>
      <c r="I546" s="627" t="s">
        <v>2382</v>
      </c>
      <c r="J546" s="627" t="s">
        <v>2383</v>
      </c>
      <c r="K546" s="627" t="s">
        <v>2353</v>
      </c>
      <c r="L546" s="629">
        <v>54.381982492291101</v>
      </c>
      <c r="M546" s="629">
        <v>196</v>
      </c>
      <c r="N546" s="630">
        <v>10658.868568489055</v>
      </c>
    </row>
    <row r="547" spans="1:14" ht="14.4" customHeight="1" x14ac:dyDescent="0.3">
      <c r="A547" s="625" t="s">
        <v>526</v>
      </c>
      <c r="B547" s="626" t="s">
        <v>528</v>
      </c>
      <c r="C547" s="627" t="s">
        <v>550</v>
      </c>
      <c r="D547" s="628" t="s">
        <v>551</v>
      </c>
      <c r="E547" s="627" t="s">
        <v>539</v>
      </c>
      <c r="F547" s="628" t="s">
        <v>540</v>
      </c>
      <c r="G547" s="627" t="s">
        <v>645</v>
      </c>
      <c r="H547" s="627" t="s">
        <v>2384</v>
      </c>
      <c r="I547" s="627" t="s">
        <v>2385</v>
      </c>
      <c r="J547" s="627" t="s">
        <v>2340</v>
      </c>
      <c r="K547" s="627" t="s">
        <v>2386</v>
      </c>
      <c r="L547" s="629">
        <v>74</v>
      </c>
      <c r="M547" s="629">
        <v>40</v>
      </c>
      <c r="N547" s="630">
        <v>2960</v>
      </c>
    </row>
    <row r="548" spans="1:14" ht="14.4" customHeight="1" x14ac:dyDescent="0.3">
      <c r="A548" s="625" t="s">
        <v>526</v>
      </c>
      <c r="B548" s="626" t="s">
        <v>528</v>
      </c>
      <c r="C548" s="627" t="s">
        <v>550</v>
      </c>
      <c r="D548" s="628" t="s">
        <v>551</v>
      </c>
      <c r="E548" s="627" t="s">
        <v>539</v>
      </c>
      <c r="F548" s="628" t="s">
        <v>540</v>
      </c>
      <c r="G548" s="627" t="s">
        <v>645</v>
      </c>
      <c r="H548" s="627" t="s">
        <v>2387</v>
      </c>
      <c r="I548" s="627" t="s">
        <v>2388</v>
      </c>
      <c r="J548" s="627" t="s">
        <v>2389</v>
      </c>
      <c r="K548" s="627" t="s">
        <v>2390</v>
      </c>
      <c r="L548" s="629">
        <v>59.789965710311343</v>
      </c>
      <c r="M548" s="629">
        <v>20</v>
      </c>
      <c r="N548" s="630">
        <v>1195.7993142062269</v>
      </c>
    </row>
    <row r="549" spans="1:14" ht="14.4" customHeight="1" x14ac:dyDescent="0.3">
      <c r="A549" s="625" t="s">
        <v>526</v>
      </c>
      <c r="B549" s="626" t="s">
        <v>528</v>
      </c>
      <c r="C549" s="627" t="s">
        <v>550</v>
      </c>
      <c r="D549" s="628" t="s">
        <v>551</v>
      </c>
      <c r="E549" s="627" t="s">
        <v>539</v>
      </c>
      <c r="F549" s="628" t="s">
        <v>540</v>
      </c>
      <c r="G549" s="627" t="s">
        <v>645</v>
      </c>
      <c r="H549" s="627" t="s">
        <v>2391</v>
      </c>
      <c r="I549" s="627" t="s">
        <v>2392</v>
      </c>
      <c r="J549" s="627" t="s">
        <v>2393</v>
      </c>
      <c r="K549" s="627" t="s">
        <v>2394</v>
      </c>
      <c r="L549" s="629">
        <v>12592.487851666474</v>
      </c>
      <c r="M549" s="629">
        <v>12</v>
      </c>
      <c r="N549" s="630">
        <v>151109.85421999768</v>
      </c>
    </row>
    <row r="550" spans="1:14" ht="14.4" customHeight="1" x14ac:dyDescent="0.3">
      <c r="A550" s="625" t="s">
        <v>526</v>
      </c>
      <c r="B550" s="626" t="s">
        <v>528</v>
      </c>
      <c r="C550" s="627" t="s">
        <v>550</v>
      </c>
      <c r="D550" s="628" t="s">
        <v>551</v>
      </c>
      <c r="E550" s="627" t="s">
        <v>539</v>
      </c>
      <c r="F550" s="628" t="s">
        <v>540</v>
      </c>
      <c r="G550" s="627" t="s">
        <v>645</v>
      </c>
      <c r="H550" s="627" t="s">
        <v>2395</v>
      </c>
      <c r="I550" s="627" t="s">
        <v>2396</v>
      </c>
      <c r="J550" s="627" t="s">
        <v>2397</v>
      </c>
      <c r="K550" s="627" t="s">
        <v>2398</v>
      </c>
      <c r="L550" s="629">
        <v>887.2700000000001</v>
      </c>
      <c r="M550" s="629">
        <v>10</v>
      </c>
      <c r="N550" s="630">
        <v>8872.7000000000007</v>
      </c>
    </row>
    <row r="551" spans="1:14" ht="14.4" customHeight="1" x14ac:dyDescent="0.3">
      <c r="A551" s="625" t="s">
        <v>526</v>
      </c>
      <c r="B551" s="626" t="s">
        <v>528</v>
      </c>
      <c r="C551" s="627" t="s">
        <v>550</v>
      </c>
      <c r="D551" s="628" t="s">
        <v>551</v>
      </c>
      <c r="E551" s="627" t="s">
        <v>541</v>
      </c>
      <c r="F551" s="628" t="s">
        <v>542</v>
      </c>
      <c r="G551" s="627" t="s">
        <v>560</v>
      </c>
      <c r="H551" s="627" t="s">
        <v>2399</v>
      </c>
      <c r="I551" s="627" t="s">
        <v>2400</v>
      </c>
      <c r="J551" s="627" t="s">
        <v>2401</v>
      </c>
      <c r="K551" s="627" t="s">
        <v>2402</v>
      </c>
      <c r="L551" s="629">
        <v>83.784999999999997</v>
      </c>
      <c r="M551" s="629">
        <v>2</v>
      </c>
      <c r="N551" s="630">
        <v>167.57</v>
      </c>
    </row>
    <row r="552" spans="1:14" ht="14.4" customHeight="1" x14ac:dyDescent="0.3">
      <c r="A552" s="625" t="s">
        <v>526</v>
      </c>
      <c r="B552" s="626" t="s">
        <v>528</v>
      </c>
      <c r="C552" s="627" t="s">
        <v>550</v>
      </c>
      <c r="D552" s="628" t="s">
        <v>551</v>
      </c>
      <c r="E552" s="627" t="s">
        <v>541</v>
      </c>
      <c r="F552" s="628" t="s">
        <v>542</v>
      </c>
      <c r="G552" s="627" t="s">
        <v>560</v>
      </c>
      <c r="H552" s="627" t="s">
        <v>2403</v>
      </c>
      <c r="I552" s="627" t="s">
        <v>2404</v>
      </c>
      <c r="J552" s="627" t="s">
        <v>2405</v>
      </c>
      <c r="K552" s="627" t="s">
        <v>2406</v>
      </c>
      <c r="L552" s="629">
        <v>88.76</v>
      </c>
      <c r="M552" s="629">
        <v>1</v>
      </c>
      <c r="N552" s="630">
        <v>88.76</v>
      </c>
    </row>
    <row r="553" spans="1:14" ht="14.4" customHeight="1" x14ac:dyDescent="0.3">
      <c r="A553" s="625" t="s">
        <v>526</v>
      </c>
      <c r="B553" s="626" t="s">
        <v>528</v>
      </c>
      <c r="C553" s="627" t="s">
        <v>550</v>
      </c>
      <c r="D553" s="628" t="s">
        <v>551</v>
      </c>
      <c r="E553" s="627" t="s">
        <v>541</v>
      </c>
      <c r="F553" s="628" t="s">
        <v>542</v>
      </c>
      <c r="G553" s="627" t="s">
        <v>560</v>
      </c>
      <c r="H553" s="627" t="s">
        <v>2407</v>
      </c>
      <c r="I553" s="627" t="s">
        <v>2408</v>
      </c>
      <c r="J553" s="627" t="s">
        <v>2409</v>
      </c>
      <c r="K553" s="627" t="s">
        <v>2410</v>
      </c>
      <c r="L553" s="629">
        <v>76.329656502391998</v>
      </c>
      <c r="M553" s="629">
        <v>1</v>
      </c>
      <c r="N553" s="630">
        <v>76.329656502391998</v>
      </c>
    </row>
    <row r="554" spans="1:14" ht="14.4" customHeight="1" x14ac:dyDescent="0.3">
      <c r="A554" s="625" t="s">
        <v>526</v>
      </c>
      <c r="B554" s="626" t="s">
        <v>528</v>
      </c>
      <c r="C554" s="627" t="s">
        <v>550</v>
      </c>
      <c r="D554" s="628" t="s">
        <v>551</v>
      </c>
      <c r="E554" s="627" t="s">
        <v>541</v>
      </c>
      <c r="F554" s="628" t="s">
        <v>542</v>
      </c>
      <c r="G554" s="627" t="s">
        <v>560</v>
      </c>
      <c r="H554" s="627" t="s">
        <v>2411</v>
      </c>
      <c r="I554" s="627" t="s">
        <v>2412</v>
      </c>
      <c r="J554" s="627" t="s">
        <v>2413</v>
      </c>
      <c r="K554" s="627" t="s">
        <v>770</v>
      </c>
      <c r="L554" s="629">
        <v>76.526666666666657</v>
      </c>
      <c r="M554" s="629">
        <v>3</v>
      </c>
      <c r="N554" s="630">
        <v>229.57999999999998</v>
      </c>
    </row>
    <row r="555" spans="1:14" ht="14.4" customHeight="1" x14ac:dyDescent="0.3">
      <c r="A555" s="625" t="s">
        <v>526</v>
      </c>
      <c r="B555" s="626" t="s">
        <v>528</v>
      </c>
      <c r="C555" s="627" t="s">
        <v>550</v>
      </c>
      <c r="D555" s="628" t="s">
        <v>551</v>
      </c>
      <c r="E555" s="627" t="s">
        <v>541</v>
      </c>
      <c r="F555" s="628" t="s">
        <v>542</v>
      </c>
      <c r="G555" s="627" t="s">
        <v>560</v>
      </c>
      <c r="H555" s="627" t="s">
        <v>2414</v>
      </c>
      <c r="I555" s="627" t="s">
        <v>2415</v>
      </c>
      <c r="J555" s="627" t="s">
        <v>2416</v>
      </c>
      <c r="K555" s="627" t="s">
        <v>2410</v>
      </c>
      <c r="L555" s="629">
        <v>75.650000000000006</v>
      </c>
      <c r="M555" s="629">
        <v>2</v>
      </c>
      <c r="N555" s="630">
        <v>151.30000000000001</v>
      </c>
    </row>
    <row r="556" spans="1:14" ht="14.4" customHeight="1" x14ac:dyDescent="0.3">
      <c r="A556" s="625" t="s">
        <v>526</v>
      </c>
      <c r="B556" s="626" t="s">
        <v>528</v>
      </c>
      <c r="C556" s="627" t="s">
        <v>550</v>
      </c>
      <c r="D556" s="628" t="s">
        <v>551</v>
      </c>
      <c r="E556" s="627" t="s">
        <v>541</v>
      </c>
      <c r="F556" s="628" t="s">
        <v>542</v>
      </c>
      <c r="G556" s="627" t="s">
        <v>560</v>
      </c>
      <c r="H556" s="627" t="s">
        <v>2417</v>
      </c>
      <c r="I556" s="627" t="s">
        <v>2418</v>
      </c>
      <c r="J556" s="627" t="s">
        <v>2419</v>
      </c>
      <c r="K556" s="627" t="s">
        <v>2420</v>
      </c>
      <c r="L556" s="629">
        <v>87.99</v>
      </c>
      <c r="M556" s="629">
        <v>2</v>
      </c>
      <c r="N556" s="630">
        <v>175.98</v>
      </c>
    </row>
    <row r="557" spans="1:14" ht="14.4" customHeight="1" x14ac:dyDescent="0.3">
      <c r="A557" s="625" t="s">
        <v>526</v>
      </c>
      <c r="B557" s="626" t="s">
        <v>528</v>
      </c>
      <c r="C557" s="627" t="s">
        <v>550</v>
      </c>
      <c r="D557" s="628" t="s">
        <v>551</v>
      </c>
      <c r="E557" s="627" t="s">
        <v>541</v>
      </c>
      <c r="F557" s="628" t="s">
        <v>542</v>
      </c>
      <c r="G557" s="627" t="s">
        <v>560</v>
      </c>
      <c r="H557" s="627" t="s">
        <v>2421</v>
      </c>
      <c r="I557" s="627" t="s">
        <v>2422</v>
      </c>
      <c r="J557" s="627" t="s">
        <v>2423</v>
      </c>
      <c r="K557" s="627" t="s">
        <v>2424</v>
      </c>
      <c r="L557" s="629">
        <v>105.47996127158017</v>
      </c>
      <c r="M557" s="629">
        <v>6</v>
      </c>
      <c r="N557" s="630">
        <v>632.87976762948097</v>
      </c>
    </row>
    <row r="558" spans="1:14" ht="14.4" customHeight="1" x14ac:dyDescent="0.3">
      <c r="A558" s="625" t="s">
        <v>526</v>
      </c>
      <c r="B558" s="626" t="s">
        <v>528</v>
      </c>
      <c r="C558" s="627" t="s">
        <v>550</v>
      </c>
      <c r="D558" s="628" t="s">
        <v>551</v>
      </c>
      <c r="E558" s="627" t="s">
        <v>541</v>
      </c>
      <c r="F558" s="628" t="s">
        <v>542</v>
      </c>
      <c r="G558" s="627" t="s">
        <v>560</v>
      </c>
      <c r="H558" s="627" t="s">
        <v>2425</v>
      </c>
      <c r="I558" s="627" t="s">
        <v>2426</v>
      </c>
      <c r="J558" s="627" t="s">
        <v>2427</v>
      </c>
      <c r="K558" s="627" t="s">
        <v>2428</v>
      </c>
      <c r="L558" s="629">
        <v>80.542143063317624</v>
      </c>
      <c r="M558" s="629">
        <v>5</v>
      </c>
      <c r="N558" s="630">
        <v>402.71071531658811</v>
      </c>
    </row>
    <row r="559" spans="1:14" ht="14.4" customHeight="1" x14ac:dyDescent="0.3">
      <c r="A559" s="625" t="s">
        <v>526</v>
      </c>
      <c r="B559" s="626" t="s">
        <v>528</v>
      </c>
      <c r="C559" s="627" t="s">
        <v>550</v>
      </c>
      <c r="D559" s="628" t="s">
        <v>551</v>
      </c>
      <c r="E559" s="627" t="s">
        <v>541</v>
      </c>
      <c r="F559" s="628" t="s">
        <v>542</v>
      </c>
      <c r="G559" s="627" t="s">
        <v>560</v>
      </c>
      <c r="H559" s="627" t="s">
        <v>2429</v>
      </c>
      <c r="I559" s="627" t="s">
        <v>2430</v>
      </c>
      <c r="J559" s="627" t="s">
        <v>2431</v>
      </c>
      <c r="K559" s="627" t="s">
        <v>2432</v>
      </c>
      <c r="L559" s="629">
        <v>8046.7800000000007</v>
      </c>
      <c r="M559" s="629">
        <v>5</v>
      </c>
      <c r="N559" s="630">
        <v>40233.9</v>
      </c>
    </row>
    <row r="560" spans="1:14" ht="14.4" customHeight="1" x14ac:dyDescent="0.3">
      <c r="A560" s="625" t="s">
        <v>526</v>
      </c>
      <c r="B560" s="626" t="s">
        <v>528</v>
      </c>
      <c r="C560" s="627" t="s">
        <v>550</v>
      </c>
      <c r="D560" s="628" t="s">
        <v>551</v>
      </c>
      <c r="E560" s="627" t="s">
        <v>541</v>
      </c>
      <c r="F560" s="628" t="s">
        <v>542</v>
      </c>
      <c r="G560" s="627" t="s">
        <v>560</v>
      </c>
      <c r="H560" s="627" t="s">
        <v>2433</v>
      </c>
      <c r="I560" s="627" t="s">
        <v>2434</v>
      </c>
      <c r="J560" s="627" t="s">
        <v>2435</v>
      </c>
      <c r="K560" s="627" t="s">
        <v>2436</v>
      </c>
      <c r="L560" s="629">
        <v>7949.0735714285711</v>
      </c>
      <c r="M560" s="629">
        <v>14</v>
      </c>
      <c r="N560" s="630">
        <v>111287.03</v>
      </c>
    </row>
    <row r="561" spans="1:14" ht="14.4" customHeight="1" x14ac:dyDescent="0.3">
      <c r="A561" s="625" t="s">
        <v>526</v>
      </c>
      <c r="B561" s="626" t="s">
        <v>528</v>
      </c>
      <c r="C561" s="627" t="s">
        <v>550</v>
      </c>
      <c r="D561" s="628" t="s">
        <v>551</v>
      </c>
      <c r="E561" s="627" t="s">
        <v>541</v>
      </c>
      <c r="F561" s="628" t="s">
        <v>542</v>
      </c>
      <c r="G561" s="627" t="s">
        <v>645</v>
      </c>
      <c r="H561" s="627" t="s">
        <v>2437</v>
      </c>
      <c r="I561" s="627" t="s">
        <v>2438</v>
      </c>
      <c r="J561" s="627" t="s">
        <v>2439</v>
      </c>
      <c r="K561" s="627"/>
      <c r="L561" s="629">
        <v>91.707466600131454</v>
      </c>
      <c r="M561" s="629">
        <v>1234</v>
      </c>
      <c r="N561" s="630">
        <v>113167.01378456221</v>
      </c>
    </row>
    <row r="562" spans="1:14" ht="14.4" customHeight="1" x14ac:dyDescent="0.3">
      <c r="A562" s="625" t="s">
        <v>526</v>
      </c>
      <c r="B562" s="626" t="s">
        <v>528</v>
      </c>
      <c r="C562" s="627" t="s">
        <v>550</v>
      </c>
      <c r="D562" s="628" t="s">
        <v>551</v>
      </c>
      <c r="E562" s="627" t="s">
        <v>541</v>
      </c>
      <c r="F562" s="628" t="s">
        <v>542</v>
      </c>
      <c r="G562" s="627" t="s">
        <v>645</v>
      </c>
      <c r="H562" s="627" t="s">
        <v>2440</v>
      </c>
      <c r="I562" s="627" t="s">
        <v>2441</v>
      </c>
      <c r="J562" s="627" t="s">
        <v>2442</v>
      </c>
      <c r="K562" s="627" t="s">
        <v>2443</v>
      </c>
      <c r="L562" s="629">
        <v>2990.4992594048622</v>
      </c>
      <c r="M562" s="629">
        <v>106</v>
      </c>
      <c r="N562" s="630">
        <v>316992.9214969154</v>
      </c>
    </row>
    <row r="563" spans="1:14" ht="14.4" customHeight="1" x14ac:dyDescent="0.3">
      <c r="A563" s="625" t="s">
        <v>526</v>
      </c>
      <c r="B563" s="626" t="s">
        <v>528</v>
      </c>
      <c r="C563" s="627" t="s">
        <v>550</v>
      </c>
      <c r="D563" s="628" t="s">
        <v>551</v>
      </c>
      <c r="E563" s="627" t="s">
        <v>541</v>
      </c>
      <c r="F563" s="628" t="s">
        <v>542</v>
      </c>
      <c r="G563" s="627" t="s">
        <v>645</v>
      </c>
      <c r="H563" s="627" t="s">
        <v>2444</v>
      </c>
      <c r="I563" s="627" t="s">
        <v>2445</v>
      </c>
      <c r="J563" s="627" t="s">
        <v>2446</v>
      </c>
      <c r="K563" s="627" t="s">
        <v>2447</v>
      </c>
      <c r="L563" s="629">
        <v>7822.7279567048408</v>
      </c>
      <c r="M563" s="629">
        <v>15</v>
      </c>
      <c r="N563" s="630">
        <v>117340.91935057261</v>
      </c>
    </row>
    <row r="564" spans="1:14" ht="14.4" customHeight="1" x14ac:dyDescent="0.3">
      <c r="A564" s="625" t="s">
        <v>526</v>
      </c>
      <c r="B564" s="626" t="s">
        <v>528</v>
      </c>
      <c r="C564" s="627" t="s">
        <v>550</v>
      </c>
      <c r="D564" s="628" t="s">
        <v>551</v>
      </c>
      <c r="E564" s="627" t="s">
        <v>535</v>
      </c>
      <c r="F564" s="628" t="s">
        <v>536</v>
      </c>
      <c r="G564" s="627"/>
      <c r="H564" s="627"/>
      <c r="I564" s="627" t="s">
        <v>2448</v>
      </c>
      <c r="J564" s="627" t="s">
        <v>2449</v>
      </c>
      <c r="K564" s="627"/>
      <c r="L564" s="629">
        <v>3842.0400000000004</v>
      </c>
      <c r="M564" s="629">
        <v>53</v>
      </c>
      <c r="N564" s="630">
        <v>203628.12000000002</v>
      </c>
    </row>
    <row r="565" spans="1:14" ht="14.4" customHeight="1" x14ac:dyDescent="0.3">
      <c r="A565" s="625" t="s">
        <v>526</v>
      </c>
      <c r="B565" s="626" t="s">
        <v>528</v>
      </c>
      <c r="C565" s="627" t="s">
        <v>550</v>
      </c>
      <c r="D565" s="628" t="s">
        <v>551</v>
      </c>
      <c r="E565" s="627" t="s">
        <v>535</v>
      </c>
      <c r="F565" s="628" t="s">
        <v>536</v>
      </c>
      <c r="G565" s="627"/>
      <c r="H565" s="627"/>
      <c r="I565" s="627" t="s">
        <v>2450</v>
      </c>
      <c r="J565" s="627" t="s">
        <v>2451</v>
      </c>
      <c r="K565" s="627"/>
      <c r="L565" s="629">
        <v>1215.6040909090902</v>
      </c>
      <c r="M565" s="629">
        <v>88</v>
      </c>
      <c r="N565" s="630">
        <v>106973.15999999995</v>
      </c>
    </row>
    <row r="566" spans="1:14" ht="14.4" customHeight="1" x14ac:dyDescent="0.3">
      <c r="A566" s="625" t="s">
        <v>526</v>
      </c>
      <c r="B566" s="626" t="s">
        <v>528</v>
      </c>
      <c r="C566" s="627" t="s">
        <v>550</v>
      </c>
      <c r="D566" s="628" t="s">
        <v>551</v>
      </c>
      <c r="E566" s="627" t="s">
        <v>535</v>
      </c>
      <c r="F566" s="628" t="s">
        <v>536</v>
      </c>
      <c r="G566" s="627"/>
      <c r="H566" s="627"/>
      <c r="I566" s="627" t="s">
        <v>2452</v>
      </c>
      <c r="J566" s="627" t="s">
        <v>2453</v>
      </c>
      <c r="K566" s="627"/>
      <c r="L566" s="629">
        <v>9287.2000000000007</v>
      </c>
      <c r="M566" s="629">
        <v>15</v>
      </c>
      <c r="N566" s="630">
        <v>139308</v>
      </c>
    </row>
    <row r="567" spans="1:14" ht="14.4" customHeight="1" x14ac:dyDescent="0.3">
      <c r="A567" s="625" t="s">
        <v>526</v>
      </c>
      <c r="B567" s="626" t="s">
        <v>528</v>
      </c>
      <c r="C567" s="627" t="s">
        <v>550</v>
      </c>
      <c r="D567" s="628" t="s">
        <v>551</v>
      </c>
      <c r="E567" s="627" t="s">
        <v>535</v>
      </c>
      <c r="F567" s="628" t="s">
        <v>536</v>
      </c>
      <c r="G567" s="627"/>
      <c r="H567" s="627"/>
      <c r="I567" s="627" t="s">
        <v>2454</v>
      </c>
      <c r="J567" s="627" t="s">
        <v>2455</v>
      </c>
      <c r="K567" s="627"/>
      <c r="L567" s="629">
        <v>5586</v>
      </c>
      <c r="M567" s="629">
        <v>12</v>
      </c>
      <c r="N567" s="630">
        <v>67032</v>
      </c>
    </row>
    <row r="568" spans="1:14" ht="14.4" customHeight="1" x14ac:dyDescent="0.3">
      <c r="A568" s="625" t="s">
        <v>526</v>
      </c>
      <c r="B568" s="626" t="s">
        <v>528</v>
      </c>
      <c r="C568" s="627" t="s">
        <v>550</v>
      </c>
      <c r="D568" s="628" t="s">
        <v>551</v>
      </c>
      <c r="E568" s="627" t="s">
        <v>535</v>
      </c>
      <c r="F568" s="628" t="s">
        <v>536</v>
      </c>
      <c r="G568" s="627"/>
      <c r="H568" s="627"/>
      <c r="I568" s="627" t="s">
        <v>2456</v>
      </c>
      <c r="J568" s="627" t="s">
        <v>2457</v>
      </c>
      <c r="K568" s="627"/>
      <c r="L568" s="629">
        <v>2907</v>
      </c>
      <c r="M568" s="629">
        <v>6</v>
      </c>
      <c r="N568" s="630">
        <v>17442</v>
      </c>
    </row>
    <row r="569" spans="1:14" ht="14.4" customHeight="1" x14ac:dyDescent="0.3">
      <c r="A569" s="625" t="s">
        <v>526</v>
      </c>
      <c r="B569" s="626" t="s">
        <v>528</v>
      </c>
      <c r="C569" s="627" t="s">
        <v>550</v>
      </c>
      <c r="D569" s="628" t="s">
        <v>551</v>
      </c>
      <c r="E569" s="627" t="s">
        <v>535</v>
      </c>
      <c r="F569" s="628" t="s">
        <v>536</v>
      </c>
      <c r="G569" s="627"/>
      <c r="H569" s="627"/>
      <c r="I569" s="627" t="s">
        <v>2458</v>
      </c>
      <c r="J569" s="627" t="s">
        <v>2459</v>
      </c>
      <c r="K569" s="627"/>
      <c r="L569" s="629">
        <v>2187.3000000000002</v>
      </c>
      <c r="M569" s="629">
        <v>9</v>
      </c>
      <c r="N569" s="630">
        <v>19685.7</v>
      </c>
    </row>
    <row r="570" spans="1:14" ht="14.4" customHeight="1" x14ac:dyDescent="0.3">
      <c r="A570" s="625" t="s">
        <v>526</v>
      </c>
      <c r="B570" s="626" t="s">
        <v>528</v>
      </c>
      <c r="C570" s="627" t="s">
        <v>550</v>
      </c>
      <c r="D570" s="628" t="s">
        <v>551</v>
      </c>
      <c r="E570" s="627" t="s">
        <v>535</v>
      </c>
      <c r="F570" s="628" t="s">
        <v>536</v>
      </c>
      <c r="G570" s="627"/>
      <c r="H570" s="627"/>
      <c r="I570" s="627" t="s">
        <v>2460</v>
      </c>
      <c r="J570" s="627" t="s">
        <v>2461</v>
      </c>
      <c r="K570" s="627"/>
      <c r="L570" s="629">
        <v>8590.1849999999977</v>
      </c>
      <c r="M570" s="629">
        <v>32</v>
      </c>
      <c r="N570" s="630">
        <v>274885.91999999993</v>
      </c>
    </row>
    <row r="571" spans="1:14" ht="14.4" customHeight="1" x14ac:dyDescent="0.3">
      <c r="A571" s="625" t="s">
        <v>526</v>
      </c>
      <c r="B571" s="626" t="s">
        <v>528</v>
      </c>
      <c r="C571" s="627" t="s">
        <v>550</v>
      </c>
      <c r="D571" s="628" t="s">
        <v>551</v>
      </c>
      <c r="E571" s="627" t="s">
        <v>535</v>
      </c>
      <c r="F571" s="628" t="s">
        <v>536</v>
      </c>
      <c r="G571" s="627"/>
      <c r="H571" s="627"/>
      <c r="I571" s="627" t="s">
        <v>2462</v>
      </c>
      <c r="J571" s="627" t="s">
        <v>2463</v>
      </c>
      <c r="K571" s="627"/>
      <c r="L571" s="629">
        <v>2242.5</v>
      </c>
      <c r="M571" s="629">
        <v>3</v>
      </c>
      <c r="N571" s="630">
        <v>6727.5</v>
      </c>
    </row>
    <row r="572" spans="1:14" ht="14.4" customHeight="1" x14ac:dyDescent="0.3">
      <c r="A572" s="625" t="s">
        <v>526</v>
      </c>
      <c r="B572" s="626" t="s">
        <v>528</v>
      </c>
      <c r="C572" s="627" t="s">
        <v>552</v>
      </c>
      <c r="D572" s="628" t="s">
        <v>553</v>
      </c>
      <c r="E572" s="627" t="s">
        <v>529</v>
      </c>
      <c r="F572" s="628" t="s">
        <v>530</v>
      </c>
      <c r="G572" s="627"/>
      <c r="H572" s="627" t="s">
        <v>2464</v>
      </c>
      <c r="I572" s="627" t="s">
        <v>2465</v>
      </c>
      <c r="J572" s="627" t="s">
        <v>2096</v>
      </c>
      <c r="K572" s="627" t="s">
        <v>2466</v>
      </c>
      <c r="L572" s="629">
        <v>108.27000219690224</v>
      </c>
      <c r="M572" s="629">
        <v>8</v>
      </c>
      <c r="N572" s="630">
        <v>866.16001757521792</v>
      </c>
    </row>
    <row r="573" spans="1:14" ht="14.4" customHeight="1" x14ac:dyDescent="0.3">
      <c r="A573" s="625" t="s">
        <v>526</v>
      </c>
      <c r="B573" s="626" t="s">
        <v>528</v>
      </c>
      <c r="C573" s="627" t="s">
        <v>552</v>
      </c>
      <c r="D573" s="628" t="s">
        <v>553</v>
      </c>
      <c r="E573" s="627" t="s">
        <v>529</v>
      </c>
      <c r="F573" s="628" t="s">
        <v>530</v>
      </c>
      <c r="G573" s="627"/>
      <c r="H573" s="627" t="s">
        <v>2467</v>
      </c>
      <c r="I573" s="627" t="s">
        <v>2468</v>
      </c>
      <c r="J573" s="627" t="s">
        <v>2469</v>
      </c>
      <c r="K573" s="627" t="s">
        <v>2470</v>
      </c>
      <c r="L573" s="629">
        <v>52.67</v>
      </c>
      <c r="M573" s="629">
        <v>2</v>
      </c>
      <c r="N573" s="630">
        <v>105.34</v>
      </c>
    </row>
    <row r="574" spans="1:14" ht="14.4" customHeight="1" x14ac:dyDescent="0.3">
      <c r="A574" s="625" t="s">
        <v>526</v>
      </c>
      <c r="B574" s="626" t="s">
        <v>528</v>
      </c>
      <c r="C574" s="627" t="s">
        <v>552</v>
      </c>
      <c r="D574" s="628" t="s">
        <v>553</v>
      </c>
      <c r="E574" s="627" t="s">
        <v>529</v>
      </c>
      <c r="F574" s="628" t="s">
        <v>530</v>
      </c>
      <c r="G574" s="627"/>
      <c r="H574" s="627" t="s">
        <v>2471</v>
      </c>
      <c r="I574" s="627" t="s">
        <v>2472</v>
      </c>
      <c r="J574" s="627" t="s">
        <v>2473</v>
      </c>
      <c r="K574" s="627" t="s">
        <v>2474</v>
      </c>
      <c r="L574" s="629">
        <v>4439.6915986950598</v>
      </c>
      <c r="M574" s="629">
        <v>4</v>
      </c>
      <c r="N574" s="630">
        <v>17758.766394780239</v>
      </c>
    </row>
    <row r="575" spans="1:14" ht="14.4" customHeight="1" x14ac:dyDescent="0.3">
      <c r="A575" s="625" t="s">
        <v>526</v>
      </c>
      <c r="B575" s="626" t="s">
        <v>528</v>
      </c>
      <c r="C575" s="627" t="s">
        <v>552</v>
      </c>
      <c r="D575" s="628" t="s">
        <v>553</v>
      </c>
      <c r="E575" s="627" t="s">
        <v>529</v>
      </c>
      <c r="F575" s="628" t="s">
        <v>530</v>
      </c>
      <c r="G575" s="627"/>
      <c r="H575" s="627" t="s">
        <v>2475</v>
      </c>
      <c r="I575" s="627" t="s">
        <v>2475</v>
      </c>
      <c r="J575" s="627" t="s">
        <v>2476</v>
      </c>
      <c r="K575" s="627" t="s">
        <v>2477</v>
      </c>
      <c r="L575" s="629">
        <v>1408.00235514478</v>
      </c>
      <c r="M575" s="629">
        <v>2</v>
      </c>
      <c r="N575" s="630">
        <v>2816.0047102895601</v>
      </c>
    </row>
    <row r="576" spans="1:14" ht="14.4" customHeight="1" x14ac:dyDescent="0.3">
      <c r="A576" s="625" t="s">
        <v>526</v>
      </c>
      <c r="B576" s="626" t="s">
        <v>528</v>
      </c>
      <c r="C576" s="627" t="s">
        <v>552</v>
      </c>
      <c r="D576" s="628" t="s">
        <v>553</v>
      </c>
      <c r="E576" s="627" t="s">
        <v>529</v>
      </c>
      <c r="F576" s="628" t="s">
        <v>530</v>
      </c>
      <c r="G576" s="627"/>
      <c r="H576" s="627" t="s">
        <v>2478</v>
      </c>
      <c r="I576" s="627" t="s">
        <v>2479</v>
      </c>
      <c r="J576" s="627" t="s">
        <v>2480</v>
      </c>
      <c r="K576" s="627" t="s">
        <v>2481</v>
      </c>
      <c r="L576" s="629">
        <v>227.87285459937189</v>
      </c>
      <c r="M576" s="629">
        <v>13</v>
      </c>
      <c r="N576" s="630">
        <v>2962.3471097918346</v>
      </c>
    </row>
    <row r="577" spans="1:14" ht="14.4" customHeight="1" x14ac:dyDescent="0.3">
      <c r="A577" s="625" t="s">
        <v>526</v>
      </c>
      <c r="B577" s="626" t="s">
        <v>528</v>
      </c>
      <c r="C577" s="627" t="s">
        <v>552</v>
      </c>
      <c r="D577" s="628" t="s">
        <v>553</v>
      </c>
      <c r="E577" s="627" t="s">
        <v>529</v>
      </c>
      <c r="F577" s="628" t="s">
        <v>530</v>
      </c>
      <c r="G577" s="627" t="s">
        <v>560</v>
      </c>
      <c r="H577" s="627" t="s">
        <v>565</v>
      </c>
      <c r="I577" s="627" t="s">
        <v>565</v>
      </c>
      <c r="J577" s="627" t="s">
        <v>566</v>
      </c>
      <c r="K577" s="627" t="s">
        <v>567</v>
      </c>
      <c r="L577" s="629">
        <v>249.90366127850416</v>
      </c>
      <c r="M577" s="629">
        <v>61.5</v>
      </c>
      <c r="N577" s="630">
        <v>15369.075168628005</v>
      </c>
    </row>
    <row r="578" spans="1:14" ht="14.4" customHeight="1" x14ac:dyDescent="0.3">
      <c r="A578" s="625" t="s">
        <v>526</v>
      </c>
      <c r="B578" s="626" t="s">
        <v>528</v>
      </c>
      <c r="C578" s="627" t="s">
        <v>552</v>
      </c>
      <c r="D578" s="628" t="s">
        <v>553</v>
      </c>
      <c r="E578" s="627" t="s">
        <v>529</v>
      </c>
      <c r="F578" s="628" t="s">
        <v>530</v>
      </c>
      <c r="G578" s="627" t="s">
        <v>560</v>
      </c>
      <c r="H578" s="627" t="s">
        <v>568</v>
      </c>
      <c r="I578" s="627" t="s">
        <v>568</v>
      </c>
      <c r="J578" s="627" t="s">
        <v>566</v>
      </c>
      <c r="K578" s="627" t="s">
        <v>569</v>
      </c>
      <c r="L578" s="629">
        <v>142.08166319121432</v>
      </c>
      <c r="M578" s="629">
        <v>87</v>
      </c>
      <c r="N578" s="630">
        <v>12361.104697635647</v>
      </c>
    </row>
    <row r="579" spans="1:14" ht="14.4" customHeight="1" x14ac:dyDescent="0.3">
      <c r="A579" s="625" t="s">
        <v>526</v>
      </c>
      <c r="B579" s="626" t="s">
        <v>528</v>
      </c>
      <c r="C579" s="627" t="s">
        <v>552</v>
      </c>
      <c r="D579" s="628" t="s">
        <v>553</v>
      </c>
      <c r="E579" s="627" t="s">
        <v>529</v>
      </c>
      <c r="F579" s="628" t="s">
        <v>530</v>
      </c>
      <c r="G579" s="627" t="s">
        <v>560</v>
      </c>
      <c r="H579" s="627" t="s">
        <v>751</v>
      </c>
      <c r="I579" s="627" t="s">
        <v>751</v>
      </c>
      <c r="J579" s="627" t="s">
        <v>566</v>
      </c>
      <c r="K579" s="627" t="s">
        <v>752</v>
      </c>
      <c r="L579" s="629">
        <v>145.40280005494742</v>
      </c>
      <c r="M579" s="629">
        <v>32</v>
      </c>
      <c r="N579" s="630">
        <v>4652.8896017583174</v>
      </c>
    </row>
    <row r="580" spans="1:14" ht="14.4" customHeight="1" x14ac:dyDescent="0.3">
      <c r="A580" s="625" t="s">
        <v>526</v>
      </c>
      <c r="B580" s="626" t="s">
        <v>528</v>
      </c>
      <c r="C580" s="627" t="s">
        <v>552</v>
      </c>
      <c r="D580" s="628" t="s">
        <v>553</v>
      </c>
      <c r="E580" s="627" t="s">
        <v>529</v>
      </c>
      <c r="F580" s="628" t="s">
        <v>530</v>
      </c>
      <c r="G580" s="627" t="s">
        <v>560</v>
      </c>
      <c r="H580" s="627" t="s">
        <v>570</v>
      </c>
      <c r="I580" s="627" t="s">
        <v>571</v>
      </c>
      <c r="J580" s="627" t="s">
        <v>572</v>
      </c>
      <c r="K580" s="627" t="s">
        <v>573</v>
      </c>
      <c r="L580" s="629">
        <v>84.61341830975671</v>
      </c>
      <c r="M580" s="629">
        <v>73</v>
      </c>
      <c r="N580" s="630">
        <v>6176.77953661224</v>
      </c>
    </row>
    <row r="581" spans="1:14" ht="14.4" customHeight="1" x14ac:dyDescent="0.3">
      <c r="A581" s="625" t="s">
        <v>526</v>
      </c>
      <c r="B581" s="626" t="s">
        <v>528</v>
      </c>
      <c r="C581" s="627" t="s">
        <v>552</v>
      </c>
      <c r="D581" s="628" t="s">
        <v>553</v>
      </c>
      <c r="E581" s="627" t="s">
        <v>529</v>
      </c>
      <c r="F581" s="628" t="s">
        <v>530</v>
      </c>
      <c r="G581" s="627" t="s">
        <v>560</v>
      </c>
      <c r="H581" s="627" t="s">
        <v>574</v>
      </c>
      <c r="I581" s="627" t="s">
        <v>575</v>
      </c>
      <c r="J581" s="627" t="s">
        <v>576</v>
      </c>
      <c r="K581" s="627" t="s">
        <v>577</v>
      </c>
      <c r="L581" s="629">
        <v>94.99629633232874</v>
      </c>
      <c r="M581" s="629">
        <v>17</v>
      </c>
      <c r="N581" s="630">
        <v>1614.9370376495885</v>
      </c>
    </row>
    <row r="582" spans="1:14" ht="14.4" customHeight="1" x14ac:dyDescent="0.3">
      <c r="A582" s="625" t="s">
        <v>526</v>
      </c>
      <c r="B582" s="626" t="s">
        <v>528</v>
      </c>
      <c r="C582" s="627" t="s">
        <v>552</v>
      </c>
      <c r="D582" s="628" t="s">
        <v>553</v>
      </c>
      <c r="E582" s="627" t="s">
        <v>529</v>
      </c>
      <c r="F582" s="628" t="s">
        <v>530</v>
      </c>
      <c r="G582" s="627" t="s">
        <v>560</v>
      </c>
      <c r="H582" s="627" t="s">
        <v>578</v>
      </c>
      <c r="I582" s="627" t="s">
        <v>579</v>
      </c>
      <c r="J582" s="627" t="s">
        <v>580</v>
      </c>
      <c r="K582" s="627" t="s">
        <v>581</v>
      </c>
      <c r="L582" s="629">
        <v>165.82817839117814</v>
      </c>
      <c r="M582" s="629">
        <v>77</v>
      </c>
      <c r="N582" s="630">
        <v>12768.769736120717</v>
      </c>
    </row>
    <row r="583" spans="1:14" ht="14.4" customHeight="1" x14ac:dyDescent="0.3">
      <c r="A583" s="625" t="s">
        <v>526</v>
      </c>
      <c r="B583" s="626" t="s">
        <v>528</v>
      </c>
      <c r="C583" s="627" t="s">
        <v>552</v>
      </c>
      <c r="D583" s="628" t="s">
        <v>553</v>
      </c>
      <c r="E583" s="627" t="s">
        <v>529</v>
      </c>
      <c r="F583" s="628" t="s">
        <v>530</v>
      </c>
      <c r="G583" s="627" t="s">
        <v>560</v>
      </c>
      <c r="H583" s="627" t="s">
        <v>759</v>
      </c>
      <c r="I583" s="627" t="s">
        <v>760</v>
      </c>
      <c r="J583" s="627" t="s">
        <v>761</v>
      </c>
      <c r="K583" s="627" t="s">
        <v>762</v>
      </c>
      <c r="L583" s="629">
        <v>63.07382528608413</v>
      </c>
      <c r="M583" s="629">
        <v>58</v>
      </c>
      <c r="N583" s="630">
        <v>3658.2818665928794</v>
      </c>
    </row>
    <row r="584" spans="1:14" ht="14.4" customHeight="1" x14ac:dyDescent="0.3">
      <c r="A584" s="625" t="s">
        <v>526</v>
      </c>
      <c r="B584" s="626" t="s">
        <v>528</v>
      </c>
      <c r="C584" s="627" t="s">
        <v>552</v>
      </c>
      <c r="D584" s="628" t="s">
        <v>553</v>
      </c>
      <c r="E584" s="627" t="s">
        <v>529</v>
      </c>
      <c r="F584" s="628" t="s">
        <v>530</v>
      </c>
      <c r="G584" s="627" t="s">
        <v>560</v>
      </c>
      <c r="H584" s="627" t="s">
        <v>586</v>
      </c>
      <c r="I584" s="627" t="s">
        <v>587</v>
      </c>
      <c r="J584" s="627" t="s">
        <v>588</v>
      </c>
      <c r="K584" s="627" t="s">
        <v>589</v>
      </c>
      <c r="L584" s="629">
        <v>78.553452529147677</v>
      </c>
      <c r="M584" s="629">
        <v>26</v>
      </c>
      <c r="N584" s="630">
        <v>2042.3897657578395</v>
      </c>
    </row>
    <row r="585" spans="1:14" ht="14.4" customHeight="1" x14ac:dyDescent="0.3">
      <c r="A585" s="625" t="s">
        <v>526</v>
      </c>
      <c r="B585" s="626" t="s">
        <v>528</v>
      </c>
      <c r="C585" s="627" t="s">
        <v>552</v>
      </c>
      <c r="D585" s="628" t="s">
        <v>553</v>
      </c>
      <c r="E585" s="627" t="s">
        <v>529</v>
      </c>
      <c r="F585" s="628" t="s">
        <v>530</v>
      </c>
      <c r="G585" s="627" t="s">
        <v>560</v>
      </c>
      <c r="H585" s="627" t="s">
        <v>781</v>
      </c>
      <c r="I585" s="627" t="s">
        <v>782</v>
      </c>
      <c r="J585" s="627" t="s">
        <v>783</v>
      </c>
      <c r="K585" s="627" t="s">
        <v>784</v>
      </c>
      <c r="L585" s="629">
        <v>27.395789148370774</v>
      </c>
      <c r="M585" s="629">
        <v>28</v>
      </c>
      <c r="N585" s="630">
        <v>767.0820961543817</v>
      </c>
    </row>
    <row r="586" spans="1:14" ht="14.4" customHeight="1" x14ac:dyDescent="0.3">
      <c r="A586" s="625" t="s">
        <v>526</v>
      </c>
      <c r="B586" s="626" t="s">
        <v>528</v>
      </c>
      <c r="C586" s="627" t="s">
        <v>552</v>
      </c>
      <c r="D586" s="628" t="s">
        <v>553</v>
      </c>
      <c r="E586" s="627" t="s">
        <v>529</v>
      </c>
      <c r="F586" s="628" t="s">
        <v>530</v>
      </c>
      <c r="G586" s="627" t="s">
        <v>560</v>
      </c>
      <c r="H586" s="627" t="s">
        <v>2482</v>
      </c>
      <c r="I586" s="627" t="s">
        <v>2483</v>
      </c>
      <c r="J586" s="627" t="s">
        <v>2484</v>
      </c>
      <c r="K586" s="627" t="s">
        <v>2485</v>
      </c>
      <c r="L586" s="629">
        <v>120.97148554498067</v>
      </c>
      <c r="M586" s="629">
        <v>19</v>
      </c>
      <c r="N586" s="630">
        <v>2298.4582253546328</v>
      </c>
    </row>
    <row r="587" spans="1:14" ht="14.4" customHeight="1" x14ac:dyDescent="0.3">
      <c r="A587" s="625" t="s">
        <v>526</v>
      </c>
      <c r="B587" s="626" t="s">
        <v>528</v>
      </c>
      <c r="C587" s="627" t="s">
        <v>552</v>
      </c>
      <c r="D587" s="628" t="s">
        <v>553</v>
      </c>
      <c r="E587" s="627" t="s">
        <v>529</v>
      </c>
      <c r="F587" s="628" t="s">
        <v>530</v>
      </c>
      <c r="G587" s="627" t="s">
        <v>560</v>
      </c>
      <c r="H587" s="627" t="s">
        <v>808</v>
      </c>
      <c r="I587" s="627" t="s">
        <v>809</v>
      </c>
      <c r="J587" s="627" t="s">
        <v>810</v>
      </c>
      <c r="K587" s="627" t="s">
        <v>811</v>
      </c>
      <c r="L587" s="629">
        <v>370.18666666666667</v>
      </c>
      <c r="M587" s="629">
        <v>3</v>
      </c>
      <c r="N587" s="630">
        <v>1110.56</v>
      </c>
    </row>
    <row r="588" spans="1:14" ht="14.4" customHeight="1" x14ac:dyDescent="0.3">
      <c r="A588" s="625" t="s">
        <v>526</v>
      </c>
      <c r="B588" s="626" t="s">
        <v>528</v>
      </c>
      <c r="C588" s="627" t="s">
        <v>552</v>
      </c>
      <c r="D588" s="628" t="s">
        <v>553</v>
      </c>
      <c r="E588" s="627" t="s">
        <v>529</v>
      </c>
      <c r="F588" s="628" t="s">
        <v>530</v>
      </c>
      <c r="G588" s="627" t="s">
        <v>560</v>
      </c>
      <c r="H588" s="627" t="s">
        <v>590</v>
      </c>
      <c r="I588" s="627" t="s">
        <v>591</v>
      </c>
      <c r="J588" s="627" t="s">
        <v>592</v>
      </c>
      <c r="K588" s="627" t="s">
        <v>593</v>
      </c>
      <c r="L588" s="629">
        <v>60.350024064479229</v>
      </c>
      <c r="M588" s="629">
        <v>37</v>
      </c>
      <c r="N588" s="630">
        <v>2232.9508903857313</v>
      </c>
    </row>
    <row r="589" spans="1:14" ht="14.4" customHeight="1" x14ac:dyDescent="0.3">
      <c r="A589" s="625" t="s">
        <v>526</v>
      </c>
      <c r="B589" s="626" t="s">
        <v>528</v>
      </c>
      <c r="C589" s="627" t="s">
        <v>552</v>
      </c>
      <c r="D589" s="628" t="s">
        <v>553</v>
      </c>
      <c r="E589" s="627" t="s">
        <v>529</v>
      </c>
      <c r="F589" s="628" t="s">
        <v>530</v>
      </c>
      <c r="G589" s="627" t="s">
        <v>560</v>
      </c>
      <c r="H589" s="627" t="s">
        <v>832</v>
      </c>
      <c r="I589" s="627" t="s">
        <v>833</v>
      </c>
      <c r="J589" s="627" t="s">
        <v>834</v>
      </c>
      <c r="K589" s="627" t="s">
        <v>835</v>
      </c>
      <c r="L589" s="629">
        <v>268.96039170133758</v>
      </c>
      <c r="M589" s="629">
        <v>507</v>
      </c>
      <c r="N589" s="630">
        <v>136362.91859257815</v>
      </c>
    </row>
    <row r="590" spans="1:14" ht="14.4" customHeight="1" x14ac:dyDescent="0.3">
      <c r="A590" s="625" t="s">
        <v>526</v>
      </c>
      <c r="B590" s="626" t="s">
        <v>528</v>
      </c>
      <c r="C590" s="627" t="s">
        <v>552</v>
      </c>
      <c r="D590" s="628" t="s">
        <v>553</v>
      </c>
      <c r="E590" s="627" t="s">
        <v>529</v>
      </c>
      <c r="F590" s="628" t="s">
        <v>530</v>
      </c>
      <c r="G590" s="627" t="s">
        <v>560</v>
      </c>
      <c r="H590" s="627" t="s">
        <v>856</v>
      </c>
      <c r="I590" s="627" t="s">
        <v>857</v>
      </c>
      <c r="J590" s="627" t="s">
        <v>858</v>
      </c>
      <c r="K590" s="627" t="s">
        <v>859</v>
      </c>
      <c r="L590" s="629">
        <v>193.81820123703321</v>
      </c>
      <c r="M590" s="629">
        <v>22</v>
      </c>
      <c r="N590" s="630">
        <v>4264.0004272147307</v>
      </c>
    </row>
    <row r="591" spans="1:14" ht="14.4" customHeight="1" x14ac:dyDescent="0.3">
      <c r="A591" s="625" t="s">
        <v>526</v>
      </c>
      <c r="B591" s="626" t="s">
        <v>528</v>
      </c>
      <c r="C591" s="627" t="s">
        <v>552</v>
      </c>
      <c r="D591" s="628" t="s">
        <v>553</v>
      </c>
      <c r="E591" s="627" t="s">
        <v>529</v>
      </c>
      <c r="F591" s="628" t="s">
        <v>530</v>
      </c>
      <c r="G591" s="627" t="s">
        <v>560</v>
      </c>
      <c r="H591" s="627" t="s">
        <v>2486</v>
      </c>
      <c r="I591" s="627" t="s">
        <v>2487</v>
      </c>
      <c r="J591" s="627" t="s">
        <v>1415</v>
      </c>
      <c r="K591" s="627" t="s">
        <v>2488</v>
      </c>
      <c r="L591" s="629">
        <v>411.939381159915</v>
      </c>
      <c r="M591" s="629">
        <v>3</v>
      </c>
      <c r="N591" s="630">
        <v>1235.818143479745</v>
      </c>
    </row>
    <row r="592" spans="1:14" ht="14.4" customHeight="1" x14ac:dyDescent="0.3">
      <c r="A592" s="625" t="s">
        <v>526</v>
      </c>
      <c r="B592" s="626" t="s">
        <v>528</v>
      </c>
      <c r="C592" s="627" t="s">
        <v>552</v>
      </c>
      <c r="D592" s="628" t="s">
        <v>553</v>
      </c>
      <c r="E592" s="627" t="s">
        <v>529</v>
      </c>
      <c r="F592" s="628" t="s">
        <v>530</v>
      </c>
      <c r="G592" s="627" t="s">
        <v>560</v>
      </c>
      <c r="H592" s="627" t="s">
        <v>860</v>
      </c>
      <c r="I592" s="627" t="s">
        <v>860</v>
      </c>
      <c r="J592" s="627" t="s">
        <v>861</v>
      </c>
      <c r="K592" s="627" t="s">
        <v>862</v>
      </c>
      <c r="L592" s="629">
        <v>38.066432353739017</v>
      </c>
      <c r="M592" s="629">
        <v>177</v>
      </c>
      <c r="N592" s="630">
        <v>6737.7585266118058</v>
      </c>
    </row>
    <row r="593" spans="1:14" ht="14.4" customHeight="1" x14ac:dyDescent="0.3">
      <c r="A593" s="625" t="s">
        <v>526</v>
      </c>
      <c r="B593" s="626" t="s">
        <v>528</v>
      </c>
      <c r="C593" s="627" t="s">
        <v>552</v>
      </c>
      <c r="D593" s="628" t="s">
        <v>553</v>
      </c>
      <c r="E593" s="627" t="s">
        <v>529</v>
      </c>
      <c r="F593" s="628" t="s">
        <v>530</v>
      </c>
      <c r="G593" s="627" t="s">
        <v>560</v>
      </c>
      <c r="H593" s="627" t="s">
        <v>878</v>
      </c>
      <c r="I593" s="627" t="s">
        <v>879</v>
      </c>
      <c r="J593" s="627" t="s">
        <v>880</v>
      </c>
      <c r="K593" s="627" t="s">
        <v>862</v>
      </c>
      <c r="L593" s="629">
        <v>38.197534085690521</v>
      </c>
      <c r="M593" s="629">
        <v>76</v>
      </c>
      <c r="N593" s="630">
        <v>2903.0125905124796</v>
      </c>
    </row>
    <row r="594" spans="1:14" ht="14.4" customHeight="1" x14ac:dyDescent="0.3">
      <c r="A594" s="625" t="s">
        <v>526</v>
      </c>
      <c r="B594" s="626" t="s">
        <v>528</v>
      </c>
      <c r="C594" s="627" t="s">
        <v>552</v>
      </c>
      <c r="D594" s="628" t="s">
        <v>553</v>
      </c>
      <c r="E594" s="627" t="s">
        <v>529</v>
      </c>
      <c r="F594" s="628" t="s">
        <v>530</v>
      </c>
      <c r="G594" s="627" t="s">
        <v>560</v>
      </c>
      <c r="H594" s="627" t="s">
        <v>881</v>
      </c>
      <c r="I594" s="627" t="s">
        <v>882</v>
      </c>
      <c r="J594" s="627" t="s">
        <v>883</v>
      </c>
      <c r="K594" s="627" t="s">
        <v>862</v>
      </c>
      <c r="L594" s="629">
        <v>57.814479199028725</v>
      </c>
      <c r="M594" s="629">
        <v>197</v>
      </c>
      <c r="N594" s="630">
        <v>11389.452402208659</v>
      </c>
    </row>
    <row r="595" spans="1:14" ht="14.4" customHeight="1" x14ac:dyDescent="0.3">
      <c r="A595" s="625" t="s">
        <v>526</v>
      </c>
      <c r="B595" s="626" t="s">
        <v>528</v>
      </c>
      <c r="C595" s="627" t="s">
        <v>552</v>
      </c>
      <c r="D595" s="628" t="s">
        <v>553</v>
      </c>
      <c r="E595" s="627" t="s">
        <v>529</v>
      </c>
      <c r="F595" s="628" t="s">
        <v>530</v>
      </c>
      <c r="G595" s="627" t="s">
        <v>560</v>
      </c>
      <c r="H595" s="627" t="s">
        <v>888</v>
      </c>
      <c r="I595" s="627" t="s">
        <v>889</v>
      </c>
      <c r="J595" s="627" t="s">
        <v>890</v>
      </c>
      <c r="K595" s="627" t="s">
        <v>891</v>
      </c>
      <c r="L595" s="629">
        <v>336.59967896312548</v>
      </c>
      <c r="M595" s="629">
        <v>2</v>
      </c>
      <c r="N595" s="630">
        <v>673.19935792625097</v>
      </c>
    </row>
    <row r="596" spans="1:14" ht="14.4" customHeight="1" x14ac:dyDescent="0.3">
      <c r="A596" s="625" t="s">
        <v>526</v>
      </c>
      <c r="B596" s="626" t="s">
        <v>528</v>
      </c>
      <c r="C596" s="627" t="s">
        <v>552</v>
      </c>
      <c r="D596" s="628" t="s">
        <v>553</v>
      </c>
      <c r="E596" s="627" t="s">
        <v>529</v>
      </c>
      <c r="F596" s="628" t="s">
        <v>530</v>
      </c>
      <c r="G596" s="627" t="s">
        <v>560</v>
      </c>
      <c r="H596" s="627" t="s">
        <v>900</v>
      </c>
      <c r="I596" s="627" t="s">
        <v>901</v>
      </c>
      <c r="J596" s="627" t="s">
        <v>902</v>
      </c>
      <c r="K596" s="627" t="s">
        <v>903</v>
      </c>
      <c r="L596" s="629">
        <v>76.787550915478079</v>
      </c>
      <c r="M596" s="629">
        <v>13.5</v>
      </c>
      <c r="N596" s="630">
        <v>1036.631937358954</v>
      </c>
    </row>
    <row r="597" spans="1:14" ht="14.4" customHeight="1" x14ac:dyDescent="0.3">
      <c r="A597" s="625" t="s">
        <v>526</v>
      </c>
      <c r="B597" s="626" t="s">
        <v>528</v>
      </c>
      <c r="C597" s="627" t="s">
        <v>552</v>
      </c>
      <c r="D597" s="628" t="s">
        <v>553</v>
      </c>
      <c r="E597" s="627" t="s">
        <v>529</v>
      </c>
      <c r="F597" s="628" t="s">
        <v>530</v>
      </c>
      <c r="G597" s="627" t="s">
        <v>560</v>
      </c>
      <c r="H597" s="627" t="s">
        <v>961</v>
      </c>
      <c r="I597" s="627" t="s">
        <v>962</v>
      </c>
      <c r="J597" s="627" t="s">
        <v>963</v>
      </c>
      <c r="K597" s="627" t="s">
        <v>964</v>
      </c>
      <c r="L597" s="629">
        <v>375.84084337622454</v>
      </c>
      <c r="M597" s="629">
        <v>10</v>
      </c>
      <c r="N597" s="630">
        <v>3758.4084337622453</v>
      </c>
    </row>
    <row r="598" spans="1:14" ht="14.4" customHeight="1" x14ac:dyDescent="0.3">
      <c r="A598" s="625" t="s">
        <v>526</v>
      </c>
      <c r="B598" s="626" t="s">
        <v>528</v>
      </c>
      <c r="C598" s="627" t="s">
        <v>552</v>
      </c>
      <c r="D598" s="628" t="s">
        <v>553</v>
      </c>
      <c r="E598" s="627" t="s">
        <v>529</v>
      </c>
      <c r="F598" s="628" t="s">
        <v>530</v>
      </c>
      <c r="G598" s="627" t="s">
        <v>560</v>
      </c>
      <c r="H598" s="627" t="s">
        <v>597</v>
      </c>
      <c r="I598" s="627" t="s">
        <v>598</v>
      </c>
      <c r="J598" s="627" t="s">
        <v>599</v>
      </c>
      <c r="K598" s="627" t="s">
        <v>600</v>
      </c>
      <c r="L598" s="629">
        <v>63.48665893529288</v>
      </c>
      <c r="M598" s="629">
        <v>21</v>
      </c>
      <c r="N598" s="630">
        <v>1333.2198376411504</v>
      </c>
    </row>
    <row r="599" spans="1:14" ht="14.4" customHeight="1" x14ac:dyDescent="0.3">
      <c r="A599" s="625" t="s">
        <v>526</v>
      </c>
      <c r="B599" s="626" t="s">
        <v>528</v>
      </c>
      <c r="C599" s="627" t="s">
        <v>552</v>
      </c>
      <c r="D599" s="628" t="s">
        <v>553</v>
      </c>
      <c r="E599" s="627" t="s">
        <v>529</v>
      </c>
      <c r="F599" s="628" t="s">
        <v>530</v>
      </c>
      <c r="G599" s="627" t="s">
        <v>560</v>
      </c>
      <c r="H599" s="627" t="s">
        <v>2489</v>
      </c>
      <c r="I599" s="627" t="s">
        <v>2490</v>
      </c>
      <c r="J599" s="627" t="s">
        <v>2491</v>
      </c>
      <c r="K599" s="627" t="s">
        <v>1498</v>
      </c>
      <c r="L599" s="629">
        <v>41.921419753086418</v>
      </c>
      <c r="M599" s="629">
        <v>162</v>
      </c>
      <c r="N599" s="630">
        <v>6791.2699999999995</v>
      </c>
    </row>
    <row r="600" spans="1:14" ht="14.4" customHeight="1" x14ac:dyDescent="0.3">
      <c r="A600" s="625" t="s">
        <v>526</v>
      </c>
      <c r="B600" s="626" t="s">
        <v>528</v>
      </c>
      <c r="C600" s="627" t="s">
        <v>552</v>
      </c>
      <c r="D600" s="628" t="s">
        <v>553</v>
      </c>
      <c r="E600" s="627" t="s">
        <v>529</v>
      </c>
      <c r="F600" s="628" t="s">
        <v>530</v>
      </c>
      <c r="G600" s="627" t="s">
        <v>560</v>
      </c>
      <c r="H600" s="627" t="s">
        <v>1001</v>
      </c>
      <c r="I600" s="627" t="s">
        <v>1002</v>
      </c>
      <c r="J600" s="627" t="s">
        <v>1003</v>
      </c>
      <c r="K600" s="627" t="s">
        <v>1004</v>
      </c>
      <c r="L600" s="629">
        <v>392.68511877442177</v>
      </c>
      <c r="M600" s="629">
        <v>11</v>
      </c>
      <c r="N600" s="630">
        <v>4319.5363065186393</v>
      </c>
    </row>
    <row r="601" spans="1:14" ht="14.4" customHeight="1" x14ac:dyDescent="0.3">
      <c r="A601" s="625" t="s">
        <v>526</v>
      </c>
      <c r="B601" s="626" t="s">
        <v>528</v>
      </c>
      <c r="C601" s="627" t="s">
        <v>552</v>
      </c>
      <c r="D601" s="628" t="s">
        <v>553</v>
      </c>
      <c r="E601" s="627" t="s">
        <v>529</v>
      </c>
      <c r="F601" s="628" t="s">
        <v>530</v>
      </c>
      <c r="G601" s="627" t="s">
        <v>560</v>
      </c>
      <c r="H601" s="627" t="s">
        <v>1028</v>
      </c>
      <c r="I601" s="627" t="s">
        <v>1029</v>
      </c>
      <c r="J601" s="627" t="s">
        <v>1030</v>
      </c>
      <c r="K601" s="627" t="s">
        <v>1031</v>
      </c>
      <c r="L601" s="629">
        <v>14.469244887772899</v>
      </c>
      <c r="M601" s="629">
        <v>20</v>
      </c>
      <c r="N601" s="630">
        <v>289.38489775545798</v>
      </c>
    </row>
    <row r="602" spans="1:14" ht="14.4" customHeight="1" x14ac:dyDescent="0.3">
      <c r="A602" s="625" t="s">
        <v>526</v>
      </c>
      <c r="B602" s="626" t="s">
        <v>528</v>
      </c>
      <c r="C602" s="627" t="s">
        <v>552</v>
      </c>
      <c r="D602" s="628" t="s">
        <v>553</v>
      </c>
      <c r="E602" s="627" t="s">
        <v>529</v>
      </c>
      <c r="F602" s="628" t="s">
        <v>530</v>
      </c>
      <c r="G602" s="627" t="s">
        <v>560</v>
      </c>
      <c r="H602" s="627" t="s">
        <v>601</v>
      </c>
      <c r="I602" s="627" t="s">
        <v>562</v>
      </c>
      <c r="J602" s="627" t="s">
        <v>602</v>
      </c>
      <c r="K602" s="627"/>
      <c r="L602" s="629">
        <v>97.755133625516677</v>
      </c>
      <c r="M602" s="629">
        <v>96</v>
      </c>
      <c r="N602" s="630">
        <v>9384.4928280496006</v>
      </c>
    </row>
    <row r="603" spans="1:14" ht="14.4" customHeight="1" x14ac:dyDescent="0.3">
      <c r="A603" s="625" t="s">
        <v>526</v>
      </c>
      <c r="B603" s="626" t="s">
        <v>528</v>
      </c>
      <c r="C603" s="627" t="s">
        <v>552</v>
      </c>
      <c r="D603" s="628" t="s">
        <v>553</v>
      </c>
      <c r="E603" s="627" t="s">
        <v>529</v>
      </c>
      <c r="F603" s="628" t="s">
        <v>530</v>
      </c>
      <c r="G603" s="627" t="s">
        <v>560</v>
      </c>
      <c r="H603" s="627" t="s">
        <v>1114</v>
      </c>
      <c r="I603" s="627" t="s">
        <v>1115</v>
      </c>
      <c r="J603" s="627" t="s">
        <v>1116</v>
      </c>
      <c r="K603" s="627" t="s">
        <v>1117</v>
      </c>
      <c r="L603" s="629">
        <v>215.72277061820711</v>
      </c>
      <c r="M603" s="629">
        <v>20</v>
      </c>
      <c r="N603" s="630">
        <v>4314.4554123641419</v>
      </c>
    </row>
    <row r="604" spans="1:14" ht="14.4" customHeight="1" x14ac:dyDescent="0.3">
      <c r="A604" s="625" t="s">
        <v>526</v>
      </c>
      <c r="B604" s="626" t="s">
        <v>528</v>
      </c>
      <c r="C604" s="627" t="s">
        <v>552</v>
      </c>
      <c r="D604" s="628" t="s">
        <v>553</v>
      </c>
      <c r="E604" s="627" t="s">
        <v>529</v>
      </c>
      <c r="F604" s="628" t="s">
        <v>530</v>
      </c>
      <c r="G604" s="627" t="s">
        <v>560</v>
      </c>
      <c r="H604" s="627" t="s">
        <v>2492</v>
      </c>
      <c r="I604" s="627" t="s">
        <v>2493</v>
      </c>
      <c r="J604" s="627" t="s">
        <v>2494</v>
      </c>
      <c r="K604" s="627" t="s">
        <v>2495</v>
      </c>
      <c r="L604" s="629">
        <v>527.85000999966996</v>
      </c>
      <c r="M604" s="629">
        <v>1</v>
      </c>
      <c r="N604" s="630">
        <v>527.85000999966996</v>
      </c>
    </row>
    <row r="605" spans="1:14" ht="14.4" customHeight="1" x14ac:dyDescent="0.3">
      <c r="A605" s="625" t="s">
        <v>526</v>
      </c>
      <c r="B605" s="626" t="s">
        <v>528</v>
      </c>
      <c r="C605" s="627" t="s">
        <v>552</v>
      </c>
      <c r="D605" s="628" t="s">
        <v>553</v>
      </c>
      <c r="E605" s="627" t="s">
        <v>529</v>
      </c>
      <c r="F605" s="628" t="s">
        <v>530</v>
      </c>
      <c r="G605" s="627" t="s">
        <v>560</v>
      </c>
      <c r="H605" s="627" t="s">
        <v>1124</v>
      </c>
      <c r="I605" s="627" t="s">
        <v>1125</v>
      </c>
      <c r="J605" s="627" t="s">
        <v>1126</v>
      </c>
      <c r="K605" s="627" t="s">
        <v>1127</v>
      </c>
      <c r="L605" s="629">
        <v>64.728885569523086</v>
      </c>
      <c r="M605" s="629">
        <v>55</v>
      </c>
      <c r="N605" s="630">
        <v>3560.0887063237701</v>
      </c>
    </row>
    <row r="606" spans="1:14" ht="14.4" customHeight="1" x14ac:dyDescent="0.3">
      <c r="A606" s="625" t="s">
        <v>526</v>
      </c>
      <c r="B606" s="626" t="s">
        <v>528</v>
      </c>
      <c r="C606" s="627" t="s">
        <v>552</v>
      </c>
      <c r="D606" s="628" t="s">
        <v>553</v>
      </c>
      <c r="E606" s="627" t="s">
        <v>529</v>
      </c>
      <c r="F606" s="628" t="s">
        <v>530</v>
      </c>
      <c r="G606" s="627" t="s">
        <v>560</v>
      </c>
      <c r="H606" s="627" t="s">
        <v>1135</v>
      </c>
      <c r="I606" s="627" t="s">
        <v>1136</v>
      </c>
      <c r="J606" s="627" t="s">
        <v>1137</v>
      </c>
      <c r="K606" s="627" t="s">
        <v>573</v>
      </c>
      <c r="L606" s="629">
        <v>118.5779619508527</v>
      </c>
      <c r="M606" s="629">
        <v>42</v>
      </c>
      <c r="N606" s="630">
        <v>4980.2744019358133</v>
      </c>
    </row>
    <row r="607" spans="1:14" ht="14.4" customHeight="1" x14ac:dyDescent="0.3">
      <c r="A607" s="625" t="s">
        <v>526</v>
      </c>
      <c r="B607" s="626" t="s">
        <v>528</v>
      </c>
      <c r="C607" s="627" t="s">
        <v>552</v>
      </c>
      <c r="D607" s="628" t="s">
        <v>553</v>
      </c>
      <c r="E607" s="627" t="s">
        <v>529</v>
      </c>
      <c r="F607" s="628" t="s">
        <v>530</v>
      </c>
      <c r="G607" s="627" t="s">
        <v>560</v>
      </c>
      <c r="H607" s="627" t="s">
        <v>1138</v>
      </c>
      <c r="I607" s="627" t="s">
        <v>1139</v>
      </c>
      <c r="J607" s="627" t="s">
        <v>1140</v>
      </c>
      <c r="K607" s="627" t="s">
        <v>1141</v>
      </c>
      <c r="L607" s="629">
        <v>59.446053242999753</v>
      </c>
      <c r="M607" s="629">
        <v>246</v>
      </c>
      <c r="N607" s="630">
        <v>14623.729097777939</v>
      </c>
    </row>
    <row r="608" spans="1:14" ht="14.4" customHeight="1" x14ac:dyDescent="0.3">
      <c r="A608" s="625" t="s">
        <v>526</v>
      </c>
      <c r="B608" s="626" t="s">
        <v>528</v>
      </c>
      <c r="C608" s="627" t="s">
        <v>552</v>
      </c>
      <c r="D608" s="628" t="s">
        <v>553</v>
      </c>
      <c r="E608" s="627" t="s">
        <v>529</v>
      </c>
      <c r="F608" s="628" t="s">
        <v>530</v>
      </c>
      <c r="G608" s="627" t="s">
        <v>560</v>
      </c>
      <c r="H608" s="627" t="s">
        <v>1142</v>
      </c>
      <c r="I608" s="627" t="s">
        <v>1143</v>
      </c>
      <c r="J608" s="627" t="s">
        <v>1144</v>
      </c>
      <c r="K608" s="627" t="s">
        <v>1145</v>
      </c>
      <c r="L608" s="629">
        <v>49.221206167992101</v>
      </c>
      <c r="M608" s="629">
        <v>6</v>
      </c>
      <c r="N608" s="630">
        <v>295.32723700795259</v>
      </c>
    </row>
    <row r="609" spans="1:14" ht="14.4" customHeight="1" x14ac:dyDescent="0.3">
      <c r="A609" s="625" t="s">
        <v>526</v>
      </c>
      <c r="B609" s="626" t="s">
        <v>528</v>
      </c>
      <c r="C609" s="627" t="s">
        <v>552</v>
      </c>
      <c r="D609" s="628" t="s">
        <v>553</v>
      </c>
      <c r="E609" s="627" t="s">
        <v>529</v>
      </c>
      <c r="F609" s="628" t="s">
        <v>530</v>
      </c>
      <c r="G609" s="627" t="s">
        <v>560</v>
      </c>
      <c r="H609" s="627" t="s">
        <v>1169</v>
      </c>
      <c r="I609" s="627" t="s">
        <v>1170</v>
      </c>
      <c r="J609" s="627" t="s">
        <v>858</v>
      </c>
      <c r="K609" s="627" t="s">
        <v>1171</v>
      </c>
      <c r="L609" s="629">
        <v>263.54219968869603</v>
      </c>
      <c r="M609" s="629">
        <v>202</v>
      </c>
      <c r="N609" s="630">
        <v>53235.5243371166</v>
      </c>
    </row>
    <row r="610" spans="1:14" ht="14.4" customHeight="1" x14ac:dyDescent="0.3">
      <c r="A610" s="625" t="s">
        <v>526</v>
      </c>
      <c r="B610" s="626" t="s">
        <v>528</v>
      </c>
      <c r="C610" s="627" t="s">
        <v>552</v>
      </c>
      <c r="D610" s="628" t="s">
        <v>553</v>
      </c>
      <c r="E610" s="627" t="s">
        <v>529</v>
      </c>
      <c r="F610" s="628" t="s">
        <v>530</v>
      </c>
      <c r="G610" s="627" t="s">
        <v>560</v>
      </c>
      <c r="H610" s="627" t="s">
        <v>1184</v>
      </c>
      <c r="I610" s="627" t="s">
        <v>1185</v>
      </c>
      <c r="J610" s="627" t="s">
        <v>1186</v>
      </c>
      <c r="K610" s="627" t="s">
        <v>1187</v>
      </c>
      <c r="L610" s="629">
        <v>197.41052739530832</v>
      </c>
      <c r="M610" s="629">
        <v>204</v>
      </c>
      <c r="N610" s="630">
        <v>40271.747588642895</v>
      </c>
    </row>
    <row r="611" spans="1:14" ht="14.4" customHeight="1" x14ac:dyDescent="0.3">
      <c r="A611" s="625" t="s">
        <v>526</v>
      </c>
      <c r="B611" s="626" t="s">
        <v>528</v>
      </c>
      <c r="C611" s="627" t="s">
        <v>552</v>
      </c>
      <c r="D611" s="628" t="s">
        <v>553</v>
      </c>
      <c r="E611" s="627" t="s">
        <v>529</v>
      </c>
      <c r="F611" s="628" t="s">
        <v>530</v>
      </c>
      <c r="G611" s="627" t="s">
        <v>560</v>
      </c>
      <c r="H611" s="627" t="s">
        <v>1235</v>
      </c>
      <c r="I611" s="627" t="s">
        <v>1236</v>
      </c>
      <c r="J611" s="627" t="s">
        <v>1237</v>
      </c>
      <c r="K611" s="627" t="s">
        <v>1238</v>
      </c>
      <c r="L611" s="629">
        <v>0</v>
      </c>
      <c r="M611" s="629">
        <v>0</v>
      </c>
      <c r="N611" s="630">
        <v>0</v>
      </c>
    </row>
    <row r="612" spans="1:14" ht="14.4" customHeight="1" x14ac:dyDescent="0.3">
      <c r="A612" s="625" t="s">
        <v>526</v>
      </c>
      <c r="B612" s="626" t="s">
        <v>528</v>
      </c>
      <c r="C612" s="627" t="s">
        <v>552</v>
      </c>
      <c r="D612" s="628" t="s">
        <v>553</v>
      </c>
      <c r="E612" s="627" t="s">
        <v>529</v>
      </c>
      <c r="F612" s="628" t="s">
        <v>530</v>
      </c>
      <c r="G612" s="627" t="s">
        <v>560</v>
      </c>
      <c r="H612" s="627" t="s">
        <v>1274</v>
      </c>
      <c r="I612" s="627" t="s">
        <v>1275</v>
      </c>
      <c r="J612" s="627" t="s">
        <v>1276</v>
      </c>
      <c r="K612" s="627" t="s">
        <v>1277</v>
      </c>
      <c r="L612" s="629">
        <v>147.812151005587</v>
      </c>
      <c r="M612" s="629">
        <v>4</v>
      </c>
      <c r="N612" s="630">
        <v>591.24860402234799</v>
      </c>
    </row>
    <row r="613" spans="1:14" ht="14.4" customHeight="1" x14ac:dyDescent="0.3">
      <c r="A613" s="625" t="s">
        <v>526</v>
      </c>
      <c r="B613" s="626" t="s">
        <v>528</v>
      </c>
      <c r="C613" s="627" t="s">
        <v>552</v>
      </c>
      <c r="D613" s="628" t="s">
        <v>553</v>
      </c>
      <c r="E613" s="627" t="s">
        <v>529</v>
      </c>
      <c r="F613" s="628" t="s">
        <v>530</v>
      </c>
      <c r="G613" s="627" t="s">
        <v>560</v>
      </c>
      <c r="H613" s="627" t="s">
        <v>1282</v>
      </c>
      <c r="I613" s="627" t="s">
        <v>1283</v>
      </c>
      <c r="J613" s="627" t="s">
        <v>1284</v>
      </c>
      <c r="K613" s="627" t="s">
        <v>1285</v>
      </c>
      <c r="L613" s="629">
        <v>178.16</v>
      </c>
      <c r="M613" s="629">
        <v>2</v>
      </c>
      <c r="N613" s="630">
        <v>356.32</v>
      </c>
    </row>
    <row r="614" spans="1:14" ht="14.4" customHeight="1" x14ac:dyDescent="0.3">
      <c r="A614" s="625" t="s">
        <v>526</v>
      </c>
      <c r="B614" s="626" t="s">
        <v>528</v>
      </c>
      <c r="C614" s="627" t="s">
        <v>552</v>
      </c>
      <c r="D614" s="628" t="s">
        <v>553</v>
      </c>
      <c r="E614" s="627" t="s">
        <v>529</v>
      </c>
      <c r="F614" s="628" t="s">
        <v>530</v>
      </c>
      <c r="G614" s="627" t="s">
        <v>560</v>
      </c>
      <c r="H614" s="627" t="s">
        <v>607</v>
      </c>
      <c r="I614" s="627" t="s">
        <v>608</v>
      </c>
      <c r="J614" s="627" t="s">
        <v>609</v>
      </c>
      <c r="K614" s="627" t="s">
        <v>610</v>
      </c>
      <c r="L614" s="629">
        <v>63.414005158640492</v>
      </c>
      <c r="M614" s="629">
        <v>57</v>
      </c>
      <c r="N614" s="630">
        <v>3614.5982940425079</v>
      </c>
    </row>
    <row r="615" spans="1:14" ht="14.4" customHeight="1" x14ac:dyDescent="0.3">
      <c r="A615" s="625" t="s">
        <v>526</v>
      </c>
      <c r="B615" s="626" t="s">
        <v>528</v>
      </c>
      <c r="C615" s="627" t="s">
        <v>552</v>
      </c>
      <c r="D615" s="628" t="s">
        <v>553</v>
      </c>
      <c r="E615" s="627" t="s">
        <v>529</v>
      </c>
      <c r="F615" s="628" t="s">
        <v>530</v>
      </c>
      <c r="G615" s="627" t="s">
        <v>560</v>
      </c>
      <c r="H615" s="627" t="s">
        <v>1303</v>
      </c>
      <c r="I615" s="627" t="s">
        <v>1304</v>
      </c>
      <c r="J615" s="627" t="s">
        <v>1305</v>
      </c>
      <c r="K615" s="627" t="s">
        <v>577</v>
      </c>
      <c r="L615" s="629">
        <v>70.050005685526997</v>
      </c>
      <c r="M615" s="629">
        <v>2</v>
      </c>
      <c r="N615" s="630">
        <v>140.10001137105399</v>
      </c>
    </row>
    <row r="616" spans="1:14" ht="14.4" customHeight="1" x14ac:dyDescent="0.3">
      <c r="A616" s="625" t="s">
        <v>526</v>
      </c>
      <c r="B616" s="626" t="s">
        <v>528</v>
      </c>
      <c r="C616" s="627" t="s">
        <v>552</v>
      </c>
      <c r="D616" s="628" t="s">
        <v>553</v>
      </c>
      <c r="E616" s="627" t="s">
        <v>529</v>
      </c>
      <c r="F616" s="628" t="s">
        <v>530</v>
      </c>
      <c r="G616" s="627" t="s">
        <v>560</v>
      </c>
      <c r="H616" s="627" t="s">
        <v>1306</v>
      </c>
      <c r="I616" s="627" t="s">
        <v>1307</v>
      </c>
      <c r="J616" s="627" t="s">
        <v>1308</v>
      </c>
      <c r="K616" s="627" t="s">
        <v>773</v>
      </c>
      <c r="L616" s="629">
        <v>41.649288664003556</v>
      </c>
      <c r="M616" s="629">
        <v>141</v>
      </c>
      <c r="N616" s="630">
        <v>5872.5497016245017</v>
      </c>
    </row>
    <row r="617" spans="1:14" ht="14.4" customHeight="1" x14ac:dyDescent="0.3">
      <c r="A617" s="625" t="s">
        <v>526</v>
      </c>
      <c r="B617" s="626" t="s">
        <v>528</v>
      </c>
      <c r="C617" s="627" t="s">
        <v>552</v>
      </c>
      <c r="D617" s="628" t="s">
        <v>553</v>
      </c>
      <c r="E617" s="627" t="s">
        <v>529</v>
      </c>
      <c r="F617" s="628" t="s">
        <v>530</v>
      </c>
      <c r="G617" s="627" t="s">
        <v>560</v>
      </c>
      <c r="H617" s="627" t="s">
        <v>1313</v>
      </c>
      <c r="I617" s="627" t="s">
        <v>1314</v>
      </c>
      <c r="J617" s="627" t="s">
        <v>1315</v>
      </c>
      <c r="K617" s="627" t="s">
        <v>1316</v>
      </c>
      <c r="L617" s="629">
        <v>104.25583821719543</v>
      </c>
      <c r="M617" s="629">
        <v>25</v>
      </c>
      <c r="N617" s="630">
        <v>2606.3959554298858</v>
      </c>
    </row>
    <row r="618" spans="1:14" ht="14.4" customHeight="1" x14ac:dyDescent="0.3">
      <c r="A618" s="625" t="s">
        <v>526</v>
      </c>
      <c r="B618" s="626" t="s">
        <v>528</v>
      </c>
      <c r="C618" s="627" t="s">
        <v>552</v>
      </c>
      <c r="D618" s="628" t="s">
        <v>553</v>
      </c>
      <c r="E618" s="627" t="s">
        <v>529</v>
      </c>
      <c r="F618" s="628" t="s">
        <v>530</v>
      </c>
      <c r="G618" s="627" t="s">
        <v>560</v>
      </c>
      <c r="H618" s="627" t="s">
        <v>1317</v>
      </c>
      <c r="I618" s="627" t="s">
        <v>1318</v>
      </c>
      <c r="J618" s="627" t="s">
        <v>909</v>
      </c>
      <c r="K618" s="627" t="s">
        <v>1319</v>
      </c>
      <c r="L618" s="629">
        <v>274.96914772220094</v>
      </c>
      <c r="M618" s="629">
        <v>11</v>
      </c>
      <c r="N618" s="630">
        <v>3024.6606249442102</v>
      </c>
    </row>
    <row r="619" spans="1:14" ht="14.4" customHeight="1" x14ac:dyDescent="0.3">
      <c r="A619" s="625" t="s">
        <v>526</v>
      </c>
      <c r="B619" s="626" t="s">
        <v>528</v>
      </c>
      <c r="C619" s="627" t="s">
        <v>552</v>
      </c>
      <c r="D619" s="628" t="s">
        <v>553</v>
      </c>
      <c r="E619" s="627" t="s">
        <v>529</v>
      </c>
      <c r="F619" s="628" t="s">
        <v>530</v>
      </c>
      <c r="G619" s="627" t="s">
        <v>560</v>
      </c>
      <c r="H619" s="627" t="s">
        <v>1335</v>
      </c>
      <c r="I619" s="627" t="s">
        <v>1335</v>
      </c>
      <c r="J619" s="627" t="s">
        <v>1336</v>
      </c>
      <c r="K619" s="627" t="s">
        <v>862</v>
      </c>
      <c r="L619" s="629">
        <v>56.8007878139939</v>
      </c>
      <c r="M619" s="629">
        <v>333</v>
      </c>
      <c r="N619" s="630">
        <v>18914.662342059968</v>
      </c>
    </row>
    <row r="620" spans="1:14" ht="14.4" customHeight="1" x14ac:dyDescent="0.3">
      <c r="A620" s="625" t="s">
        <v>526</v>
      </c>
      <c r="B620" s="626" t="s">
        <v>528</v>
      </c>
      <c r="C620" s="627" t="s">
        <v>552</v>
      </c>
      <c r="D620" s="628" t="s">
        <v>553</v>
      </c>
      <c r="E620" s="627" t="s">
        <v>529</v>
      </c>
      <c r="F620" s="628" t="s">
        <v>530</v>
      </c>
      <c r="G620" s="627" t="s">
        <v>560</v>
      </c>
      <c r="H620" s="627" t="s">
        <v>1337</v>
      </c>
      <c r="I620" s="627" t="s">
        <v>1338</v>
      </c>
      <c r="J620" s="627" t="s">
        <v>1339</v>
      </c>
      <c r="K620" s="627" t="s">
        <v>1340</v>
      </c>
      <c r="L620" s="629">
        <v>1105.7173856172076</v>
      </c>
      <c r="M620" s="629">
        <v>4</v>
      </c>
      <c r="N620" s="630">
        <v>4422.8695424688303</v>
      </c>
    </row>
    <row r="621" spans="1:14" ht="14.4" customHeight="1" x14ac:dyDescent="0.3">
      <c r="A621" s="625" t="s">
        <v>526</v>
      </c>
      <c r="B621" s="626" t="s">
        <v>528</v>
      </c>
      <c r="C621" s="627" t="s">
        <v>552</v>
      </c>
      <c r="D621" s="628" t="s">
        <v>553</v>
      </c>
      <c r="E621" s="627" t="s">
        <v>529</v>
      </c>
      <c r="F621" s="628" t="s">
        <v>530</v>
      </c>
      <c r="G621" s="627" t="s">
        <v>560</v>
      </c>
      <c r="H621" s="627" t="s">
        <v>2496</v>
      </c>
      <c r="I621" s="627" t="s">
        <v>562</v>
      </c>
      <c r="J621" s="627" t="s">
        <v>2497</v>
      </c>
      <c r="K621" s="627" t="s">
        <v>2498</v>
      </c>
      <c r="L621" s="629">
        <v>45.424999999999997</v>
      </c>
      <c r="M621" s="629">
        <v>22</v>
      </c>
      <c r="N621" s="630">
        <v>999.34999999999991</v>
      </c>
    </row>
    <row r="622" spans="1:14" ht="14.4" customHeight="1" x14ac:dyDescent="0.3">
      <c r="A622" s="625" t="s">
        <v>526</v>
      </c>
      <c r="B622" s="626" t="s">
        <v>528</v>
      </c>
      <c r="C622" s="627" t="s">
        <v>552</v>
      </c>
      <c r="D622" s="628" t="s">
        <v>553</v>
      </c>
      <c r="E622" s="627" t="s">
        <v>529</v>
      </c>
      <c r="F622" s="628" t="s">
        <v>530</v>
      </c>
      <c r="G622" s="627" t="s">
        <v>560</v>
      </c>
      <c r="H622" s="627" t="s">
        <v>1358</v>
      </c>
      <c r="I622" s="627" t="s">
        <v>562</v>
      </c>
      <c r="J622" s="627" t="s">
        <v>1359</v>
      </c>
      <c r="K622" s="627"/>
      <c r="L622" s="629">
        <v>59.886847329957973</v>
      </c>
      <c r="M622" s="629">
        <v>55</v>
      </c>
      <c r="N622" s="630">
        <v>3293.7766031476885</v>
      </c>
    </row>
    <row r="623" spans="1:14" ht="14.4" customHeight="1" x14ac:dyDescent="0.3">
      <c r="A623" s="625" t="s">
        <v>526</v>
      </c>
      <c r="B623" s="626" t="s">
        <v>528</v>
      </c>
      <c r="C623" s="627" t="s">
        <v>552</v>
      </c>
      <c r="D623" s="628" t="s">
        <v>553</v>
      </c>
      <c r="E623" s="627" t="s">
        <v>529</v>
      </c>
      <c r="F623" s="628" t="s">
        <v>530</v>
      </c>
      <c r="G623" s="627" t="s">
        <v>560</v>
      </c>
      <c r="H623" s="627" t="s">
        <v>1365</v>
      </c>
      <c r="I623" s="627" t="s">
        <v>1366</v>
      </c>
      <c r="J623" s="627" t="s">
        <v>1367</v>
      </c>
      <c r="K623" s="627" t="s">
        <v>1141</v>
      </c>
      <c r="L623" s="629">
        <v>52.488709769597591</v>
      </c>
      <c r="M623" s="629">
        <v>165</v>
      </c>
      <c r="N623" s="630">
        <v>8660.6371119836022</v>
      </c>
    </row>
    <row r="624" spans="1:14" ht="14.4" customHeight="1" x14ac:dyDescent="0.3">
      <c r="A624" s="625" t="s">
        <v>526</v>
      </c>
      <c r="B624" s="626" t="s">
        <v>528</v>
      </c>
      <c r="C624" s="627" t="s">
        <v>552</v>
      </c>
      <c r="D624" s="628" t="s">
        <v>553</v>
      </c>
      <c r="E624" s="627" t="s">
        <v>529</v>
      </c>
      <c r="F624" s="628" t="s">
        <v>530</v>
      </c>
      <c r="G624" s="627" t="s">
        <v>560</v>
      </c>
      <c r="H624" s="627" t="s">
        <v>1372</v>
      </c>
      <c r="I624" s="627" t="s">
        <v>1373</v>
      </c>
      <c r="J624" s="627" t="s">
        <v>1374</v>
      </c>
      <c r="K624" s="627" t="s">
        <v>1375</v>
      </c>
      <c r="L624" s="629">
        <v>434.69999999999993</v>
      </c>
      <c r="M624" s="629">
        <v>20</v>
      </c>
      <c r="N624" s="630">
        <v>8693.9999999999982</v>
      </c>
    </row>
    <row r="625" spans="1:14" ht="14.4" customHeight="1" x14ac:dyDescent="0.3">
      <c r="A625" s="625" t="s">
        <v>526</v>
      </c>
      <c r="B625" s="626" t="s">
        <v>528</v>
      </c>
      <c r="C625" s="627" t="s">
        <v>552</v>
      </c>
      <c r="D625" s="628" t="s">
        <v>553</v>
      </c>
      <c r="E625" s="627" t="s">
        <v>529</v>
      </c>
      <c r="F625" s="628" t="s">
        <v>530</v>
      </c>
      <c r="G625" s="627" t="s">
        <v>560</v>
      </c>
      <c r="H625" s="627" t="s">
        <v>1378</v>
      </c>
      <c r="I625" s="627" t="s">
        <v>1379</v>
      </c>
      <c r="J625" s="627" t="s">
        <v>1380</v>
      </c>
      <c r="K625" s="627" t="s">
        <v>1381</v>
      </c>
      <c r="L625" s="629">
        <v>61.495434959133597</v>
      </c>
      <c r="M625" s="629">
        <v>332</v>
      </c>
      <c r="N625" s="630">
        <v>20416.484406432355</v>
      </c>
    </row>
    <row r="626" spans="1:14" ht="14.4" customHeight="1" x14ac:dyDescent="0.3">
      <c r="A626" s="625" t="s">
        <v>526</v>
      </c>
      <c r="B626" s="626" t="s">
        <v>528</v>
      </c>
      <c r="C626" s="627" t="s">
        <v>552</v>
      </c>
      <c r="D626" s="628" t="s">
        <v>553</v>
      </c>
      <c r="E626" s="627" t="s">
        <v>529</v>
      </c>
      <c r="F626" s="628" t="s">
        <v>530</v>
      </c>
      <c r="G626" s="627" t="s">
        <v>560</v>
      </c>
      <c r="H626" s="627" t="s">
        <v>2499</v>
      </c>
      <c r="I626" s="627" t="s">
        <v>2500</v>
      </c>
      <c r="J626" s="627" t="s">
        <v>613</v>
      </c>
      <c r="K626" s="627" t="s">
        <v>2501</v>
      </c>
      <c r="L626" s="629">
        <v>555.41999999999996</v>
      </c>
      <c r="M626" s="629">
        <v>2</v>
      </c>
      <c r="N626" s="630">
        <v>1110.8399999999999</v>
      </c>
    </row>
    <row r="627" spans="1:14" ht="14.4" customHeight="1" x14ac:dyDescent="0.3">
      <c r="A627" s="625" t="s">
        <v>526</v>
      </c>
      <c r="B627" s="626" t="s">
        <v>528</v>
      </c>
      <c r="C627" s="627" t="s">
        <v>552</v>
      </c>
      <c r="D627" s="628" t="s">
        <v>553</v>
      </c>
      <c r="E627" s="627" t="s">
        <v>529</v>
      </c>
      <c r="F627" s="628" t="s">
        <v>530</v>
      </c>
      <c r="G627" s="627" t="s">
        <v>560</v>
      </c>
      <c r="H627" s="627" t="s">
        <v>611</v>
      </c>
      <c r="I627" s="627" t="s">
        <v>612</v>
      </c>
      <c r="J627" s="627" t="s">
        <v>613</v>
      </c>
      <c r="K627" s="627" t="s">
        <v>614</v>
      </c>
      <c r="L627" s="629">
        <v>326.89199394725944</v>
      </c>
      <c r="M627" s="629">
        <v>17</v>
      </c>
      <c r="N627" s="630">
        <v>5557.1638971034108</v>
      </c>
    </row>
    <row r="628" spans="1:14" ht="14.4" customHeight="1" x14ac:dyDescent="0.3">
      <c r="A628" s="625" t="s">
        <v>526</v>
      </c>
      <c r="B628" s="626" t="s">
        <v>528</v>
      </c>
      <c r="C628" s="627" t="s">
        <v>552</v>
      </c>
      <c r="D628" s="628" t="s">
        <v>553</v>
      </c>
      <c r="E628" s="627" t="s">
        <v>529</v>
      </c>
      <c r="F628" s="628" t="s">
        <v>530</v>
      </c>
      <c r="G628" s="627" t="s">
        <v>560</v>
      </c>
      <c r="H628" s="627" t="s">
        <v>2502</v>
      </c>
      <c r="I628" s="627" t="s">
        <v>2503</v>
      </c>
      <c r="J628" s="627" t="s">
        <v>613</v>
      </c>
      <c r="K628" s="627" t="s">
        <v>1518</v>
      </c>
      <c r="L628" s="629">
        <v>246.20968854474975</v>
      </c>
      <c r="M628" s="629">
        <v>18</v>
      </c>
      <c r="N628" s="630">
        <v>4431.7743938054955</v>
      </c>
    </row>
    <row r="629" spans="1:14" ht="14.4" customHeight="1" x14ac:dyDescent="0.3">
      <c r="A629" s="625" t="s">
        <v>526</v>
      </c>
      <c r="B629" s="626" t="s">
        <v>528</v>
      </c>
      <c r="C629" s="627" t="s">
        <v>552</v>
      </c>
      <c r="D629" s="628" t="s">
        <v>553</v>
      </c>
      <c r="E629" s="627" t="s">
        <v>529</v>
      </c>
      <c r="F629" s="628" t="s">
        <v>530</v>
      </c>
      <c r="G629" s="627" t="s">
        <v>560</v>
      </c>
      <c r="H629" s="627" t="s">
        <v>1413</v>
      </c>
      <c r="I629" s="627" t="s">
        <v>1414</v>
      </c>
      <c r="J629" s="627" t="s">
        <v>1415</v>
      </c>
      <c r="K629" s="627" t="s">
        <v>1416</v>
      </c>
      <c r="L629" s="629">
        <v>569.95555555555552</v>
      </c>
      <c r="M629" s="629">
        <v>9</v>
      </c>
      <c r="N629" s="630">
        <v>5129.5999999999995</v>
      </c>
    </row>
    <row r="630" spans="1:14" ht="14.4" customHeight="1" x14ac:dyDescent="0.3">
      <c r="A630" s="625" t="s">
        <v>526</v>
      </c>
      <c r="B630" s="626" t="s">
        <v>528</v>
      </c>
      <c r="C630" s="627" t="s">
        <v>552</v>
      </c>
      <c r="D630" s="628" t="s">
        <v>553</v>
      </c>
      <c r="E630" s="627" t="s">
        <v>529</v>
      </c>
      <c r="F630" s="628" t="s">
        <v>530</v>
      </c>
      <c r="G630" s="627" t="s">
        <v>560</v>
      </c>
      <c r="H630" s="627" t="s">
        <v>617</v>
      </c>
      <c r="I630" s="627" t="s">
        <v>618</v>
      </c>
      <c r="J630" s="627" t="s">
        <v>619</v>
      </c>
      <c r="K630" s="627" t="s">
        <v>620</v>
      </c>
      <c r="L630" s="629">
        <v>49.700025233610241</v>
      </c>
      <c r="M630" s="629">
        <v>56</v>
      </c>
      <c r="N630" s="630">
        <v>2783.2014130821735</v>
      </c>
    </row>
    <row r="631" spans="1:14" ht="14.4" customHeight="1" x14ac:dyDescent="0.3">
      <c r="A631" s="625" t="s">
        <v>526</v>
      </c>
      <c r="B631" s="626" t="s">
        <v>528</v>
      </c>
      <c r="C631" s="627" t="s">
        <v>552</v>
      </c>
      <c r="D631" s="628" t="s">
        <v>553</v>
      </c>
      <c r="E631" s="627" t="s">
        <v>529</v>
      </c>
      <c r="F631" s="628" t="s">
        <v>530</v>
      </c>
      <c r="G631" s="627" t="s">
        <v>560</v>
      </c>
      <c r="H631" s="627" t="s">
        <v>561</v>
      </c>
      <c r="I631" s="627" t="s">
        <v>562</v>
      </c>
      <c r="J631" s="627" t="s">
        <v>563</v>
      </c>
      <c r="K631" s="627" t="s">
        <v>564</v>
      </c>
      <c r="L631" s="629">
        <v>23.701499999999999</v>
      </c>
      <c r="M631" s="629">
        <v>6</v>
      </c>
      <c r="N631" s="630">
        <v>142.209</v>
      </c>
    </row>
    <row r="632" spans="1:14" ht="14.4" customHeight="1" x14ac:dyDescent="0.3">
      <c r="A632" s="625" t="s">
        <v>526</v>
      </c>
      <c r="B632" s="626" t="s">
        <v>528</v>
      </c>
      <c r="C632" s="627" t="s">
        <v>552</v>
      </c>
      <c r="D632" s="628" t="s">
        <v>553</v>
      </c>
      <c r="E632" s="627" t="s">
        <v>529</v>
      </c>
      <c r="F632" s="628" t="s">
        <v>530</v>
      </c>
      <c r="G632" s="627" t="s">
        <v>560</v>
      </c>
      <c r="H632" s="627" t="s">
        <v>1515</v>
      </c>
      <c r="I632" s="627" t="s">
        <v>1516</v>
      </c>
      <c r="J632" s="627" t="s">
        <v>1517</v>
      </c>
      <c r="K632" s="627" t="s">
        <v>1518</v>
      </c>
      <c r="L632" s="629">
        <v>4529.5512922421894</v>
      </c>
      <c r="M632" s="629">
        <v>4</v>
      </c>
      <c r="N632" s="630">
        <v>18118.205168968758</v>
      </c>
    </row>
    <row r="633" spans="1:14" ht="14.4" customHeight="1" x14ac:dyDescent="0.3">
      <c r="A633" s="625" t="s">
        <v>526</v>
      </c>
      <c r="B633" s="626" t="s">
        <v>528</v>
      </c>
      <c r="C633" s="627" t="s">
        <v>552</v>
      </c>
      <c r="D633" s="628" t="s">
        <v>553</v>
      </c>
      <c r="E633" s="627" t="s">
        <v>529</v>
      </c>
      <c r="F633" s="628" t="s">
        <v>530</v>
      </c>
      <c r="G633" s="627" t="s">
        <v>560</v>
      </c>
      <c r="H633" s="627" t="s">
        <v>1553</v>
      </c>
      <c r="I633" s="627" t="s">
        <v>562</v>
      </c>
      <c r="J633" s="627" t="s">
        <v>1554</v>
      </c>
      <c r="K633" s="627" t="s">
        <v>1555</v>
      </c>
      <c r="L633" s="629">
        <v>364.85</v>
      </c>
      <c r="M633" s="629">
        <v>1</v>
      </c>
      <c r="N633" s="630">
        <v>364.85</v>
      </c>
    </row>
    <row r="634" spans="1:14" ht="14.4" customHeight="1" x14ac:dyDescent="0.3">
      <c r="A634" s="625" t="s">
        <v>526</v>
      </c>
      <c r="B634" s="626" t="s">
        <v>528</v>
      </c>
      <c r="C634" s="627" t="s">
        <v>552</v>
      </c>
      <c r="D634" s="628" t="s">
        <v>553</v>
      </c>
      <c r="E634" s="627" t="s">
        <v>529</v>
      </c>
      <c r="F634" s="628" t="s">
        <v>530</v>
      </c>
      <c r="G634" s="627" t="s">
        <v>560</v>
      </c>
      <c r="H634" s="627" t="s">
        <v>1577</v>
      </c>
      <c r="I634" s="627" t="s">
        <v>1578</v>
      </c>
      <c r="J634" s="627" t="s">
        <v>1579</v>
      </c>
      <c r="K634" s="627" t="s">
        <v>1580</v>
      </c>
      <c r="L634" s="629">
        <v>412.41399723747469</v>
      </c>
      <c r="M634" s="629">
        <v>14</v>
      </c>
      <c r="N634" s="630">
        <v>5773.7959613246458</v>
      </c>
    </row>
    <row r="635" spans="1:14" ht="14.4" customHeight="1" x14ac:dyDescent="0.3">
      <c r="A635" s="625" t="s">
        <v>526</v>
      </c>
      <c r="B635" s="626" t="s">
        <v>528</v>
      </c>
      <c r="C635" s="627" t="s">
        <v>552</v>
      </c>
      <c r="D635" s="628" t="s">
        <v>553</v>
      </c>
      <c r="E635" s="627" t="s">
        <v>529</v>
      </c>
      <c r="F635" s="628" t="s">
        <v>530</v>
      </c>
      <c r="G635" s="627" t="s">
        <v>560</v>
      </c>
      <c r="H635" s="627" t="s">
        <v>1584</v>
      </c>
      <c r="I635" s="627" t="s">
        <v>1585</v>
      </c>
      <c r="J635" s="627" t="s">
        <v>1586</v>
      </c>
      <c r="K635" s="627" t="s">
        <v>1587</v>
      </c>
      <c r="L635" s="629">
        <v>73.400000000000006</v>
      </c>
      <c r="M635" s="629">
        <v>8</v>
      </c>
      <c r="N635" s="630">
        <v>587.20000000000005</v>
      </c>
    </row>
    <row r="636" spans="1:14" ht="14.4" customHeight="1" x14ac:dyDescent="0.3">
      <c r="A636" s="625" t="s">
        <v>526</v>
      </c>
      <c r="B636" s="626" t="s">
        <v>528</v>
      </c>
      <c r="C636" s="627" t="s">
        <v>552</v>
      </c>
      <c r="D636" s="628" t="s">
        <v>553</v>
      </c>
      <c r="E636" s="627" t="s">
        <v>529</v>
      </c>
      <c r="F636" s="628" t="s">
        <v>530</v>
      </c>
      <c r="G636" s="627" t="s">
        <v>560</v>
      </c>
      <c r="H636" s="627" t="s">
        <v>1613</v>
      </c>
      <c r="I636" s="627" t="s">
        <v>1614</v>
      </c>
      <c r="J636" s="627" t="s">
        <v>1615</v>
      </c>
      <c r="K636" s="627" t="s">
        <v>1616</v>
      </c>
      <c r="L636" s="629">
        <v>363.7380211294273</v>
      </c>
      <c r="M636" s="629">
        <v>47</v>
      </c>
      <c r="N636" s="630">
        <v>17095.686993083084</v>
      </c>
    </row>
    <row r="637" spans="1:14" ht="14.4" customHeight="1" x14ac:dyDescent="0.3">
      <c r="A637" s="625" t="s">
        <v>526</v>
      </c>
      <c r="B637" s="626" t="s">
        <v>528</v>
      </c>
      <c r="C637" s="627" t="s">
        <v>552</v>
      </c>
      <c r="D637" s="628" t="s">
        <v>553</v>
      </c>
      <c r="E637" s="627" t="s">
        <v>529</v>
      </c>
      <c r="F637" s="628" t="s">
        <v>530</v>
      </c>
      <c r="G637" s="627" t="s">
        <v>560</v>
      </c>
      <c r="H637" s="627" t="s">
        <v>621</v>
      </c>
      <c r="I637" s="627" t="s">
        <v>622</v>
      </c>
      <c r="J637" s="627" t="s">
        <v>623</v>
      </c>
      <c r="K637" s="627" t="s">
        <v>624</v>
      </c>
      <c r="L637" s="629">
        <v>291.47346238738334</v>
      </c>
      <c r="M637" s="629">
        <v>79</v>
      </c>
      <c r="N637" s="630">
        <v>23026.403528603285</v>
      </c>
    </row>
    <row r="638" spans="1:14" ht="14.4" customHeight="1" x14ac:dyDescent="0.3">
      <c r="A638" s="625" t="s">
        <v>526</v>
      </c>
      <c r="B638" s="626" t="s">
        <v>528</v>
      </c>
      <c r="C638" s="627" t="s">
        <v>552</v>
      </c>
      <c r="D638" s="628" t="s">
        <v>553</v>
      </c>
      <c r="E638" s="627" t="s">
        <v>529</v>
      </c>
      <c r="F638" s="628" t="s">
        <v>530</v>
      </c>
      <c r="G638" s="627" t="s">
        <v>560</v>
      </c>
      <c r="H638" s="627" t="s">
        <v>1626</v>
      </c>
      <c r="I638" s="627" t="s">
        <v>1626</v>
      </c>
      <c r="J638" s="627" t="s">
        <v>1627</v>
      </c>
      <c r="K638" s="627" t="s">
        <v>1628</v>
      </c>
      <c r="L638" s="629">
        <v>355.82193249719131</v>
      </c>
      <c r="M638" s="629">
        <v>19</v>
      </c>
      <c r="N638" s="630">
        <v>6760.6167174466354</v>
      </c>
    </row>
    <row r="639" spans="1:14" ht="14.4" customHeight="1" x14ac:dyDescent="0.3">
      <c r="A639" s="625" t="s">
        <v>526</v>
      </c>
      <c r="B639" s="626" t="s">
        <v>528</v>
      </c>
      <c r="C639" s="627" t="s">
        <v>552</v>
      </c>
      <c r="D639" s="628" t="s">
        <v>553</v>
      </c>
      <c r="E639" s="627" t="s">
        <v>529</v>
      </c>
      <c r="F639" s="628" t="s">
        <v>530</v>
      </c>
      <c r="G639" s="627" t="s">
        <v>560</v>
      </c>
      <c r="H639" s="627" t="s">
        <v>2504</v>
      </c>
      <c r="I639" s="627" t="s">
        <v>562</v>
      </c>
      <c r="J639" s="627" t="s">
        <v>2505</v>
      </c>
      <c r="K639" s="627"/>
      <c r="L639" s="629">
        <v>30.358902726556799</v>
      </c>
      <c r="M639" s="629">
        <v>1</v>
      </c>
      <c r="N639" s="630">
        <v>30.358902726556799</v>
      </c>
    </row>
    <row r="640" spans="1:14" ht="14.4" customHeight="1" x14ac:dyDescent="0.3">
      <c r="A640" s="625" t="s">
        <v>526</v>
      </c>
      <c r="B640" s="626" t="s">
        <v>528</v>
      </c>
      <c r="C640" s="627" t="s">
        <v>552</v>
      </c>
      <c r="D640" s="628" t="s">
        <v>553</v>
      </c>
      <c r="E640" s="627" t="s">
        <v>529</v>
      </c>
      <c r="F640" s="628" t="s">
        <v>530</v>
      </c>
      <c r="G640" s="627" t="s">
        <v>560</v>
      </c>
      <c r="H640" s="627" t="s">
        <v>1649</v>
      </c>
      <c r="I640" s="627" t="s">
        <v>1650</v>
      </c>
      <c r="J640" s="627" t="s">
        <v>1651</v>
      </c>
      <c r="K640" s="627" t="s">
        <v>1518</v>
      </c>
      <c r="L640" s="629">
        <v>2700.0450656384301</v>
      </c>
      <c r="M640" s="629">
        <v>5</v>
      </c>
      <c r="N640" s="630">
        <v>13500.225328192149</v>
      </c>
    </row>
    <row r="641" spans="1:14" ht="14.4" customHeight="1" x14ac:dyDescent="0.3">
      <c r="A641" s="625" t="s">
        <v>526</v>
      </c>
      <c r="B641" s="626" t="s">
        <v>528</v>
      </c>
      <c r="C641" s="627" t="s">
        <v>552</v>
      </c>
      <c r="D641" s="628" t="s">
        <v>553</v>
      </c>
      <c r="E641" s="627" t="s">
        <v>529</v>
      </c>
      <c r="F641" s="628" t="s">
        <v>530</v>
      </c>
      <c r="G641" s="627" t="s">
        <v>560</v>
      </c>
      <c r="H641" s="627" t="s">
        <v>1665</v>
      </c>
      <c r="I641" s="627" t="s">
        <v>1666</v>
      </c>
      <c r="J641" s="627" t="s">
        <v>1667</v>
      </c>
      <c r="K641" s="627" t="s">
        <v>1668</v>
      </c>
      <c r="L641" s="629">
        <v>3815.2333075568126</v>
      </c>
      <c r="M641" s="629">
        <v>12</v>
      </c>
      <c r="N641" s="630">
        <v>45782.79969068175</v>
      </c>
    </row>
    <row r="642" spans="1:14" ht="14.4" customHeight="1" x14ac:dyDescent="0.3">
      <c r="A642" s="625" t="s">
        <v>526</v>
      </c>
      <c r="B642" s="626" t="s">
        <v>528</v>
      </c>
      <c r="C642" s="627" t="s">
        <v>552</v>
      </c>
      <c r="D642" s="628" t="s">
        <v>553</v>
      </c>
      <c r="E642" s="627" t="s">
        <v>529</v>
      </c>
      <c r="F642" s="628" t="s">
        <v>530</v>
      </c>
      <c r="G642" s="627" t="s">
        <v>560</v>
      </c>
      <c r="H642" s="627" t="s">
        <v>2506</v>
      </c>
      <c r="I642" s="627" t="s">
        <v>2506</v>
      </c>
      <c r="J642" s="627" t="s">
        <v>2507</v>
      </c>
      <c r="K642" s="627" t="s">
        <v>2508</v>
      </c>
      <c r="L642" s="629">
        <v>188.57511885777618</v>
      </c>
      <c r="M642" s="629">
        <v>91</v>
      </c>
      <c r="N642" s="630">
        <v>17160.335816057632</v>
      </c>
    </row>
    <row r="643" spans="1:14" ht="14.4" customHeight="1" x14ac:dyDescent="0.3">
      <c r="A643" s="625" t="s">
        <v>526</v>
      </c>
      <c r="B643" s="626" t="s">
        <v>528</v>
      </c>
      <c r="C643" s="627" t="s">
        <v>552</v>
      </c>
      <c r="D643" s="628" t="s">
        <v>553</v>
      </c>
      <c r="E643" s="627" t="s">
        <v>529</v>
      </c>
      <c r="F643" s="628" t="s">
        <v>530</v>
      </c>
      <c r="G643" s="627" t="s">
        <v>560</v>
      </c>
      <c r="H643" s="627" t="s">
        <v>1680</v>
      </c>
      <c r="I643" s="627" t="s">
        <v>1681</v>
      </c>
      <c r="J643" s="627" t="s">
        <v>1682</v>
      </c>
      <c r="K643" s="627" t="s">
        <v>1518</v>
      </c>
      <c r="L643" s="629">
        <v>2966.1399879813089</v>
      </c>
      <c r="M643" s="629">
        <v>30</v>
      </c>
      <c r="N643" s="630">
        <v>88984.199639439263</v>
      </c>
    </row>
    <row r="644" spans="1:14" ht="14.4" customHeight="1" x14ac:dyDescent="0.3">
      <c r="A644" s="625" t="s">
        <v>526</v>
      </c>
      <c r="B644" s="626" t="s">
        <v>528</v>
      </c>
      <c r="C644" s="627" t="s">
        <v>552</v>
      </c>
      <c r="D644" s="628" t="s">
        <v>553</v>
      </c>
      <c r="E644" s="627" t="s">
        <v>529</v>
      </c>
      <c r="F644" s="628" t="s">
        <v>530</v>
      </c>
      <c r="G644" s="627" t="s">
        <v>560</v>
      </c>
      <c r="H644" s="627" t="s">
        <v>2509</v>
      </c>
      <c r="I644" s="627" t="s">
        <v>2509</v>
      </c>
      <c r="J644" s="627" t="s">
        <v>2510</v>
      </c>
      <c r="K644" s="627" t="s">
        <v>2511</v>
      </c>
      <c r="L644" s="629">
        <v>650.07383825735542</v>
      </c>
      <c r="M644" s="629">
        <v>25</v>
      </c>
      <c r="N644" s="630">
        <v>16251.845956433886</v>
      </c>
    </row>
    <row r="645" spans="1:14" ht="14.4" customHeight="1" x14ac:dyDescent="0.3">
      <c r="A645" s="625" t="s">
        <v>526</v>
      </c>
      <c r="B645" s="626" t="s">
        <v>528</v>
      </c>
      <c r="C645" s="627" t="s">
        <v>552</v>
      </c>
      <c r="D645" s="628" t="s">
        <v>553</v>
      </c>
      <c r="E645" s="627" t="s">
        <v>529</v>
      </c>
      <c r="F645" s="628" t="s">
        <v>530</v>
      </c>
      <c r="G645" s="627" t="s">
        <v>560</v>
      </c>
      <c r="H645" s="627" t="s">
        <v>2512</v>
      </c>
      <c r="I645" s="627" t="s">
        <v>2512</v>
      </c>
      <c r="J645" s="627" t="s">
        <v>2513</v>
      </c>
      <c r="K645" s="627" t="s">
        <v>2514</v>
      </c>
      <c r="L645" s="629">
        <v>772.2022504827471</v>
      </c>
      <c r="M645" s="629">
        <v>18</v>
      </c>
      <c r="N645" s="630">
        <v>13899.640508689448</v>
      </c>
    </row>
    <row r="646" spans="1:14" ht="14.4" customHeight="1" x14ac:dyDescent="0.3">
      <c r="A646" s="625" t="s">
        <v>526</v>
      </c>
      <c r="B646" s="626" t="s">
        <v>528</v>
      </c>
      <c r="C646" s="627" t="s">
        <v>552</v>
      </c>
      <c r="D646" s="628" t="s">
        <v>553</v>
      </c>
      <c r="E646" s="627" t="s">
        <v>529</v>
      </c>
      <c r="F646" s="628" t="s">
        <v>530</v>
      </c>
      <c r="G646" s="627" t="s">
        <v>560</v>
      </c>
      <c r="H646" s="627" t="s">
        <v>625</v>
      </c>
      <c r="I646" s="627" t="s">
        <v>626</v>
      </c>
      <c r="J646" s="627" t="s">
        <v>627</v>
      </c>
      <c r="K646" s="627" t="s">
        <v>628</v>
      </c>
      <c r="L646" s="629">
        <v>653.98304602302312</v>
      </c>
      <c r="M646" s="629">
        <v>46</v>
      </c>
      <c r="N646" s="630">
        <v>30083.220117059063</v>
      </c>
    </row>
    <row r="647" spans="1:14" ht="14.4" customHeight="1" x14ac:dyDescent="0.3">
      <c r="A647" s="625" t="s">
        <v>526</v>
      </c>
      <c r="B647" s="626" t="s">
        <v>528</v>
      </c>
      <c r="C647" s="627" t="s">
        <v>552</v>
      </c>
      <c r="D647" s="628" t="s">
        <v>553</v>
      </c>
      <c r="E647" s="627" t="s">
        <v>529</v>
      </c>
      <c r="F647" s="628" t="s">
        <v>530</v>
      </c>
      <c r="G647" s="627" t="s">
        <v>560</v>
      </c>
      <c r="H647" s="627" t="s">
        <v>629</v>
      </c>
      <c r="I647" s="627" t="s">
        <v>629</v>
      </c>
      <c r="J647" s="627" t="s">
        <v>630</v>
      </c>
      <c r="K647" s="627" t="s">
        <v>631</v>
      </c>
      <c r="L647" s="629">
        <v>722.14311475409829</v>
      </c>
      <c r="M647" s="629">
        <v>61</v>
      </c>
      <c r="N647" s="630">
        <v>44050.729999999996</v>
      </c>
    </row>
    <row r="648" spans="1:14" ht="14.4" customHeight="1" x14ac:dyDescent="0.3">
      <c r="A648" s="625" t="s">
        <v>526</v>
      </c>
      <c r="B648" s="626" t="s">
        <v>528</v>
      </c>
      <c r="C648" s="627" t="s">
        <v>552</v>
      </c>
      <c r="D648" s="628" t="s">
        <v>553</v>
      </c>
      <c r="E648" s="627" t="s">
        <v>529</v>
      </c>
      <c r="F648" s="628" t="s">
        <v>530</v>
      </c>
      <c r="G648" s="627" t="s">
        <v>560</v>
      </c>
      <c r="H648" s="627" t="s">
        <v>632</v>
      </c>
      <c r="I648" s="627" t="s">
        <v>633</v>
      </c>
      <c r="J648" s="627" t="s">
        <v>634</v>
      </c>
      <c r="K648" s="627" t="s">
        <v>635</v>
      </c>
      <c r="L648" s="629">
        <v>565.06001357511138</v>
      </c>
      <c r="M648" s="629">
        <v>18</v>
      </c>
      <c r="N648" s="630">
        <v>10171.080244352004</v>
      </c>
    </row>
    <row r="649" spans="1:14" ht="14.4" customHeight="1" x14ac:dyDescent="0.3">
      <c r="A649" s="625" t="s">
        <v>526</v>
      </c>
      <c r="B649" s="626" t="s">
        <v>528</v>
      </c>
      <c r="C649" s="627" t="s">
        <v>552</v>
      </c>
      <c r="D649" s="628" t="s">
        <v>553</v>
      </c>
      <c r="E649" s="627" t="s">
        <v>529</v>
      </c>
      <c r="F649" s="628" t="s">
        <v>530</v>
      </c>
      <c r="G649" s="627" t="s">
        <v>560</v>
      </c>
      <c r="H649" s="627" t="s">
        <v>1785</v>
      </c>
      <c r="I649" s="627" t="s">
        <v>1786</v>
      </c>
      <c r="J649" s="627" t="s">
        <v>1787</v>
      </c>
      <c r="K649" s="627" t="s">
        <v>1788</v>
      </c>
      <c r="L649" s="629">
        <v>613.9461547686351</v>
      </c>
      <c r="M649" s="629">
        <v>78</v>
      </c>
      <c r="N649" s="630">
        <v>47887.800071953534</v>
      </c>
    </row>
    <row r="650" spans="1:14" ht="14.4" customHeight="1" x14ac:dyDescent="0.3">
      <c r="A650" s="625" t="s">
        <v>526</v>
      </c>
      <c r="B650" s="626" t="s">
        <v>528</v>
      </c>
      <c r="C650" s="627" t="s">
        <v>552</v>
      </c>
      <c r="D650" s="628" t="s">
        <v>553</v>
      </c>
      <c r="E650" s="627" t="s">
        <v>529</v>
      </c>
      <c r="F650" s="628" t="s">
        <v>530</v>
      </c>
      <c r="G650" s="627" t="s">
        <v>560</v>
      </c>
      <c r="H650" s="627" t="s">
        <v>1814</v>
      </c>
      <c r="I650" s="627" t="s">
        <v>562</v>
      </c>
      <c r="J650" s="627" t="s">
        <v>1815</v>
      </c>
      <c r="K650" s="627" t="s">
        <v>1816</v>
      </c>
      <c r="L650" s="629">
        <v>57.890683058074217</v>
      </c>
      <c r="M650" s="629">
        <v>137</v>
      </c>
      <c r="N650" s="630">
        <v>7931.0235789561675</v>
      </c>
    </row>
    <row r="651" spans="1:14" ht="14.4" customHeight="1" x14ac:dyDescent="0.3">
      <c r="A651" s="625" t="s">
        <v>526</v>
      </c>
      <c r="B651" s="626" t="s">
        <v>528</v>
      </c>
      <c r="C651" s="627" t="s">
        <v>552</v>
      </c>
      <c r="D651" s="628" t="s">
        <v>553</v>
      </c>
      <c r="E651" s="627" t="s">
        <v>529</v>
      </c>
      <c r="F651" s="628" t="s">
        <v>530</v>
      </c>
      <c r="G651" s="627" t="s">
        <v>560</v>
      </c>
      <c r="H651" s="627" t="s">
        <v>1835</v>
      </c>
      <c r="I651" s="627" t="s">
        <v>1836</v>
      </c>
      <c r="J651" s="627" t="s">
        <v>1837</v>
      </c>
      <c r="K651" s="627" t="s">
        <v>1838</v>
      </c>
      <c r="L651" s="629">
        <v>2242.5</v>
      </c>
      <c r="M651" s="629">
        <v>16</v>
      </c>
      <c r="N651" s="630">
        <v>35880</v>
      </c>
    </row>
    <row r="652" spans="1:14" ht="14.4" customHeight="1" x14ac:dyDescent="0.3">
      <c r="A652" s="625" t="s">
        <v>526</v>
      </c>
      <c r="B652" s="626" t="s">
        <v>528</v>
      </c>
      <c r="C652" s="627" t="s">
        <v>552</v>
      </c>
      <c r="D652" s="628" t="s">
        <v>553</v>
      </c>
      <c r="E652" s="627" t="s">
        <v>529</v>
      </c>
      <c r="F652" s="628" t="s">
        <v>530</v>
      </c>
      <c r="G652" s="627" t="s">
        <v>560</v>
      </c>
      <c r="H652" s="627" t="s">
        <v>1844</v>
      </c>
      <c r="I652" s="627" t="s">
        <v>1845</v>
      </c>
      <c r="J652" s="627" t="s">
        <v>1846</v>
      </c>
      <c r="K652" s="627"/>
      <c r="L652" s="629">
        <v>681.04266153386948</v>
      </c>
      <c r="M652" s="629">
        <v>511</v>
      </c>
      <c r="N652" s="630">
        <v>348012.80004380731</v>
      </c>
    </row>
    <row r="653" spans="1:14" ht="14.4" customHeight="1" x14ac:dyDescent="0.3">
      <c r="A653" s="625" t="s">
        <v>526</v>
      </c>
      <c r="B653" s="626" t="s">
        <v>528</v>
      </c>
      <c r="C653" s="627" t="s">
        <v>552</v>
      </c>
      <c r="D653" s="628" t="s">
        <v>553</v>
      </c>
      <c r="E653" s="627" t="s">
        <v>529</v>
      </c>
      <c r="F653" s="628" t="s">
        <v>530</v>
      </c>
      <c r="G653" s="627" t="s">
        <v>560</v>
      </c>
      <c r="H653" s="627" t="s">
        <v>1847</v>
      </c>
      <c r="I653" s="627" t="s">
        <v>1848</v>
      </c>
      <c r="J653" s="627" t="s">
        <v>1849</v>
      </c>
      <c r="K653" s="627"/>
      <c r="L653" s="629">
        <v>25787.83</v>
      </c>
      <c r="M653" s="629">
        <v>3</v>
      </c>
      <c r="N653" s="630">
        <v>77363.490000000005</v>
      </c>
    </row>
    <row r="654" spans="1:14" ht="14.4" customHeight="1" x14ac:dyDescent="0.3">
      <c r="A654" s="625" t="s">
        <v>526</v>
      </c>
      <c r="B654" s="626" t="s">
        <v>528</v>
      </c>
      <c r="C654" s="627" t="s">
        <v>552</v>
      </c>
      <c r="D654" s="628" t="s">
        <v>553</v>
      </c>
      <c r="E654" s="627" t="s">
        <v>529</v>
      </c>
      <c r="F654" s="628" t="s">
        <v>530</v>
      </c>
      <c r="G654" s="627" t="s">
        <v>560</v>
      </c>
      <c r="H654" s="627" t="s">
        <v>2515</v>
      </c>
      <c r="I654" s="627" t="s">
        <v>2515</v>
      </c>
      <c r="J654" s="627" t="s">
        <v>2516</v>
      </c>
      <c r="K654" s="627" t="s">
        <v>2517</v>
      </c>
      <c r="L654" s="629">
        <v>14565.210000000001</v>
      </c>
      <c r="M654" s="629">
        <v>0.49</v>
      </c>
      <c r="N654" s="630">
        <v>7136.9529000000002</v>
      </c>
    </row>
    <row r="655" spans="1:14" ht="14.4" customHeight="1" x14ac:dyDescent="0.3">
      <c r="A655" s="625" t="s">
        <v>526</v>
      </c>
      <c r="B655" s="626" t="s">
        <v>528</v>
      </c>
      <c r="C655" s="627" t="s">
        <v>552</v>
      </c>
      <c r="D655" s="628" t="s">
        <v>553</v>
      </c>
      <c r="E655" s="627" t="s">
        <v>529</v>
      </c>
      <c r="F655" s="628" t="s">
        <v>530</v>
      </c>
      <c r="G655" s="627" t="s">
        <v>560</v>
      </c>
      <c r="H655" s="627" t="s">
        <v>2518</v>
      </c>
      <c r="I655" s="627" t="s">
        <v>2519</v>
      </c>
      <c r="J655" s="627" t="s">
        <v>2520</v>
      </c>
      <c r="K655" s="627" t="s">
        <v>2521</v>
      </c>
      <c r="L655" s="629">
        <v>92.929847096547888</v>
      </c>
      <c r="M655" s="629">
        <v>197</v>
      </c>
      <c r="N655" s="630">
        <v>18307.179878019935</v>
      </c>
    </row>
    <row r="656" spans="1:14" ht="14.4" customHeight="1" x14ac:dyDescent="0.3">
      <c r="A656" s="625" t="s">
        <v>526</v>
      </c>
      <c r="B656" s="626" t="s">
        <v>528</v>
      </c>
      <c r="C656" s="627" t="s">
        <v>552</v>
      </c>
      <c r="D656" s="628" t="s">
        <v>553</v>
      </c>
      <c r="E656" s="627" t="s">
        <v>529</v>
      </c>
      <c r="F656" s="628" t="s">
        <v>530</v>
      </c>
      <c r="G656" s="627" t="s">
        <v>560</v>
      </c>
      <c r="H656" s="627" t="s">
        <v>2522</v>
      </c>
      <c r="I656" s="627" t="s">
        <v>2523</v>
      </c>
      <c r="J656" s="627" t="s">
        <v>2524</v>
      </c>
      <c r="K656" s="627" t="s">
        <v>2525</v>
      </c>
      <c r="L656" s="629">
        <v>51.49</v>
      </c>
      <c r="M656" s="629">
        <v>2</v>
      </c>
      <c r="N656" s="630">
        <v>102.98</v>
      </c>
    </row>
    <row r="657" spans="1:14" ht="14.4" customHeight="1" x14ac:dyDescent="0.3">
      <c r="A657" s="625" t="s">
        <v>526</v>
      </c>
      <c r="B657" s="626" t="s">
        <v>528</v>
      </c>
      <c r="C657" s="627" t="s">
        <v>552</v>
      </c>
      <c r="D657" s="628" t="s">
        <v>553</v>
      </c>
      <c r="E657" s="627" t="s">
        <v>529</v>
      </c>
      <c r="F657" s="628" t="s">
        <v>530</v>
      </c>
      <c r="G657" s="627" t="s">
        <v>560</v>
      </c>
      <c r="H657" s="627" t="s">
        <v>2526</v>
      </c>
      <c r="I657" s="627" t="s">
        <v>2526</v>
      </c>
      <c r="J657" s="627" t="s">
        <v>2527</v>
      </c>
      <c r="K657" s="627" t="s">
        <v>2521</v>
      </c>
      <c r="L657" s="629">
        <v>93.248706180198013</v>
      </c>
      <c r="M657" s="629">
        <v>81</v>
      </c>
      <c r="N657" s="630">
        <v>7553.1452005960391</v>
      </c>
    </row>
    <row r="658" spans="1:14" ht="14.4" customHeight="1" x14ac:dyDescent="0.3">
      <c r="A658" s="625" t="s">
        <v>526</v>
      </c>
      <c r="B658" s="626" t="s">
        <v>528</v>
      </c>
      <c r="C658" s="627" t="s">
        <v>552</v>
      </c>
      <c r="D658" s="628" t="s">
        <v>553</v>
      </c>
      <c r="E658" s="627" t="s">
        <v>529</v>
      </c>
      <c r="F658" s="628" t="s">
        <v>530</v>
      </c>
      <c r="G658" s="627" t="s">
        <v>560</v>
      </c>
      <c r="H658" s="627" t="s">
        <v>2528</v>
      </c>
      <c r="I658" s="627" t="s">
        <v>2529</v>
      </c>
      <c r="J658" s="627" t="s">
        <v>2530</v>
      </c>
      <c r="K658" s="627" t="s">
        <v>2531</v>
      </c>
      <c r="L658" s="629">
        <v>152.78965074252767</v>
      </c>
      <c r="M658" s="629">
        <v>280</v>
      </c>
      <c r="N658" s="630">
        <v>42781.102207907745</v>
      </c>
    </row>
    <row r="659" spans="1:14" ht="14.4" customHeight="1" x14ac:dyDescent="0.3">
      <c r="A659" s="625" t="s">
        <v>526</v>
      </c>
      <c r="B659" s="626" t="s">
        <v>528</v>
      </c>
      <c r="C659" s="627" t="s">
        <v>552</v>
      </c>
      <c r="D659" s="628" t="s">
        <v>553</v>
      </c>
      <c r="E659" s="627" t="s">
        <v>529</v>
      </c>
      <c r="F659" s="628" t="s">
        <v>530</v>
      </c>
      <c r="G659" s="627" t="s">
        <v>560</v>
      </c>
      <c r="H659" s="627" t="s">
        <v>2532</v>
      </c>
      <c r="I659" s="627" t="s">
        <v>2533</v>
      </c>
      <c r="J659" s="627" t="s">
        <v>2534</v>
      </c>
      <c r="K659" s="627" t="s">
        <v>2535</v>
      </c>
      <c r="L659" s="629">
        <v>781.25456637785157</v>
      </c>
      <c r="M659" s="629">
        <v>52</v>
      </c>
      <c r="N659" s="630">
        <v>40625.237451648281</v>
      </c>
    </row>
    <row r="660" spans="1:14" ht="14.4" customHeight="1" x14ac:dyDescent="0.3">
      <c r="A660" s="625" t="s">
        <v>526</v>
      </c>
      <c r="B660" s="626" t="s">
        <v>528</v>
      </c>
      <c r="C660" s="627" t="s">
        <v>552</v>
      </c>
      <c r="D660" s="628" t="s">
        <v>553</v>
      </c>
      <c r="E660" s="627" t="s">
        <v>529</v>
      </c>
      <c r="F660" s="628" t="s">
        <v>530</v>
      </c>
      <c r="G660" s="627" t="s">
        <v>560</v>
      </c>
      <c r="H660" s="627" t="s">
        <v>2536</v>
      </c>
      <c r="I660" s="627" t="s">
        <v>2537</v>
      </c>
      <c r="J660" s="627" t="s">
        <v>2538</v>
      </c>
      <c r="K660" s="627" t="s">
        <v>2539</v>
      </c>
      <c r="L660" s="629">
        <v>580.33792098719266</v>
      </c>
      <c r="M660" s="629">
        <v>51</v>
      </c>
      <c r="N660" s="630">
        <v>29597.233970346828</v>
      </c>
    </row>
    <row r="661" spans="1:14" ht="14.4" customHeight="1" x14ac:dyDescent="0.3">
      <c r="A661" s="625" t="s">
        <v>526</v>
      </c>
      <c r="B661" s="626" t="s">
        <v>528</v>
      </c>
      <c r="C661" s="627" t="s">
        <v>552</v>
      </c>
      <c r="D661" s="628" t="s">
        <v>553</v>
      </c>
      <c r="E661" s="627" t="s">
        <v>529</v>
      </c>
      <c r="F661" s="628" t="s">
        <v>530</v>
      </c>
      <c r="G661" s="627" t="s">
        <v>560</v>
      </c>
      <c r="H661" s="627" t="s">
        <v>2540</v>
      </c>
      <c r="I661" s="627" t="s">
        <v>2541</v>
      </c>
      <c r="J661" s="627" t="s">
        <v>2542</v>
      </c>
      <c r="K661" s="627" t="s">
        <v>2543</v>
      </c>
      <c r="L661" s="629">
        <v>86.803066652525715</v>
      </c>
      <c r="M661" s="629">
        <v>30</v>
      </c>
      <c r="N661" s="630">
        <v>2604.0919995757713</v>
      </c>
    </row>
    <row r="662" spans="1:14" ht="14.4" customHeight="1" x14ac:dyDescent="0.3">
      <c r="A662" s="625" t="s">
        <v>526</v>
      </c>
      <c r="B662" s="626" t="s">
        <v>528</v>
      </c>
      <c r="C662" s="627" t="s">
        <v>552</v>
      </c>
      <c r="D662" s="628" t="s">
        <v>553</v>
      </c>
      <c r="E662" s="627" t="s">
        <v>529</v>
      </c>
      <c r="F662" s="628" t="s">
        <v>530</v>
      </c>
      <c r="G662" s="627" t="s">
        <v>560</v>
      </c>
      <c r="H662" s="627" t="s">
        <v>2544</v>
      </c>
      <c r="I662" s="627" t="s">
        <v>2545</v>
      </c>
      <c r="J662" s="627" t="s">
        <v>2546</v>
      </c>
      <c r="K662" s="627" t="s">
        <v>2547</v>
      </c>
      <c r="L662" s="629">
        <v>65.058891237330187</v>
      </c>
      <c r="M662" s="629">
        <v>56</v>
      </c>
      <c r="N662" s="630">
        <v>3643.2979092904902</v>
      </c>
    </row>
    <row r="663" spans="1:14" ht="14.4" customHeight="1" x14ac:dyDescent="0.3">
      <c r="A663" s="625" t="s">
        <v>526</v>
      </c>
      <c r="B663" s="626" t="s">
        <v>528</v>
      </c>
      <c r="C663" s="627" t="s">
        <v>552</v>
      </c>
      <c r="D663" s="628" t="s">
        <v>553</v>
      </c>
      <c r="E663" s="627" t="s">
        <v>529</v>
      </c>
      <c r="F663" s="628" t="s">
        <v>530</v>
      </c>
      <c r="G663" s="627" t="s">
        <v>560</v>
      </c>
      <c r="H663" s="627" t="s">
        <v>2548</v>
      </c>
      <c r="I663" s="627" t="s">
        <v>562</v>
      </c>
      <c r="J663" s="627" t="s">
        <v>2549</v>
      </c>
      <c r="K663" s="627"/>
      <c r="L663" s="629">
        <v>397.02139917695422</v>
      </c>
      <c r="M663" s="629">
        <v>81</v>
      </c>
      <c r="N663" s="630">
        <v>32158.73333333329</v>
      </c>
    </row>
    <row r="664" spans="1:14" ht="14.4" customHeight="1" x14ac:dyDescent="0.3">
      <c r="A664" s="625" t="s">
        <v>526</v>
      </c>
      <c r="B664" s="626" t="s">
        <v>528</v>
      </c>
      <c r="C664" s="627" t="s">
        <v>552</v>
      </c>
      <c r="D664" s="628" t="s">
        <v>553</v>
      </c>
      <c r="E664" s="627" t="s">
        <v>529</v>
      </c>
      <c r="F664" s="628" t="s">
        <v>530</v>
      </c>
      <c r="G664" s="627" t="s">
        <v>560</v>
      </c>
      <c r="H664" s="627" t="s">
        <v>2550</v>
      </c>
      <c r="I664" s="627" t="s">
        <v>562</v>
      </c>
      <c r="J664" s="627" t="s">
        <v>2551</v>
      </c>
      <c r="K664" s="627" t="s">
        <v>2552</v>
      </c>
      <c r="L664" s="629">
        <v>62.955385326559984</v>
      </c>
      <c r="M664" s="629">
        <v>100</v>
      </c>
      <c r="N664" s="630">
        <v>6295.5385326559981</v>
      </c>
    </row>
    <row r="665" spans="1:14" ht="14.4" customHeight="1" x14ac:dyDescent="0.3">
      <c r="A665" s="625" t="s">
        <v>526</v>
      </c>
      <c r="B665" s="626" t="s">
        <v>528</v>
      </c>
      <c r="C665" s="627" t="s">
        <v>552</v>
      </c>
      <c r="D665" s="628" t="s">
        <v>553</v>
      </c>
      <c r="E665" s="627" t="s">
        <v>529</v>
      </c>
      <c r="F665" s="628" t="s">
        <v>530</v>
      </c>
      <c r="G665" s="627" t="s">
        <v>645</v>
      </c>
      <c r="H665" s="627" t="s">
        <v>1919</v>
      </c>
      <c r="I665" s="627" t="s">
        <v>1920</v>
      </c>
      <c r="J665" s="627" t="s">
        <v>1921</v>
      </c>
      <c r="K665" s="627" t="s">
        <v>1922</v>
      </c>
      <c r="L665" s="629">
        <v>144.52994430364555</v>
      </c>
      <c r="M665" s="629">
        <v>143</v>
      </c>
      <c r="N665" s="630">
        <v>20667.782035421315</v>
      </c>
    </row>
    <row r="666" spans="1:14" ht="14.4" customHeight="1" x14ac:dyDescent="0.3">
      <c r="A666" s="625" t="s">
        <v>526</v>
      </c>
      <c r="B666" s="626" t="s">
        <v>528</v>
      </c>
      <c r="C666" s="627" t="s">
        <v>552</v>
      </c>
      <c r="D666" s="628" t="s">
        <v>553</v>
      </c>
      <c r="E666" s="627" t="s">
        <v>529</v>
      </c>
      <c r="F666" s="628" t="s">
        <v>530</v>
      </c>
      <c r="G666" s="627" t="s">
        <v>645</v>
      </c>
      <c r="H666" s="627" t="s">
        <v>1989</v>
      </c>
      <c r="I666" s="627" t="s">
        <v>1990</v>
      </c>
      <c r="J666" s="627" t="s">
        <v>1906</v>
      </c>
      <c r="K666" s="627" t="s">
        <v>1991</v>
      </c>
      <c r="L666" s="629">
        <v>135.24428567424346</v>
      </c>
      <c r="M666" s="629">
        <v>7</v>
      </c>
      <c r="N666" s="630">
        <v>946.70999971970411</v>
      </c>
    </row>
    <row r="667" spans="1:14" ht="14.4" customHeight="1" x14ac:dyDescent="0.3">
      <c r="A667" s="625" t="s">
        <v>526</v>
      </c>
      <c r="B667" s="626" t="s">
        <v>528</v>
      </c>
      <c r="C667" s="627" t="s">
        <v>552</v>
      </c>
      <c r="D667" s="628" t="s">
        <v>553</v>
      </c>
      <c r="E667" s="627" t="s">
        <v>529</v>
      </c>
      <c r="F667" s="628" t="s">
        <v>530</v>
      </c>
      <c r="G667" s="627" t="s">
        <v>645</v>
      </c>
      <c r="H667" s="627" t="s">
        <v>2553</v>
      </c>
      <c r="I667" s="627" t="s">
        <v>2554</v>
      </c>
      <c r="J667" s="627" t="s">
        <v>2555</v>
      </c>
      <c r="K667" s="627" t="s">
        <v>2556</v>
      </c>
      <c r="L667" s="629">
        <v>61.492355982706599</v>
      </c>
      <c r="M667" s="629">
        <v>4</v>
      </c>
      <c r="N667" s="630">
        <v>245.96942393082639</v>
      </c>
    </row>
    <row r="668" spans="1:14" ht="14.4" customHeight="1" x14ac:dyDescent="0.3">
      <c r="A668" s="625" t="s">
        <v>526</v>
      </c>
      <c r="B668" s="626" t="s">
        <v>528</v>
      </c>
      <c r="C668" s="627" t="s">
        <v>552</v>
      </c>
      <c r="D668" s="628" t="s">
        <v>553</v>
      </c>
      <c r="E668" s="627" t="s">
        <v>529</v>
      </c>
      <c r="F668" s="628" t="s">
        <v>530</v>
      </c>
      <c r="G668" s="627" t="s">
        <v>645</v>
      </c>
      <c r="H668" s="627" t="s">
        <v>2557</v>
      </c>
      <c r="I668" s="627" t="s">
        <v>2558</v>
      </c>
      <c r="J668" s="627" t="s">
        <v>2036</v>
      </c>
      <c r="K668" s="627" t="s">
        <v>2559</v>
      </c>
      <c r="L668" s="629">
        <v>230.48023785855597</v>
      </c>
      <c r="M668" s="629">
        <v>191</v>
      </c>
      <c r="N668" s="630">
        <v>44021.725430984188</v>
      </c>
    </row>
    <row r="669" spans="1:14" ht="14.4" customHeight="1" x14ac:dyDescent="0.3">
      <c r="A669" s="625" t="s">
        <v>526</v>
      </c>
      <c r="B669" s="626" t="s">
        <v>528</v>
      </c>
      <c r="C669" s="627" t="s">
        <v>552</v>
      </c>
      <c r="D669" s="628" t="s">
        <v>553</v>
      </c>
      <c r="E669" s="627" t="s">
        <v>529</v>
      </c>
      <c r="F669" s="628" t="s">
        <v>530</v>
      </c>
      <c r="G669" s="627" t="s">
        <v>645</v>
      </c>
      <c r="H669" s="627" t="s">
        <v>2034</v>
      </c>
      <c r="I669" s="627" t="s">
        <v>2035</v>
      </c>
      <c r="J669" s="627" t="s">
        <v>2036</v>
      </c>
      <c r="K669" s="627" t="s">
        <v>2037</v>
      </c>
      <c r="L669" s="629">
        <v>1053.8892882477996</v>
      </c>
      <c r="M669" s="629">
        <v>170.5</v>
      </c>
      <c r="N669" s="630">
        <v>179688.12364624982</v>
      </c>
    </row>
    <row r="670" spans="1:14" ht="14.4" customHeight="1" x14ac:dyDescent="0.3">
      <c r="A670" s="625" t="s">
        <v>526</v>
      </c>
      <c r="B670" s="626" t="s">
        <v>528</v>
      </c>
      <c r="C670" s="627" t="s">
        <v>552</v>
      </c>
      <c r="D670" s="628" t="s">
        <v>553</v>
      </c>
      <c r="E670" s="627" t="s">
        <v>529</v>
      </c>
      <c r="F670" s="628" t="s">
        <v>530</v>
      </c>
      <c r="G670" s="627" t="s">
        <v>645</v>
      </c>
      <c r="H670" s="627" t="s">
        <v>650</v>
      </c>
      <c r="I670" s="627" t="s">
        <v>651</v>
      </c>
      <c r="J670" s="627" t="s">
        <v>652</v>
      </c>
      <c r="K670" s="627" t="s">
        <v>653</v>
      </c>
      <c r="L670" s="629">
        <v>139.59127866341996</v>
      </c>
      <c r="M670" s="629">
        <v>93</v>
      </c>
      <c r="N670" s="630">
        <v>12981.988915698057</v>
      </c>
    </row>
    <row r="671" spans="1:14" ht="14.4" customHeight="1" x14ac:dyDescent="0.3">
      <c r="A671" s="625" t="s">
        <v>526</v>
      </c>
      <c r="B671" s="626" t="s">
        <v>528</v>
      </c>
      <c r="C671" s="627" t="s">
        <v>552</v>
      </c>
      <c r="D671" s="628" t="s">
        <v>553</v>
      </c>
      <c r="E671" s="627" t="s">
        <v>529</v>
      </c>
      <c r="F671" s="628" t="s">
        <v>530</v>
      </c>
      <c r="G671" s="627" t="s">
        <v>645</v>
      </c>
      <c r="H671" s="627" t="s">
        <v>2072</v>
      </c>
      <c r="I671" s="627" t="s">
        <v>2073</v>
      </c>
      <c r="J671" s="627" t="s">
        <v>652</v>
      </c>
      <c r="K671" s="627" t="s">
        <v>2074</v>
      </c>
      <c r="L671" s="629">
        <v>177.85142185547238</v>
      </c>
      <c r="M671" s="629">
        <v>78</v>
      </c>
      <c r="N671" s="630">
        <v>13872.410904726847</v>
      </c>
    </row>
    <row r="672" spans="1:14" ht="14.4" customHeight="1" x14ac:dyDescent="0.3">
      <c r="A672" s="625" t="s">
        <v>526</v>
      </c>
      <c r="B672" s="626" t="s">
        <v>528</v>
      </c>
      <c r="C672" s="627" t="s">
        <v>552</v>
      </c>
      <c r="D672" s="628" t="s">
        <v>553</v>
      </c>
      <c r="E672" s="627" t="s">
        <v>529</v>
      </c>
      <c r="F672" s="628" t="s">
        <v>530</v>
      </c>
      <c r="G672" s="627" t="s">
        <v>645</v>
      </c>
      <c r="H672" s="627" t="s">
        <v>654</v>
      </c>
      <c r="I672" s="627" t="s">
        <v>655</v>
      </c>
      <c r="J672" s="627" t="s">
        <v>656</v>
      </c>
      <c r="K672" s="627" t="s">
        <v>657</v>
      </c>
      <c r="L672" s="629">
        <v>193.96305126243976</v>
      </c>
      <c r="M672" s="629">
        <v>2000</v>
      </c>
      <c r="N672" s="630">
        <v>387926.1025248795</v>
      </c>
    </row>
    <row r="673" spans="1:14" ht="14.4" customHeight="1" x14ac:dyDescent="0.3">
      <c r="A673" s="625" t="s">
        <v>526</v>
      </c>
      <c r="B673" s="626" t="s">
        <v>528</v>
      </c>
      <c r="C673" s="627" t="s">
        <v>552</v>
      </c>
      <c r="D673" s="628" t="s">
        <v>553</v>
      </c>
      <c r="E673" s="627" t="s">
        <v>529</v>
      </c>
      <c r="F673" s="628" t="s">
        <v>530</v>
      </c>
      <c r="G673" s="627" t="s">
        <v>645</v>
      </c>
      <c r="H673" s="627" t="s">
        <v>2560</v>
      </c>
      <c r="I673" s="627" t="s">
        <v>2561</v>
      </c>
      <c r="J673" s="627" t="s">
        <v>2562</v>
      </c>
      <c r="K673" s="627" t="s">
        <v>2563</v>
      </c>
      <c r="L673" s="629">
        <v>83.800031856867619</v>
      </c>
      <c r="M673" s="629">
        <v>460</v>
      </c>
      <c r="N673" s="630">
        <v>38548.014654159102</v>
      </c>
    </row>
    <row r="674" spans="1:14" ht="14.4" customHeight="1" x14ac:dyDescent="0.3">
      <c r="A674" s="625" t="s">
        <v>526</v>
      </c>
      <c r="B674" s="626" t="s">
        <v>528</v>
      </c>
      <c r="C674" s="627" t="s">
        <v>552</v>
      </c>
      <c r="D674" s="628" t="s">
        <v>553</v>
      </c>
      <c r="E674" s="627" t="s">
        <v>529</v>
      </c>
      <c r="F674" s="628" t="s">
        <v>530</v>
      </c>
      <c r="G674" s="627" t="s">
        <v>645</v>
      </c>
      <c r="H674" s="627" t="s">
        <v>2098</v>
      </c>
      <c r="I674" s="627" t="s">
        <v>2099</v>
      </c>
      <c r="J674" s="627" t="s">
        <v>2100</v>
      </c>
      <c r="K674" s="627" t="s">
        <v>2101</v>
      </c>
      <c r="L674" s="629">
        <v>231.63421431197358</v>
      </c>
      <c r="M674" s="629">
        <v>10</v>
      </c>
      <c r="N674" s="630">
        <v>2316.3421431197357</v>
      </c>
    </row>
    <row r="675" spans="1:14" ht="14.4" customHeight="1" x14ac:dyDescent="0.3">
      <c r="A675" s="625" t="s">
        <v>526</v>
      </c>
      <c r="B675" s="626" t="s">
        <v>528</v>
      </c>
      <c r="C675" s="627" t="s">
        <v>552</v>
      </c>
      <c r="D675" s="628" t="s">
        <v>553</v>
      </c>
      <c r="E675" s="627" t="s">
        <v>529</v>
      </c>
      <c r="F675" s="628" t="s">
        <v>530</v>
      </c>
      <c r="G675" s="627" t="s">
        <v>645</v>
      </c>
      <c r="H675" s="627" t="s">
        <v>2102</v>
      </c>
      <c r="I675" s="627" t="s">
        <v>2103</v>
      </c>
      <c r="J675" s="627" t="s">
        <v>2100</v>
      </c>
      <c r="K675" s="627" t="s">
        <v>2104</v>
      </c>
      <c r="L675" s="629">
        <v>901.36725851131985</v>
      </c>
      <c r="M675" s="629">
        <v>39</v>
      </c>
      <c r="N675" s="630">
        <v>35153.323081941475</v>
      </c>
    </row>
    <row r="676" spans="1:14" ht="14.4" customHeight="1" x14ac:dyDescent="0.3">
      <c r="A676" s="625" t="s">
        <v>526</v>
      </c>
      <c r="B676" s="626" t="s">
        <v>528</v>
      </c>
      <c r="C676" s="627" t="s">
        <v>552</v>
      </c>
      <c r="D676" s="628" t="s">
        <v>553</v>
      </c>
      <c r="E676" s="627" t="s">
        <v>529</v>
      </c>
      <c r="F676" s="628" t="s">
        <v>530</v>
      </c>
      <c r="G676" s="627" t="s">
        <v>645</v>
      </c>
      <c r="H676" s="627" t="s">
        <v>2105</v>
      </c>
      <c r="I676" s="627" t="s">
        <v>2106</v>
      </c>
      <c r="J676" s="627" t="s">
        <v>2107</v>
      </c>
      <c r="K676" s="627" t="s">
        <v>2108</v>
      </c>
      <c r="L676" s="629">
        <v>350.35638949710898</v>
      </c>
      <c r="M676" s="629">
        <v>6</v>
      </c>
      <c r="N676" s="630">
        <v>2102.138336982654</v>
      </c>
    </row>
    <row r="677" spans="1:14" ht="14.4" customHeight="1" x14ac:dyDescent="0.3">
      <c r="A677" s="625" t="s">
        <v>526</v>
      </c>
      <c r="B677" s="626" t="s">
        <v>528</v>
      </c>
      <c r="C677" s="627" t="s">
        <v>552</v>
      </c>
      <c r="D677" s="628" t="s">
        <v>553</v>
      </c>
      <c r="E677" s="627" t="s">
        <v>529</v>
      </c>
      <c r="F677" s="628" t="s">
        <v>530</v>
      </c>
      <c r="G677" s="627" t="s">
        <v>645</v>
      </c>
      <c r="H677" s="627" t="s">
        <v>2564</v>
      </c>
      <c r="I677" s="627" t="s">
        <v>2564</v>
      </c>
      <c r="J677" s="627" t="s">
        <v>2565</v>
      </c>
      <c r="K677" s="627" t="s">
        <v>2566</v>
      </c>
      <c r="L677" s="629">
        <v>3824.4074182696386</v>
      </c>
      <c r="M677" s="629">
        <v>270</v>
      </c>
      <c r="N677" s="630">
        <v>1032590.0029328024</v>
      </c>
    </row>
    <row r="678" spans="1:14" ht="14.4" customHeight="1" x14ac:dyDescent="0.3">
      <c r="A678" s="625" t="s">
        <v>526</v>
      </c>
      <c r="B678" s="626" t="s">
        <v>528</v>
      </c>
      <c r="C678" s="627" t="s">
        <v>554</v>
      </c>
      <c r="D678" s="628" t="s">
        <v>555</v>
      </c>
      <c r="E678" s="627" t="s">
        <v>529</v>
      </c>
      <c r="F678" s="628" t="s">
        <v>530</v>
      </c>
      <c r="G678" s="627"/>
      <c r="H678" s="627" t="s">
        <v>2464</v>
      </c>
      <c r="I678" s="627" t="s">
        <v>2465</v>
      </c>
      <c r="J678" s="627" t="s">
        <v>2096</v>
      </c>
      <c r="K678" s="627" t="s">
        <v>2466</v>
      </c>
      <c r="L678" s="629">
        <v>108.14466666666665</v>
      </c>
      <c r="M678" s="629">
        <v>15</v>
      </c>
      <c r="N678" s="630">
        <v>1622.1699999999998</v>
      </c>
    </row>
    <row r="679" spans="1:14" ht="14.4" customHeight="1" x14ac:dyDescent="0.3">
      <c r="A679" s="625" t="s">
        <v>526</v>
      </c>
      <c r="B679" s="626" t="s">
        <v>528</v>
      </c>
      <c r="C679" s="627" t="s">
        <v>554</v>
      </c>
      <c r="D679" s="628" t="s">
        <v>555</v>
      </c>
      <c r="E679" s="627" t="s">
        <v>529</v>
      </c>
      <c r="F679" s="628" t="s">
        <v>530</v>
      </c>
      <c r="G679" s="627"/>
      <c r="H679" s="627" t="s">
        <v>2467</v>
      </c>
      <c r="I679" s="627" t="s">
        <v>2468</v>
      </c>
      <c r="J679" s="627" t="s">
        <v>2469</v>
      </c>
      <c r="K679" s="627" t="s">
        <v>2470</v>
      </c>
      <c r="L679" s="629">
        <v>52.67</v>
      </c>
      <c r="M679" s="629">
        <v>1</v>
      </c>
      <c r="N679" s="630">
        <v>52.67</v>
      </c>
    </row>
    <row r="680" spans="1:14" ht="14.4" customHeight="1" x14ac:dyDescent="0.3">
      <c r="A680" s="625" t="s">
        <v>526</v>
      </c>
      <c r="B680" s="626" t="s">
        <v>528</v>
      </c>
      <c r="C680" s="627" t="s">
        <v>554</v>
      </c>
      <c r="D680" s="628" t="s">
        <v>555</v>
      </c>
      <c r="E680" s="627" t="s">
        <v>529</v>
      </c>
      <c r="F680" s="628" t="s">
        <v>530</v>
      </c>
      <c r="G680" s="627"/>
      <c r="H680" s="627" t="s">
        <v>2471</v>
      </c>
      <c r="I680" s="627" t="s">
        <v>2472</v>
      </c>
      <c r="J680" s="627" t="s">
        <v>2473</v>
      </c>
      <c r="K680" s="627" t="s">
        <v>2474</v>
      </c>
      <c r="L680" s="629">
        <v>4328.5820108951975</v>
      </c>
      <c r="M680" s="629">
        <v>113</v>
      </c>
      <c r="N680" s="630">
        <v>489129.76723115728</v>
      </c>
    </row>
    <row r="681" spans="1:14" ht="14.4" customHeight="1" x14ac:dyDescent="0.3">
      <c r="A681" s="625" t="s">
        <v>526</v>
      </c>
      <c r="B681" s="626" t="s">
        <v>528</v>
      </c>
      <c r="C681" s="627" t="s">
        <v>554</v>
      </c>
      <c r="D681" s="628" t="s">
        <v>555</v>
      </c>
      <c r="E681" s="627" t="s">
        <v>529</v>
      </c>
      <c r="F681" s="628" t="s">
        <v>530</v>
      </c>
      <c r="G681" s="627"/>
      <c r="H681" s="627" t="s">
        <v>2475</v>
      </c>
      <c r="I681" s="627" t="s">
        <v>2475</v>
      </c>
      <c r="J681" s="627" t="s">
        <v>2476</v>
      </c>
      <c r="K681" s="627" t="s">
        <v>2477</v>
      </c>
      <c r="L681" s="629">
        <v>1408.00235514478</v>
      </c>
      <c r="M681" s="629">
        <v>1</v>
      </c>
      <c r="N681" s="630">
        <v>1408.00235514478</v>
      </c>
    </row>
    <row r="682" spans="1:14" ht="14.4" customHeight="1" x14ac:dyDescent="0.3">
      <c r="A682" s="625" t="s">
        <v>526</v>
      </c>
      <c r="B682" s="626" t="s">
        <v>528</v>
      </c>
      <c r="C682" s="627" t="s">
        <v>554</v>
      </c>
      <c r="D682" s="628" t="s">
        <v>555</v>
      </c>
      <c r="E682" s="627" t="s">
        <v>529</v>
      </c>
      <c r="F682" s="628" t="s">
        <v>530</v>
      </c>
      <c r="G682" s="627"/>
      <c r="H682" s="627" t="s">
        <v>2478</v>
      </c>
      <c r="I682" s="627" t="s">
        <v>2479</v>
      </c>
      <c r="J682" s="627" t="s">
        <v>2480</v>
      </c>
      <c r="K682" s="627" t="s">
        <v>2481</v>
      </c>
      <c r="L682" s="629">
        <v>227.87341177431026</v>
      </c>
      <c r="M682" s="629">
        <v>24</v>
      </c>
      <c r="N682" s="630">
        <v>5468.9618825834459</v>
      </c>
    </row>
    <row r="683" spans="1:14" ht="14.4" customHeight="1" x14ac:dyDescent="0.3">
      <c r="A683" s="625" t="s">
        <v>526</v>
      </c>
      <c r="B683" s="626" t="s">
        <v>528</v>
      </c>
      <c r="C683" s="627" t="s">
        <v>554</v>
      </c>
      <c r="D683" s="628" t="s">
        <v>555</v>
      </c>
      <c r="E683" s="627" t="s">
        <v>529</v>
      </c>
      <c r="F683" s="628" t="s">
        <v>530</v>
      </c>
      <c r="G683" s="627" t="s">
        <v>560</v>
      </c>
      <c r="H683" s="627" t="s">
        <v>565</v>
      </c>
      <c r="I683" s="627" t="s">
        <v>565</v>
      </c>
      <c r="J683" s="627" t="s">
        <v>566</v>
      </c>
      <c r="K683" s="627" t="s">
        <v>567</v>
      </c>
      <c r="L683" s="629">
        <v>259.43959238356462</v>
      </c>
      <c r="M683" s="629">
        <v>5</v>
      </c>
      <c r="N683" s="630">
        <v>1297.197961917823</v>
      </c>
    </row>
    <row r="684" spans="1:14" ht="14.4" customHeight="1" x14ac:dyDescent="0.3">
      <c r="A684" s="625" t="s">
        <v>526</v>
      </c>
      <c r="B684" s="626" t="s">
        <v>528</v>
      </c>
      <c r="C684" s="627" t="s">
        <v>554</v>
      </c>
      <c r="D684" s="628" t="s">
        <v>555</v>
      </c>
      <c r="E684" s="627" t="s">
        <v>529</v>
      </c>
      <c r="F684" s="628" t="s">
        <v>530</v>
      </c>
      <c r="G684" s="627" t="s">
        <v>560</v>
      </c>
      <c r="H684" s="627" t="s">
        <v>568</v>
      </c>
      <c r="I684" s="627" t="s">
        <v>568</v>
      </c>
      <c r="J684" s="627" t="s">
        <v>566</v>
      </c>
      <c r="K684" s="627" t="s">
        <v>569</v>
      </c>
      <c r="L684" s="629">
        <v>144.58929564935536</v>
      </c>
      <c r="M684" s="629">
        <v>136</v>
      </c>
      <c r="N684" s="630">
        <v>19664.144208312329</v>
      </c>
    </row>
    <row r="685" spans="1:14" ht="14.4" customHeight="1" x14ac:dyDescent="0.3">
      <c r="A685" s="625" t="s">
        <v>526</v>
      </c>
      <c r="B685" s="626" t="s">
        <v>528</v>
      </c>
      <c r="C685" s="627" t="s">
        <v>554</v>
      </c>
      <c r="D685" s="628" t="s">
        <v>555</v>
      </c>
      <c r="E685" s="627" t="s">
        <v>529</v>
      </c>
      <c r="F685" s="628" t="s">
        <v>530</v>
      </c>
      <c r="G685" s="627" t="s">
        <v>560</v>
      </c>
      <c r="H685" s="627" t="s">
        <v>751</v>
      </c>
      <c r="I685" s="627" t="s">
        <v>751</v>
      </c>
      <c r="J685" s="627" t="s">
        <v>566</v>
      </c>
      <c r="K685" s="627" t="s">
        <v>752</v>
      </c>
      <c r="L685" s="629">
        <v>151.51216911317155</v>
      </c>
      <c r="M685" s="629">
        <v>40</v>
      </c>
      <c r="N685" s="630">
        <v>6060.4867645268623</v>
      </c>
    </row>
    <row r="686" spans="1:14" ht="14.4" customHeight="1" x14ac:dyDescent="0.3">
      <c r="A686" s="625" t="s">
        <v>526</v>
      </c>
      <c r="B686" s="626" t="s">
        <v>528</v>
      </c>
      <c r="C686" s="627" t="s">
        <v>554</v>
      </c>
      <c r="D686" s="628" t="s">
        <v>555</v>
      </c>
      <c r="E686" s="627" t="s">
        <v>529</v>
      </c>
      <c r="F686" s="628" t="s">
        <v>530</v>
      </c>
      <c r="G686" s="627" t="s">
        <v>560</v>
      </c>
      <c r="H686" s="627" t="s">
        <v>570</v>
      </c>
      <c r="I686" s="627" t="s">
        <v>571</v>
      </c>
      <c r="J686" s="627" t="s">
        <v>572</v>
      </c>
      <c r="K686" s="627" t="s">
        <v>573</v>
      </c>
      <c r="L686" s="629">
        <v>84.424505308589801</v>
      </c>
      <c r="M686" s="629">
        <v>76</v>
      </c>
      <c r="N686" s="630">
        <v>6416.2624034528244</v>
      </c>
    </row>
    <row r="687" spans="1:14" ht="14.4" customHeight="1" x14ac:dyDescent="0.3">
      <c r="A687" s="625" t="s">
        <v>526</v>
      </c>
      <c r="B687" s="626" t="s">
        <v>528</v>
      </c>
      <c r="C687" s="627" t="s">
        <v>554</v>
      </c>
      <c r="D687" s="628" t="s">
        <v>555</v>
      </c>
      <c r="E687" s="627" t="s">
        <v>529</v>
      </c>
      <c r="F687" s="628" t="s">
        <v>530</v>
      </c>
      <c r="G687" s="627" t="s">
        <v>560</v>
      </c>
      <c r="H687" s="627" t="s">
        <v>574</v>
      </c>
      <c r="I687" s="627" t="s">
        <v>575</v>
      </c>
      <c r="J687" s="627" t="s">
        <v>576</v>
      </c>
      <c r="K687" s="627" t="s">
        <v>577</v>
      </c>
      <c r="L687" s="629">
        <v>94.604561821623165</v>
      </c>
      <c r="M687" s="629">
        <v>22</v>
      </c>
      <c r="N687" s="630">
        <v>2081.3003600757097</v>
      </c>
    </row>
    <row r="688" spans="1:14" ht="14.4" customHeight="1" x14ac:dyDescent="0.3">
      <c r="A688" s="625" t="s">
        <v>526</v>
      </c>
      <c r="B688" s="626" t="s">
        <v>528</v>
      </c>
      <c r="C688" s="627" t="s">
        <v>554</v>
      </c>
      <c r="D688" s="628" t="s">
        <v>555</v>
      </c>
      <c r="E688" s="627" t="s">
        <v>529</v>
      </c>
      <c r="F688" s="628" t="s">
        <v>530</v>
      </c>
      <c r="G688" s="627" t="s">
        <v>560</v>
      </c>
      <c r="H688" s="627" t="s">
        <v>578</v>
      </c>
      <c r="I688" s="627" t="s">
        <v>579</v>
      </c>
      <c r="J688" s="627" t="s">
        <v>580</v>
      </c>
      <c r="K688" s="627" t="s">
        <v>581</v>
      </c>
      <c r="L688" s="629">
        <v>165.79840925656404</v>
      </c>
      <c r="M688" s="629">
        <v>72</v>
      </c>
      <c r="N688" s="630">
        <v>11937.485466472612</v>
      </c>
    </row>
    <row r="689" spans="1:14" ht="14.4" customHeight="1" x14ac:dyDescent="0.3">
      <c r="A689" s="625" t="s">
        <v>526</v>
      </c>
      <c r="B689" s="626" t="s">
        <v>528</v>
      </c>
      <c r="C689" s="627" t="s">
        <v>554</v>
      </c>
      <c r="D689" s="628" t="s">
        <v>555</v>
      </c>
      <c r="E689" s="627" t="s">
        <v>529</v>
      </c>
      <c r="F689" s="628" t="s">
        <v>530</v>
      </c>
      <c r="G689" s="627" t="s">
        <v>560</v>
      </c>
      <c r="H689" s="627" t="s">
        <v>759</v>
      </c>
      <c r="I689" s="627" t="s">
        <v>760</v>
      </c>
      <c r="J689" s="627" t="s">
        <v>761</v>
      </c>
      <c r="K689" s="627" t="s">
        <v>762</v>
      </c>
      <c r="L689" s="629">
        <v>63.101270034863241</v>
      </c>
      <c r="M689" s="629">
        <v>65</v>
      </c>
      <c r="N689" s="630">
        <v>4101.5825522661107</v>
      </c>
    </row>
    <row r="690" spans="1:14" ht="14.4" customHeight="1" x14ac:dyDescent="0.3">
      <c r="A690" s="625" t="s">
        <v>526</v>
      </c>
      <c r="B690" s="626" t="s">
        <v>528</v>
      </c>
      <c r="C690" s="627" t="s">
        <v>554</v>
      </c>
      <c r="D690" s="628" t="s">
        <v>555</v>
      </c>
      <c r="E690" s="627" t="s">
        <v>529</v>
      </c>
      <c r="F690" s="628" t="s">
        <v>530</v>
      </c>
      <c r="G690" s="627" t="s">
        <v>560</v>
      </c>
      <c r="H690" s="627" t="s">
        <v>781</v>
      </c>
      <c r="I690" s="627" t="s">
        <v>782</v>
      </c>
      <c r="J690" s="627" t="s">
        <v>783</v>
      </c>
      <c r="K690" s="627" t="s">
        <v>784</v>
      </c>
      <c r="L690" s="629">
        <v>27.350029168861727</v>
      </c>
      <c r="M690" s="629">
        <v>48</v>
      </c>
      <c r="N690" s="630">
        <v>1312.801400105363</v>
      </c>
    </row>
    <row r="691" spans="1:14" ht="14.4" customHeight="1" x14ac:dyDescent="0.3">
      <c r="A691" s="625" t="s">
        <v>526</v>
      </c>
      <c r="B691" s="626" t="s">
        <v>528</v>
      </c>
      <c r="C691" s="627" t="s">
        <v>554</v>
      </c>
      <c r="D691" s="628" t="s">
        <v>555</v>
      </c>
      <c r="E691" s="627" t="s">
        <v>529</v>
      </c>
      <c r="F691" s="628" t="s">
        <v>530</v>
      </c>
      <c r="G691" s="627" t="s">
        <v>560</v>
      </c>
      <c r="H691" s="627" t="s">
        <v>2482</v>
      </c>
      <c r="I691" s="627" t="s">
        <v>2483</v>
      </c>
      <c r="J691" s="627" t="s">
        <v>2484</v>
      </c>
      <c r="K691" s="627" t="s">
        <v>2485</v>
      </c>
      <c r="L691" s="629">
        <v>120.76798620265791</v>
      </c>
      <c r="M691" s="629">
        <v>20</v>
      </c>
      <c r="N691" s="630">
        <v>2415.3597240531581</v>
      </c>
    </row>
    <row r="692" spans="1:14" ht="14.4" customHeight="1" x14ac:dyDescent="0.3">
      <c r="A692" s="625" t="s">
        <v>526</v>
      </c>
      <c r="B692" s="626" t="s">
        <v>528</v>
      </c>
      <c r="C692" s="627" t="s">
        <v>554</v>
      </c>
      <c r="D692" s="628" t="s">
        <v>555</v>
      </c>
      <c r="E692" s="627" t="s">
        <v>529</v>
      </c>
      <c r="F692" s="628" t="s">
        <v>530</v>
      </c>
      <c r="G692" s="627" t="s">
        <v>560</v>
      </c>
      <c r="H692" s="627" t="s">
        <v>808</v>
      </c>
      <c r="I692" s="627" t="s">
        <v>809</v>
      </c>
      <c r="J692" s="627" t="s">
        <v>810</v>
      </c>
      <c r="K692" s="627" t="s">
        <v>811</v>
      </c>
      <c r="L692" s="629">
        <v>374.38</v>
      </c>
      <c r="M692" s="629">
        <v>1</v>
      </c>
      <c r="N692" s="630">
        <v>374.38</v>
      </c>
    </row>
    <row r="693" spans="1:14" ht="14.4" customHeight="1" x14ac:dyDescent="0.3">
      <c r="A693" s="625" t="s">
        <v>526</v>
      </c>
      <c r="B693" s="626" t="s">
        <v>528</v>
      </c>
      <c r="C693" s="627" t="s">
        <v>554</v>
      </c>
      <c r="D693" s="628" t="s">
        <v>555</v>
      </c>
      <c r="E693" s="627" t="s">
        <v>529</v>
      </c>
      <c r="F693" s="628" t="s">
        <v>530</v>
      </c>
      <c r="G693" s="627" t="s">
        <v>560</v>
      </c>
      <c r="H693" s="627" t="s">
        <v>590</v>
      </c>
      <c r="I693" s="627" t="s">
        <v>591</v>
      </c>
      <c r="J693" s="627" t="s">
        <v>592</v>
      </c>
      <c r="K693" s="627" t="s">
        <v>593</v>
      </c>
      <c r="L693" s="629">
        <v>60.350016255335532</v>
      </c>
      <c r="M693" s="629">
        <v>46</v>
      </c>
      <c r="N693" s="630">
        <v>2776.1007477454345</v>
      </c>
    </row>
    <row r="694" spans="1:14" ht="14.4" customHeight="1" x14ac:dyDescent="0.3">
      <c r="A694" s="625" t="s">
        <v>526</v>
      </c>
      <c r="B694" s="626" t="s">
        <v>528</v>
      </c>
      <c r="C694" s="627" t="s">
        <v>554</v>
      </c>
      <c r="D694" s="628" t="s">
        <v>555</v>
      </c>
      <c r="E694" s="627" t="s">
        <v>529</v>
      </c>
      <c r="F694" s="628" t="s">
        <v>530</v>
      </c>
      <c r="G694" s="627" t="s">
        <v>560</v>
      </c>
      <c r="H694" s="627" t="s">
        <v>832</v>
      </c>
      <c r="I694" s="627" t="s">
        <v>833</v>
      </c>
      <c r="J694" s="627" t="s">
        <v>834</v>
      </c>
      <c r="K694" s="627" t="s">
        <v>835</v>
      </c>
      <c r="L694" s="629">
        <v>267.21343382870072</v>
      </c>
      <c r="M694" s="629">
        <v>537</v>
      </c>
      <c r="N694" s="630">
        <v>143493.61396601229</v>
      </c>
    </row>
    <row r="695" spans="1:14" ht="14.4" customHeight="1" x14ac:dyDescent="0.3">
      <c r="A695" s="625" t="s">
        <v>526</v>
      </c>
      <c r="B695" s="626" t="s">
        <v>528</v>
      </c>
      <c r="C695" s="627" t="s">
        <v>554</v>
      </c>
      <c r="D695" s="628" t="s">
        <v>555</v>
      </c>
      <c r="E695" s="627" t="s">
        <v>529</v>
      </c>
      <c r="F695" s="628" t="s">
        <v>530</v>
      </c>
      <c r="G695" s="627" t="s">
        <v>560</v>
      </c>
      <c r="H695" s="627" t="s">
        <v>844</v>
      </c>
      <c r="I695" s="627" t="s">
        <v>845</v>
      </c>
      <c r="J695" s="627" t="s">
        <v>846</v>
      </c>
      <c r="K695" s="627" t="s">
        <v>847</v>
      </c>
      <c r="L695" s="629">
        <v>29.53</v>
      </c>
      <c r="M695" s="629">
        <v>2</v>
      </c>
      <c r="N695" s="630">
        <v>59.06</v>
      </c>
    </row>
    <row r="696" spans="1:14" ht="14.4" customHeight="1" x14ac:dyDescent="0.3">
      <c r="A696" s="625" t="s">
        <v>526</v>
      </c>
      <c r="B696" s="626" t="s">
        <v>528</v>
      </c>
      <c r="C696" s="627" t="s">
        <v>554</v>
      </c>
      <c r="D696" s="628" t="s">
        <v>555</v>
      </c>
      <c r="E696" s="627" t="s">
        <v>529</v>
      </c>
      <c r="F696" s="628" t="s">
        <v>530</v>
      </c>
      <c r="G696" s="627" t="s">
        <v>560</v>
      </c>
      <c r="H696" s="627" t="s">
        <v>856</v>
      </c>
      <c r="I696" s="627" t="s">
        <v>857</v>
      </c>
      <c r="J696" s="627" t="s">
        <v>858</v>
      </c>
      <c r="K696" s="627" t="s">
        <v>859</v>
      </c>
      <c r="L696" s="629">
        <v>196.42527843016489</v>
      </c>
      <c r="M696" s="629">
        <v>-13</v>
      </c>
      <c r="N696" s="630">
        <v>-2553.5286195921435</v>
      </c>
    </row>
    <row r="697" spans="1:14" ht="14.4" customHeight="1" x14ac:dyDescent="0.3">
      <c r="A697" s="625" t="s">
        <v>526</v>
      </c>
      <c r="B697" s="626" t="s">
        <v>528</v>
      </c>
      <c r="C697" s="627" t="s">
        <v>554</v>
      </c>
      <c r="D697" s="628" t="s">
        <v>555</v>
      </c>
      <c r="E697" s="627" t="s">
        <v>529</v>
      </c>
      <c r="F697" s="628" t="s">
        <v>530</v>
      </c>
      <c r="G697" s="627" t="s">
        <v>560</v>
      </c>
      <c r="H697" s="627" t="s">
        <v>860</v>
      </c>
      <c r="I697" s="627" t="s">
        <v>860</v>
      </c>
      <c r="J697" s="627" t="s">
        <v>861</v>
      </c>
      <c r="K697" s="627" t="s">
        <v>862</v>
      </c>
      <c r="L697" s="629">
        <v>38.155372383225462</v>
      </c>
      <c r="M697" s="629">
        <v>231</v>
      </c>
      <c r="N697" s="630">
        <v>8813.8910205250813</v>
      </c>
    </row>
    <row r="698" spans="1:14" ht="14.4" customHeight="1" x14ac:dyDescent="0.3">
      <c r="A698" s="625" t="s">
        <v>526</v>
      </c>
      <c r="B698" s="626" t="s">
        <v>528</v>
      </c>
      <c r="C698" s="627" t="s">
        <v>554</v>
      </c>
      <c r="D698" s="628" t="s">
        <v>555</v>
      </c>
      <c r="E698" s="627" t="s">
        <v>529</v>
      </c>
      <c r="F698" s="628" t="s">
        <v>530</v>
      </c>
      <c r="G698" s="627" t="s">
        <v>560</v>
      </c>
      <c r="H698" s="627" t="s">
        <v>878</v>
      </c>
      <c r="I698" s="627" t="s">
        <v>879</v>
      </c>
      <c r="J698" s="627" t="s">
        <v>880</v>
      </c>
      <c r="K698" s="627" t="s">
        <v>862</v>
      </c>
      <c r="L698" s="629">
        <v>36.405252257588984</v>
      </c>
      <c r="M698" s="629">
        <v>136</v>
      </c>
      <c r="N698" s="630">
        <v>4951.1143070321014</v>
      </c>
    </row>
    <row r="699" spans="1:14" ht="14.4" customHeight="1" x14ac:dyDescent="0.3">
      <c r="A699" s="625" t="s">
        <v>526</v>
      </c>
      <c r="B699" s="626" t="s">
        <v>528</v>
      </c>
      <c r="C699" s="627" t="s">
        <v>554</v>
      </c>
      <c r="D699" s="628" t="s">
        <v>555</v>
      </c>
      <c r="E699" s="627" t="s">
        <v>529</v>
      </c>
      <c r="F699" s="628" t="s">
        <v>530</v>
      </c>
      <c r="G699" s="627" t="s">
        <v>560</v>
      </c>
      <c r="H699" s="627" t="s">
        <v>881</v>
      </c>
      <c r="I699" s="627" t="s">
        <v>882</v>
      </c>
      <c r="J699" s="627" t="s">
        <v>883</v>
      </c>
      <c r="K699" s="627" t="s">
        <v>862</v>
      </c>
      <c r="L699" s="629">
        <v>58.102348353261156</v>
      </c>
      <c r="M699" s="629">
        <v>202</v>
      </c>
      <c r="N699" s="630">
        <v>11736.674367358753</v>
      </c>
    </row>
    <row r="700" spans="1:14" ht="14.4" customHeight="1" x14ac:dyDescent="0.3">
      <c r="A700" s="625" t="s">
        <v>526</v>
      </c>
      <c r="B700" s="626" t="s">
        <v>528</v>
      </c>
      <c r="C700" s="627" t="s">
        <v>554</v>
      </c>
      <c r="D700" s="628" t="s">
        <v>555</v>
      </c>
      <c r="E700" s="627" t="s">
        <v>529</v>
      </c>
      <c r="F700" s="628" t="s">
        <v>530</v>
      </c>
      <c r="G700" s="627" t="s">
        <v>560</v>
      </c>
      <c r="H700" s="627" t="s">
        <v>888</v>
      </c>
      <c r="I700" s="627" t="s">
        <v>889</v>
      </c>
      <c r="J700" s="627" t="s">
        <v>890</v>
      </c>
      <c r="K700" s="627" t="s">
        <v>891</v>
      </c>
      <c r="L700" s="629">
        <v>331.02946623652701</v>
      </c>
      <c r="M700" s="629">
        <v>1</v>
      </c>
      <c r="N700" s="630">
        <v>331.02946623652701</v>
      </c>
    </row>
    <row r="701" spans="1:14" ht="14.4" customHeight="1" x14ac:dyDescent="0.3">
      <c r="A701" s="625" t="s">
        <v>526</v>
      </c>
      <c r="B701" s="626" t="s">
        <v>528</v>
      </c>
      <c r="C701" s="627" t="s">
        <v>554</v>
      </c>
      <c r="D701" s="628" t="s">
        <v>555</v>
      </c>
      <c r="E701" s="627" t="s">
        <v>529</v>
      </c>
      <c r="F701" s="628" t="s">
        <v>530</v>
      </c>
      <c r="G701" s="627" t="s">
        <v>560</v>
      </c>
      <c r="H701" s="627" t="s">
        <v>961</v>
      </c>
      <c r="I701" s="627" t="s">
        <v>962</v>
      </c>
      <c r="J701" s="627" t="s">
        <v>963</v>
      </c>
      <c r="K701" s="627" t="s">
        <v>964</v>
      </c>
      <c r="L701" s="629">
        <v>376.70000104612933</v>
      </c>
      <c r="M701" s="629">
        <v>7</v>
      </c>
      <c r="N701" s="630">
        <v>2636.9000073229054</v>
      </c>
    </row>
    <row r="702" spans="1:14" ht="14.4" customHeight="1" x14ac:dyDescent="0.3">
      <c r="A702" s="625" t="s">
        <v>526</v>
      </c>
      <c r="B702" s="626" t="s">
        <v>528</v>
      </c>
      <c r="C702" s="627" t="s">
        <v>554</v>
      </c>
      <c r="D702" s="628" t="s">
        <v>555</v>
      </c>
      <c r="E702" s="627" t="s">
        <v>529</v>
      </c>
      <c r="F702" s="628" t="s">
        <v>530</v>
      </c>
      <c r="G702" s="627" t="s">
        <v>560</v>
      </c>
      <c r="H702" s="627" t="s">
        <v>597</v>
      </c>
      <c r="I702" s="627" t="s">
        <v>598</v>
      </c>
      <c r="J702" s="627" t="s">
        <v>599</v>
      </c>
      <c r="K702" s="627" t="s">
        <v>600</v>
      </c>
      <c r="L702" s="629">
        <v>63.359514662784591</v>
      </c>
      <c r="M702" s="629">
        <v>39</v>
      </c>
      <c r="N702" s="630">
        <v>2471.0210718485991</v>
      </c>
    </row>
    <row r="703" spans="1:14" ht="14.4" customHeight="1" x14ac:dyDescent="0.3">
      <c r="A703" s="625" t="s">
        <v>526</v>
      </c>
      <c r="B703" s="626" t="s">
        <v>528</v>
      </c>
      <c r="C703" s="627" t="s">
        <v>554</v>
      </c>
      <c r="D703" s="628" t="s">
        <v>555</v>
      </c>
      <c r="E703" s="627" t="s">
        <v>529</v>
      </c>
      <c r="F703" s="628" t="s">
        <v>530</v>
      </c>
      <c r="G703" s="627" t="s">
        <v>560</v>
      </c>
      <c r="H703" s="627" t="s">
        <v>2489</v>
      </c>
      <c r="I703" s="627" t="s">
        <v>2490</v>
      </c>
      <c r="J703" s="627" t="s">
        <v>2491</v>
      </c>
      <c r="K703" s="627" t="s">
        <v>1498</v>
      </c>
      <c r="L703" s="629">
        <v>42.064166666666665</v>
      </c>
      <c r="M703" s="629">
        <v>36</v>
      </c>
      <c r="N703" s="630">
        <v>1514.31</v>
      </c>
    </row>
    <row r="704" spans="1:14" ht="14.4" customHeight="1" x14ac:dyDescent="0.3">
      <c r="A704" s="625" t="s">
        <v>526</v>
      </c>
      <c r="B704" s="626" t="s">
        <v>528</v>
      </c>
      <c r="C704" s="627" t="s">
        <v>554</v>
      </c>
      <c r="D704" s="628" t="s">
        <v>555</v>
      </c>
      <c r="E704" s="627" t="s">
        <v>529</v>
      </c>
      <c r="F704" s="628" t="s">
        <v>530</v>
      </c>
      <c r="G704" s="627" t="s">
        <v>560</v>
      </c>
      <c r="H704" s="627" t="s">
        <v>1028</v>
      </c>
      <c r="I704" s="627" t="s">
        <v>1029</v>
      </c>
      <c r="J704" s="627" t="s">
        <v>1030</v>
      </c>
      <c r="K704" s="627" t="s">
        <v>1031</v>
      </c>
      <c r="L704" s="629">
        <v>14.469244887772899</v>
      </c>
      <c r="M704" s="629">
        <v>20</v>
      </c>
      <c r="N704" s="630">
        <v>289.38489775545798</v>
      </c>
    </row>
    <row r="705" spans="1:14" ht="14.4" customHeight="1" x14ac:dyDescent="0.3">
      <c r="A705" s="625" t="s">
        <v>526</v>
      </c>
      <c r="B705" s="626" t="s">
        <v>528</v>
      </c>
      <c r="C705" s="627" t="s">
        <v>554</v>
      </c>
      <c r="D705" s="628" t="s">
        <v>555</v>
      </c>
      <c r="E705" s="627" t="s">
        <v>529</v>
      </c>
      <c r="F705" s="628" t="s">
        <v>530</v>
      </c>
      <c r="G705" s="627" t="s">
        <v>560</v>
      </c>
      <c r="H705" s="627" t="s">
        <v>601</v>
      </c>
      <c r="I705" s="627" t="s">
        <v>562</v>
      </c>
      <c r="J705" s="627" t="s">
        <v>602</v>
      </c>
      <c r="K705" s="627"/>
      <c r="L705" s="629">
        <v>97.779995760627159</v>
      </c>
      <c r="M705" s="629">
        <v>119</v>
      </c>
      <c r="N705" s="630">
        <v>11635.819495514632</v>
      </c>
    </row>
    <row r="706" spans="1:14" ht="14.4" customHeight="1" x14ac:dyDescent="0.3">
      <c r="A706" s="625" t="s">
        <v>526</v>
      </c>
      <c r="B706" s="626" t="s">
        <v>528</v>
      </c>
      <c r="C706" s="627" t="s">
        <v>554</v>
      </c>
      <c r="D706" s="628" t="s">
        <v>555</v>
      </c>
      <c r="E706" s="627" t="s">
        <v>529</v>
      </c>
      <c r="F706" s="628" t="s">
        <v>530</v>
      </c>
      <c r="G706" s="627" t="s">
        <v>560</v>
      </c>
      <c r="H706" s="627" t="s">
        <v>1082</v>
      </c>
      <c r="I706" s="627" t="s">
        <v>1083</v>
      </c>
      <c r="J706" s="627" t="s">
        <v>1084</v>
      </c>
      <c r="K706" s="627" t="s">
        <v>1085</v>
      </c>
      <c r="L706" s="629">
        <v>71.06</v>
      </c>
      <c r="M706" s="629">
        <v>1</v>
      </c>
      <c r="N706" s="630">
        <v>71.06</v>
      </c>
    </row>
    <row r="707" spans="1:14" ht="14.4" customHeight="1" x14ac:dyDescent="0.3">
      <c r="A707" s="625" t="s">
        <v>526</v>
      </c>
      <c r="B707" s="626" t="s">
        <v>528</v>
      </c>
      <c r="C707" s="627" t="s">
        <v>554</v>
      </c>
      <c r="D707" s="628" t="s">
        <v>555</v>
      </c>
      <c r="E707" s="627" t="s">
        <v>529</v>
      </c>
      <c r="F707" s="628" t="s">
        <v>530</v>
      </c>
      <c r="G707" s="627" t="s">
        <v>560</v>
      </c>
      <c r="H707" s="627" t="s">
        <v>1124</v>
      </c>
      <c r="I707" s="627" t="s">
        <v>1125</v>
      </c>
      <c r="J707" s="627" t="s">
        <v>1126</v>
      </c>
      <c r="K707" s="627" t="s">
        <v>1127</v>
      </c>
      <c r="L707" s="629">
        <v>65.362925316670939</v>
      </c>
      <c r="M707" s="629">
        <v>47</v>
      </c>
      <c r="N707" s="630">
        <v>3072.0574898835343</v>
      </c>
    </row>
    <row r="708" spans="1:14" ht="14.4" customHeight="1" x14ac:dyDescent="0.3">
      <c r="A708" s="625" t="s">
        <v>526</v>
      </c>
      <c r="B708" s="626" t="s">
        <v>528</v>
      </c>
      <c r="C708" s="627" t="s">
        <v>554</v>
      </c>
      <c r="D708" s="628" t="s">
        <v>555</v>
      </c>
      <c r="E708" s="627" t="s">
        <v>529</v>
      </c>
      <c r="F708" s="628" t="s">
        <v>530</v>
      </c>
      <c r="G708" s="627" t="s">
        <v>560</v>
      </c>
      <c r="H708" s="627" t="s">
        <v>1135</v>
      </c>
      <c r="I708" s="627" t="s">
        <v>1136</v>
      </c>
      <c r="J708" s="627" t="s">
        <v>1137</v>
      </c>
      <c r="K708" s="627" t="s">
        <v>573</v>
      </c>
      <c r="L708" s="629">
        <v>118.07320542788811</v>
      </c>
      <c r="M708" s="629">
        <v>120</v>
      </c>
      <c r="N708" s="630">
        <v>14168.784651346574</v>
      </c>
    </row>
    <row r="709" spans="1:14" ht="14.4" customHeight="1" x14ac:dyDescent="0.3">
      <c r="A709" s="625" t="s">
        <v>526</v>
      </c>
      <c r="B709" s="626" t="s">
        <v>528</v>
      </c>
      <c r="C709" s="627" t="s">
        <v>554</v>
      </c>
      <c r="D709" s="628" t="s">
        <v>555</v>
      </c>
      <c r="E709" s="627" t="s">
        <v>529</v>
      </c>
      <c r="F709" s="628" t="s">
        <v>530</v>
      </c>
      <c r="G709" s="627" t="s">
        <v>560</v>
      </c>
      <c r="H709" s="627" t="s">
        <v>1138</v>
      </c>
      <c r="I709" s="627" t="s">
        <v>1139</v>
      </c>
      <c r="J709" s="627" t="s">
        <v>1140</v>
      </c>
      <c r="K709" s="627" t="s">
        <v>1141</v>
      </c>
      <c r="L709" s="629">
        <v>59.498421727844807</v>
      </c>
      <c r="M709" s="629">
        <v>421</v>
      </c>
      <c r="N709" s="630">
        <v>25048.835547422663</v>
      </c>
    </row>
    <row r="710" spans="1:14" ht="14.4" customHeight="1" x14ac:dyDescent="0.3">
      <c r="A710" s="625" t="s">
        <v>526</v>
      </c>
      <c r="B710" s="626" t="s">
        <v>528</v>
      </c>
      <c r="C710" s="627" t="s">
        <v>554</v>
      </c>
      <c r="D710" s="628" t="s">
        <v>555</v>
      </c>
      <c r="E710" s="627" t="s">
        <v>529</v>
      </c>
      <c r="F710" s="628" t="s">
        <v>530</v>
      </c>
      <c r="G710" s="627" t="s">
        <v>560</v>
      </c>
      <c r="H710" s="627" t="s">
        <v>1142</v>
      </c>
      <c r="I710" s="627" t="s">
        <v>1143</v>
      </c>
      <c r="J710" s="627" t="s">
        <v>1144</v>
      </c>
      <c r="K710" s="627" t="s">
        <v>1145</v>
      </c>
      <c r="L710" s="629">
        <v>48.433261166249828</v>
      </c>
      <c r="M710" s="629">
        <v>3</v>
      </c>
      <c r="N710" s="630">
        <v>145.29978349874949</v>
      </c>
    </row>
    <row r="711" spans="1:14" ht="14.4" customHeight="1" x14ac:dyDescent="0.3">
      <c r="A711" s="625" t="s">
        <v>526</v>
      </c>
      <c r="B711" s="626" t="s">
        <v>528</v>
      </c>
      <c r="C711" s="627" t="s">
        <v>554</v>
      </c>
      <c r="D711" s="628" t="s">
        <v>555</v>
      </c>
      <c r="E711" s="627" t="s">
        <v>529</v>
      </c>
      <c r="F711" s="628" t="s">
        <v>530</v>
      </c>
      <c r="G711" s="627" t="s">
        <v>560</v>
      </c>
      <c r="H711" s="627" t="s">
        <v>1169</v>
      </c>
      <c r="I711" s="627" t="s">
        <v>1170</v>
      </c>
      <c r="J711" s="627" t="s">
        <v>858</v>
      </c>
      <c r="K711" s="627" t="s">
        <v>1171</v>
      </c>
      <c r="L711" s="629">
        <v>265.59832127584434</v>
      </c>
      <c r="M711" s="629">
        <v>281</v>
      </c>
      <c r="N711" s="630">
        <v>74633.12827851226</v>
      </c>
    </row>
    <row r="712" spans="1:14" ht="14.4" customHeight="1" x14ac:dyDescent="0.3">
      <c r="A712" s="625" t="s">
        <v>526</v>
      </c>
      <c r="B712" s="626" t="s">
        <v>528</v>
      </c>
      <c r="C712" s="627" t="s">
        <v>554</v>
      </c>
      <c r="D712" s="628" t="s">
        <v>555</v>
      </c>
      <c r="E712" s="627" t="s">
        <v>529</v>
      </c>
      <c r="F712" s="628" t="s">
        <v>530</v>
      </c>
      <c r="G712" s="627" t="s">
        <v>560</v>
      </c>
      <c r="H712" s="627" t="s">
        <v>1184</v>
      </c>
      <c r="I712" s="627" t="s">
        <v>1185</v>
      </c>
      <c r="J712" s="627" t="s">
        <v>1186</v>
      </c>
      <c r="K712" s="627" t="s">
        <v>1187</v>
      </c>
      <c r="L712" s="629">
        <v>197.42473959274415</v>
      </c>
      <c r="M712" s="629">
        <v>191</v>
      </c>
      <c r="N712" s="630">
        <v>37708.125262214133</v>
      </c>
    </row>
    <row r="713" spans="1:14" ht="14.4" customHeight="1" x14ac:dyDescent="0.3">
      <c r="A713" s="625" t="s">
        <v>526</v>
      </c>
      <c r="B713" s="626" t="s">
        <v>528</v>
      </c>
      <c r="C713" s="627" t="s">
        <v>554</v>
      </c>
      <c r="D713" s="628" t="s">
        <v>555</v>
      </c>
      <c r="E713" s="627" t="s">
        <v>529</v>
      </c>
      <c r="F713" s="628" t="s">
        <v>530</v>
      </c>
      <c r="G713" s="627" t="s">
        <v>560</v>
      </c>
      <c r="H713" s="627" t="s">
        <v>1216</v>
      </c>
      <c r="I713" s="627" t="s">
        <v>1217</v>
      </c>
      <c r="J713" s="627" t="s">
        <v>1218</v>
      </c>
      <c r="K713" s="627" t="s">
        <v>1219</v>
      </c>
      <c r="L713" s="629">
        <v>72.069999999999993</v>
      </c>
      <c r="M713" s="629">
        <v>2</v>
      </c>
      <c r="N713" s="630">
        <v>144.13999999999999</v>
      </c>
    </row>
    <row r="714" spans="1:14" ht="14.4" customHeight="1" x14ac:dyDescent="0.3">
      <c r="A714" s="625" t="s">
        <v>526</v>
      </c>
      <c r="B714" s="626" t="s">
        <v>528</v>
      </c>
      <c r="C714" s="627" t="s">
        <v>554</v>
      </c>
      <c r="D714" s="628" t="s">
        <v>555</v>
      </c>
      <c r="E714" s="627" t="s">
        <v>529</v>
      </c>
      <c r="F714" s="628" t="s">
        <v>530</v>
      </c>
      <c r="G714" s="627" t="s">
        <v>560</v>
      </c>
      <c r="H714" s="627" t="s">
        <v>1274</v>
      </c>
      <c r="I714" s="627" t="s">
        <v>1275</v>
      </c>
      <c r="J714" s="627" t="s">
        <v>1276</v>
      </c>
      <c r="K714" s="627" t="s">
        <v>1277</v>
      </c>
      <c r="L714" s="629">
        <v>147.77733455142726</v>
      </c>
      <c r="M714" s="629">
        <v>4</v>
      </c>
      <c r="N714" s="630">
        <v>591.10933820570904</v>
      </c>
    </row>
    <row r="715" spans="1:14" ht="14.4" customHeight="1" x14ac:dyDescent="0.3">
      <c r="A715" s="625" t="s">
        <v>526</v>
      </c>
      <c r="B715" s="626" t="s">
        <v>528</v>
      </c>
      <c r="C715" s="627" t="s">
        <v>554</v>
      </c>
      <c r="D715" s="628" t="s">
        <v>555</v>
      </c>
      <c r="E715" s="627" t="s">
        <v>529</v>
      </c>
      <c r="F715" s="628" t="s">
        <v>530</v>
      </c>
      <c r="G715" s="627" t="s">
        <v>560</v>
      </c>
      <c r="H715" s="627" t="s">
        <v>1282</v>
      </c>
      <c r="I715" s="627" t="s">
        <v>1283</v>
      </c>
      <c r="J715" s="627" t="s">
        <v>1284</v>
      </c>
      <c r="K715" s="627" t="s">
        <v>1285</v>
      </c>
      <c r="L715" s="629">
        <v>177.92</v>
      </c>
      <c r="M715" s="629">
        <v>3</v>
      </c>
      <c r="N715" s="630">
        <v>533.76</v>
      </c>
    </row>
    <row r="716" spans="1:14" ht="14.4" customHeight="1" x14ac:dyDescent="0.3">
      <c r="A716" s="625" t="s">
        <v>526</v>
      </c>
      <c r="B716" s="626" t="s">
        <v>528</v>
      </c>
      <c r="C716" s="627" t="s">
        <v>554</v>
      </c>
      <c r="D716" s="628" t="s">
        <v>555</v>
      </c>
      <c r="E716" s="627" t="s">
        <v>529</v>
      </c>
      <c r="F716" s="628" t="s">
        <v>530</v>
      </c>
      <c r="G716" s="627" t="s">
        <v>560</v>
      </c>
      <c r="H716" s="627" t="s">
        <v>607</v>
      </c>
      <c r="I716" s="627" t="s">
        <v>608</v>
      </c>
      <c r="J716" s="627" t="s">
        <v>609</v>
      </c>
      <c r="K716" s="627" t="s">
        <v>610</v>
      </c>
      <c r="L716" s="629">
        <v>63.300970228388181</v>
      </c>
      <c r="M716" s="629">
        <v>61</v>
      </c>
      <c r="N716" s="630">
        <v>3861.3591839316791</v>
      </c>
    </row>
    <row r="717" spans="1:14" ht="14.4" customHeight="1" x14ac:dyDescent="0.3">
      <c r="A717" s="625" t="s">
        <v>526</v>
      </c>
      <c r="B717" s="626" t="s">
        <v>528</v>
      </c>
      <c r="C717" s="627" t="s">
        <v>554</v>
      </c>
      <c r="D717" s="628" t="s">
        <v>555</v>
      </c>
      <c r="E717" s="627" t="s">
        <v>529</v>
      </c>
      <c r="F717" s="628" t="s">
        <v>530</v>
      </c>
      <c r="G717" s="627" t="s">
        <v>560</v>
      </c>
      <c r="H717" s="627" t="s">
        <v>1306</v>
      </c>
      <c r="I717" s="627" t="s">
        <v>1307</v>
      </c>
      <c r="J717" s="627" t="s">
        <v>1308</v>
      </c>
      <c r="K717" s="627" t="s">
        <v>773</v>
      </c>
      <c r="L717" s="629">
        <v>41.61207485970256</v>
      </c>
      <c r="M717" s="629">
        <v>92</v>
      </c>
      <c r="N717" s="630">
        <v>3828.3108870926358</v>
      </c>
    </row>
    <row r="718" spans="1:14" ht="14.4" customHeight="1" x14ac:dyDescent="0.3">
      <c r="A718" s="625" t="s">
        <v>526</v>
      </c>
      <c r="B718" s="626" t="s">
        <v>528</v>
      </c>
      <c r="C718" s="627" t="s">
        <v>554</v>
      </c>
      <c r="D718" s="628" t="s">
        <v>555</v>
      </c>
      <c r="E718" s="627" t="s">
        <v>529</v>
      </c>
      <c r="F718" s="628" t="s">
        <v>530</v>
      </c>
      <c r="G718" s="627" t="s">
        <v>560</v>
      </c>
      <c r="H718" s="627" t="s">
        <v>1313</v>
      </c>
      <c r="I718" s="627" t="s">
        <v>1314</v>
      </c>
      <c r="J718" s="627" t="s">
        <v>1315</v>
      </c>
      <c r="K718" s="627" t="s">
        <v>1316</v>
      </c>
      <c r="L718" s="629">
        <v>102.64006512344253</v>
      </c>
      <c r="M718" s="629">
        <v>52</v>
      </c>
      <c r="N718" s="630">
        <v>5337.2833864190115</v>
      </c>
    </row>
    <row r="719" spans="1:14" ht="14.4" customHeight="1" x14ac:dyDescent="0.3">
      <c r="A719" s="625" t="s">
        <v>526</v>
      </c>
      <c r="B719" s="626" t="s">
        <v>528</v>
      </c>
      <c r="C719" s="627" t="s">
        <v>554</v>
      </c>
      <c r="D719" s="628" t="s">
        <v>555</v>
      </c>
      <c r="E719" s="627" t="s">
        <v>529</v>
      </c>
      <c r="F719" s="628" t="s">
        <v>530</v>
      </c>
      <c r="G719" s="627" t="s">
        <v>560</v>
      </c>
      <c r="H719" s="627" t="s">
        <v>1317</v>
      </c>
      <c r="I719" s="627" t="s">
        <v>1318</v>
      </c>
      <c r="J719" s="627" t="s">
        <v>909</v>
      </c>
      <c r="K719" s="627" t="s">
        <v>1319</v>
      </c>
      <c r="L719" s="629">
        <v>274.97000000000003</v>
      </c>
      <c r="M719" s="629">
        <v>1</v>
      </c>
      <c r="N719" s="630">
        <v>274.97000000000003</v>
      </c>
    </row>
    <row r="720" spans="1:14" ht="14.4" customHeight="1" x14ac:dyDescent="0.3">
      <c r="A720" s="625" t="s">
        <v>526</v>
      </c>
      <c r="B720" s="626" t="s">
        <v>528</v>
      </c>
      <c r="C720" s="627" t="s">
        <v>554</v>
      </c>
      <c r="D720" s="628" t="s">
        <v>555</v>
      </c>
      <c r="E720" s="627" t="s">
        <v>529</v>
      </c>
      <c r="F720" s="628" t="s">
        <v>530</v>
      </c>
      <c r="G720" s="627" t="s">
        <v>560</v>
      </c>
      <c r="H720" s="627" t="s">
        <v>2567</v>
      </c>
      <c r="I720" s="627" t="s">
        <v>2568</v>
      </c>
      <c r="J720" s="627" t="s">
        <v>2569</v>
      </c>
      <c r="K720" s="627" t="s">
        <v>2570</v>
      </c>
      <c r="L720" s="629">
        <v>12.859193735895394</v>
      </c>
      <c r="M720" s="629">
        <v>20</v>
      </c>
      <c r="N720" s="630">
        <v>257.18387471790788</v>
      </c>
    </row>
    <row r="721" spans="1:14" ht="14.4" customHeight="1" x14ac:dyDescent="0.3">
      <c r="A721" s="625" t="s">
        <v>526</v>
      </c>
      <c r="B721" s="626" t="s">
        <v>528</v>
      </c>
      <c r="C721" s="627" t="s">
        <v>554</v>
      </c>
      <c r="D721" s="628" t="s">
        <v>555</v>
      </c>
      <c r="E721" s="627" t="s">
        <v>529</v>
      </c>
      <c r="F721" s="628" t="s">
        <v>530</v>
      </c>
      <c r="G721" s="627" t="s">
        <v>560</v>
      </c>
      <c r="H721" s="627" t="s">
        <v>1335</v>
      </c>
      <c r="I721" s="627" t="s">
        <v>1335</v>
      </c>
      <c r="J721" s="627" t="s">
        <v>1336</v>
      </c>
      <c r="K721" s="627" t="s">
        <v>862</v>
      </c>
      <c r="L721" s="629">
        <v>56.809706672200569</v>
      </c>
      <c r="M721" s="629">
        <v>180</v>
      </c>
      <c r="N721" s="630">
        <v>10225.747200996102</v>
      </c>
    </row>
    <row r="722" spans="1:14" ht="14.4" customHeight="1" x14ac:dyDescent="0.3">
      <c r="A722" s="625" t="s">
        <v>526</v>
      </c>
      <c r="B722" s="626" t="s">
        <v>528</v>
      </c>
      <c r="C722" s="627" t="s">
        <v>554</v>
      </c>
      <c r="D722" s="628" t="s">
        <v>555</v>
      </c>
      <c r="E722" s="627" t="s">
        <v>529</v>
      </c>
      <c r="F722" s="628" t="s">
        <v>530</v>
      </c>
      <c r="G722" s="627" t="s">
        <v>560</v>
      </c>
      <c r="H722" s="627" t="s">
        <v>1337</v>
      </c>
      <c r="I722" s="627" t="s">
        <v>1338</v>
      </c>
      <c r="J722" s="627" t="s">
        <v>1339</v>
      </c>
      <c r="K722" s="627" t="s">
        <v>1340</v>
      </c>
      <c r="L722" s="629">
        <v>1103.7613477867831</v>
      </c>
      <c r="M722" s="629">
        <v>10</v>
      </c>
      <c r="N722" s="630">
        <v>11037.613477867832</v>
      </c>
    </row>
    <row r="723" spans="1:14" ht="14.4" customHeight="1" x14ac:dyDescent="0.3">
      <c r="A723" s="625" t="s">
        <v>526</v>
      </c>
      <c r="B723" s="626" t="s">
        <v>528</v>
      </c>
      <c r="C723" s="627" t="s">
        <v>554</v>
      </c>
      <c r="D723" s="628" t="s">
        <v>555</v>
      </c>
      <c r="E723" s="627" t="s">
        <v>529</v>
      </c>
      <c r="F723" s="628" t="s">
        <v>530</v>
      </c>
      <c r="G723" s="627" t="s">
        <v>560</v>
      </c>
      <c r="H723" s="627" t="s">
        <v>2496</v>
      </c>
      <c r="I723" s="627" t="s">
        <v>562</v>
      </c>
      <c r="J723" s="627" t="s">
        <v>2497</v>
      </c>
      <c r="K723" s="627" t="s">
        <v>2498</v>
      </c>
      <c r="L723" s="629">
        <v>40.825000000000003</v>
      </c>
      <c r="M723" s="629">
        <v>3</v>
      </c>
      <c r="N723" s="630">
        <v>122.47500000000001</v>
      </c>
    </row>
    <row r="724" spans="1:14" ht="14.4" customHeight="1" x14ac:dyDescent="0.3">
      <c r="A724" s="625" t="s">
        <v>526</v>
      </c>
      <c r="B724" s="626" t="s">
        <v>528</v>
      </c>
      <c r="C724" s="627" t="s">
        <v>554</v>
      </c>
      <c r="D724" s="628" t="s">
        <v>555</v>
      </c>
      <c r="E724" s="627" t="s">
        <v>529</v>
      </c>
      <c r="F724" s="628" t="s">
        <v>530</v>
      </c>
      <c r="G724" s="627" t="s">
        <v>560</v>
      </c>
      <c r="H724" s="627" t="s">
        <v>1358</v>
      </c>
      <c r="I724" s="627" t="s">
        <v>562</v>
      </c>
      <c r="J724" s="627" t="s">
        <v>1359</v>
      </c>
      <c r="K724" s="627"/>
      <c r="L724" s="629">
        <v>59.834906645910259</v>
      </c>
      <c r="M724" s="629">
        <v>76</v>
      </c>
      <c r="N724" s="630">
        <v>4547.4529050891797</v>
      </c>
    </row>
    <row r="725" spans="1:14" ht="14.4" customHeight="1" x14ac:dyDescent="0.3">
      <c r="A725" s="625" t="s">
        <v>526</v>
      </c>
      <c r="B725" s="626" t="s">
        <v>528</v>
      </c>
      <c r="C725" s="627" t="s">
        <v>554</v>
      </c>
      <c r="D725" s="628" t="s">
        <v>555</v>
      </c>
      <c r="E725" s="627" t="s">
        <v>529</v>
      </c>
      <c r="F725" s="628" t="s">
        <v>530</v>
      </c>
      <c r="G725" s="627" t="s">
        <v>560</v>
      </c>
      <c r="H725" s="627" t="s">
        <v>1365</v>
      </c>
      <c r="I725" s="627" t="s">
        <v>1366</v>
      </c>
      <c r="J725" s="627" t="s">
        <v>1367</v>
      </c>
      <c r="K725" s="627" t="s">
        <v>1141</v>
      </c>
      <c r="L725" s="629">
        <v>52.411946108243086</v>
      </c>
      <c r="M725" s="629">
        <v>223</v>
      </c>
      <c r="N725" s="630">
        <v>11687.863982138208</v>
      </c>
    </row>
    <row r="726" spans="1:14" ht="14.4" customHeight="1" x14ac:dyDescent="0.3">
      <c r="A726" s="625" t="s">
        <v>526</v>
      </c>
      <c r="B726" s="626" t="s">
        <v>528</v>
      </c>
      <c r="C726" s="627" t="s">
        <v>554</v>
      </c>
      <c r="D726" s="628" t="s">
        <v>555</v>
      </c>
      <c r="E726" s="627" t="s">
        <v>529</v>
      </c>
      <c r="F726" s="628" t="s">
        <v>530</v>
      </c>
      <c r="G726" s="627" t="s">
        <v>560</v>
      </c>
      <c r="H726" s="627" t="s">
        <v>1372</v>
      </c>
      <c r="I726" s="627" t="s">
        <v>1373</v>
      </c>
      <c r="J726" s="627" t="s">
        <v>1374</v>
      </c>
      <c r="K726" s="627" t="s">
        <v>1375</v>
      </c>
      <c r="L726" s="629">
        <v>434.7</v>
      </c>
      <c r="M726" s="629">
        <v>14</v>
      </c>
      <c r="N726" s="630">
        <v>6085.8</v>
      </c>
    </row>
    <row r="727" spans="1:14" ht="14.4" customHeight="1" x14ac:dyDescent="0.3">
      <c r="A727" s="625" t="s">
        <v>526</v>
      </c>
      <c r="B727" s="626" t="s">
        <v>528</v>
      </c>
      <c r="C727" s="627" t="s">
        <v>554</v>
      </c>
      <c r="D727" s="628" t="s">
        <v>555</v>
      </c>
      <c r="E727" s="627" t="s">
        <v>529</v>
      </c>
      <c r="F727" s="628" t="s">
        <v>530</v>
      </c>
      <c r="G727" s="627" t="s">
        <v>560</v>
      </c>
      <c r="H727" s="627" t="s">
        <v>1378</v>
      </c>
      <c r="I727" s="627" t="s">
        <v>1379</v>
      </c>
      <c r="J727" s="627" t="s">
        <v>1380</v>
      </c>
      <c r="K727" s="627" t="s">
        <v>1381</v>
      </c>
      <c r="L727" s="629">
        <v>61.464053447962428</v>
      </c>
      <c r="M727" s="629">
        <v>223</v>
      </c>
      <c r="N727" s="630">
        <v>13706.483918895621</v>
      </c>
    </row>
    <row r="728" spans="1:14" ht="14.4" customHeight="1" x14ac:dyDescent="0.3">
      <c r="A728" s="625" t="s">
        <v>526</v>
      </c>
      <c r="B728" s="626" t="s">
        <v>528</v>
      </c>
      <c r="C728" s="627" t="s">
        <v>554</v>
      </c>
      <c r="D728" s="628" t="s">
        <v>555</v>
      </c>
      <c r="E728" s="627" t="s">
        <v>529</v>
      </c>
      <c r="F728" s="628" t="s">
        <v>530</v>
      </c>
      <c r="G728" s="627" t="s">
        <v>560</v>
      </c>
      <c r="H728" s="627" t="s">
        <v>2499</v>
      </c>
      <c r="I728" s="627" t="s">
        <v>2500</v>
      </c>
      <c r="J728" s="627" t="s">
        <v>613</v>
      </c>
      <c r="K728" s="627" t="s">
        <v>2501</v>
      </c>
      <c r="L728" s="629">
        <v>555.41999999999996</v>
      </c>
      <c r="M728" s="629">
        <v>1</v>
      </c>
      <c r="N728" s="630">
        <v>555.41999999999996</v>
      </c>
    </row>
    <row r="729" spans="1:14" ht="14.4" customHeight="1" x14ac:dyDescent="0.3">
      <c r="A729" s="625" t="s">
        <v>526</v>
      </c>
      <c r="B729" s="626" t="s">
        <v>528</v>
      </c>
      <c r="C729" s="627" t="s">
        <v>554</v>
      </c>
      <c r="D729" s="628" t="s">
        <v>555</v>
      </c>
      <c r="E729" s="627" t="s">
        <v>529</v>
      </c>
      <c r="F729" s="628" t="s">
        <v>530</v>
      </c>
      <c r="G729" s="627" t="s">
        <v>560</v>
      </c>
      <c r="H729" s="627" t="s">
        <v>611</v>
      </c>
      <c r="I729" s="627" t="s">
        <v>612</v>
      </c>
      <c r="J729" s="627" t="s">
        <v>613</v>
      </c>
      <c r="K729" s="627" t="s">
        <v>614</v>
      </c>
      <c r="L729" s="629">
        <v>327.05949678448167</v>
      </c>
      <c r="M729" s="629">
        <v>32</v>
      </c>
      <c r="N729" s="630">
        <v>10465.903897103413</v>
      </c>
    </row>
    <row r="730" spans="1:14" ht="14.4" customHeight="1" x14ac:dyDescent="0.3">
      <c r="A730" s="625" t="s">
        <v>526</v>
      </c>
      <c r="B730" s="626" t="s">
        <v>528</v>
      </c>
      <c r="C730" s="627" t="s">
        <v>554</v>
      </c>
      <c r="D730" s="628" t="s">
        <v>555</v>
      </c>
      <c r="E730" s="627" t="s">
        <v>529</v>
      </c>
      <c r="F730" s="628" t="s">
        <v>530</v>
      </c>
      <c r="G730" s="627" t="s">
        <v>560</v>
      </c>
      <c r="H730" s="627" t="s">
        <v>2502</v>
      </c>
      <c r="I730" s="627" t="s">
        <v>2503</v>
      </c>
      <c r="J730" s="627" t="s">
        <v>613</v>
      </c>
      <c r="K730" s="627" t="s">
        <v>1518</v>
      </c>
      <c r="L730" s="629">
        <v>246.19500456721045</v>
      </c>
      <c r="M730" s="629">
        <v>16</v>
      </c>
      <c r="N730" s="630">
        <v>3939.1200730753671</v>
      </c>
    </row>
    <row r="731" spans="1:14" ht="14.4" customHeight="1" x14ac:dyDescent="0.3">
      <c r="A731" s="625" t="s">
        <v>526</v>
      </c>
      <c r="B731" s="626" t="s">
        <v>528</v>
      </c>
      <c r="C731" s="627" t="s">
        <v>554</v>
      </c>
      <c r="D731" s="628" t="s">
        <v>555</v>
      </c>
      <c r="E731" s="627" t="s">
        <v>529</v>
      </c>
      <c r="F731" s="628" t="s">
        <v>530</v>
      </c>
      <c r="G731" s="627" t="s">
        <v>560</v>
      </c>
      <c r="H731" s="627" t="s">
        <v>617</v>
      </c>
      <c r="I731" s="627" t="s">
        <v>618</v>
      </c>
      <c r="J731" s="627" t="s">
        <v>619</v>
      </c>
      <c r="K731" s="627" t="s">
        <v>620</v>
      </c>
      <c r="L731" s="629">
        <v>49.700011277123892</v>
      </c>
      <c r="M731" s="629">
        <v>44</v>
      </c>
      <c r="N731" s="630">
        <v>2186.8004961934512</v>
      </c>
    </row>
    <row r="732" spans="1:14" ht="14.4" customHeight="1" x14ac:dyDescent="0.3">
      <c r="A732" s="625" t="s">
        <v>526</v>
      </c>
      <c r="B732" s="626" t="s">
        <v>528</v>
      </c>
      <c r="C732" s="627" t="s">
        <v>554</v>
      </c>
      <c r="D732" s="628" t="s">
        <v>555</v>
      </c>
      <c r="E732" s="627" t="s">
        <v>529</v>
      </c>
      <c r="F732" s="628" t="s">
        <v>530</v>
      </c>
      <c r="G732" s="627" t="s">
        <v>560</v>
      </c>
      <c r="H732" s="627" t="s">
        <v>561</v>
      </c>
      <c r="I732" s="627" t="s">
        <v>562</v>
      </c>
      <c r="J732" s="627" t="s">
        <v>563</v>
      </c>
      <c r="K732" s="627" t="s">
        <v>564</v>
      </c>
      <c r="L732" s="629">
        <v>23.70004135025782</v>
      </c>
      <c r="M732" s="629">
        <v>120</v>
      </c>
      <c r="N732" s="630">
        <v>2844.0049620309383</v>
      </c>
    </row>
    <row r="733" spans="1:14" ht="14.4" customHeight="1" x14ac:dyDescent="0.3">
      <c r="A733" s="625" t="s">
        <v>526</v>
      </c>
      <c r="B733" s="626" t="s">
        <v>528</v>
      </c>
      <c r="C733" s="627" t="s">
        <v>554</v>
      </c>
      <c r="D733" s="628" t="s">
        <v>555</v>
      </c>
      <c r="E733" s="627" t="s">
        <v>529</v>
      </c>
      <c r="F733" s="628" t="s">
        <v>530</v>
      </c>
      <c r="G733" s="627" t="s">
        <v>560</v>
      </c>
      <c r="H733" s="627" t="s">
        <v>2571</v>
      </c>
      <c r="I733" s="627" t="s">
        <v>2572</v>
      </c>
      <c r="J733" s="627" t="s">
        <v>1186</v>
      </c>
      <c r="K733" s="627" t="s">
        <v>2573</v>
      </c>
      <c r="L733" s="629">
        <v>334.28</v>
      </c>
      <c r="M733" s="629">
        <v>-3</v>
      </c>
      <c r="N733" s="630">
        <v>-1002.8399999999999</v>
      </c>
    </row>
    <row r="734" spans="1:14" ht="14.4" customHeight="1" x14ac:dyDescent="0.3">
      <c r="A734" s="625" t="s">
        <v>526</v>
      </c>
      <c r="B734" s="626" t="s">
        <v>528</v>
      </c>
      <c r="C734" s="627" t="s">
        <v>554</v>
      </c>
      <c r="D734" s="628" t="s">
        <v>555</v>
      </c>
      <c r="E734" s="627" t="s">
        <v>529</v>
      </c>
      <c r="F734" s="628" t="s">
        <v>530</v>
      </c>
      <c r="G734" s="627" t="s">
        <v>560</v>
      </c>
      <c r="H734" s="627" t="s">
        <v>2574</v>
      </c>
      <c r="I734" s="627" t="s">
        <v>2575</v>
      </c>
      <c r="J734" s="627" t="s">
        <v>1497</v>
      </c>
      <c r="K734" s="627" t="s">
        <v>1490</v>
      </c>
      <c r="L734" s="629">
        <v>34.729999999999997</v>
      </c>
      <c r="M734" s="629">
        <v>8</v>
      </c>
      <c r="N734" s="630">
        <v>277.83999999999997</v>
      </c>
    </row>
    <row r="735" spans="1:14" ht="14.4" customHeight="1" x14ac:dyDescent="0.3">
      <c r="A735" s="625" t="s">
        <v>526</v>
      </c>
      <c r="B735" s="626" t="s">
        <v>528</v>
      </c>
      <c r="C735" s="627" t="s">
        <v>554</v>
      </c>
      <c r="D735" s="628" t="s">
        <v>555</v>
      </c>
      <c r="E735" s="627" t="s">
        <v>529</v>
      </c>
      <c r="F735" s="628" t="s">
        <v>530</v>
      </c>
      <c r="G735" s="627" t="s">
        <v>560</v>
      </c>
      <c r="H735" s="627" t="s">
        <v>1515</v>
      </c>
      <c r="I735" s="627" t="s">
        <v>1516</v>
      </c>
      <c r="J735" s="627" t="s">
        <v>1517</v>
      </c>
      <c r="K735" s="627" t="s">
        <v>1518</v>
      </c>
      <c r="L735" s="629">
        <v>4539.4939352296433</v>
      </c>
      <c r="M735" s="629">
        <v>2.9499999999999997</v>
      </c>
      <c r="N735" s="630">
        <v>13391.507108927446</v>
      </c>
    </row>
    <row r="736" spans="1:14" ht="14.4" customHeight="1" x14ac:dyDescent="0.3">
      <c r="A736" s="625" t="s">
        <v>526</v>
      </c>
      <c r="B736" s="626" t="s">
        <v>528</v>
      </c>
      <c r="C736" s="627" t="s">
        <v>554</v>
      </c>
      <c r="D736" s="628" t="s">
        <v>555</v>
      </c>
      <c r="E736" s="627" t="s">
        <v>529</v>
      </c>
      <c r="F736" s="628" t="s">
        <v>530</v>
      </c>
      <c r="G736" s="627" t="s">
        <v>560</v>
      </c>
      <c r="H736" s="627" t="s">
        <v>1577</v>
      </c>
      <c r="I736" s="627" t="s">
        <v>1578</v>
      </c>
      <c r="J736" s="627" t="s">
        <v>1579</v>
      </c>
      <c r="K736" s="627" t="s">
        <v>1580</v>
      </c>
      <c r="L736" s="629">
        <v>411.58570140242915</v>
      </c>
      <c r="M736" s="629">
        <v>7</v>
      </c>
      <c r="N736" s="630">
        <v>2881.0999098170041</v>
      </c>
    </row>
    <row r="737" spans="1:14" ht="14.4" customHeight="1" x14ac:dyDescent="0.3">
      <c r="A737" s="625" t="s">
        <v>526</v>
      </c>
      <c r="B737" s="626" t="s">
        <v>528</v>
      </c>
      <c r="C737" s="627" t="s">
        <v>554</v>
      </c>
      <c r="D737" s="628" t="s">
        <v>555</v>
      </c>
      <c r="E737" s="627" t="s">
        <v>529</v>
      </c>
      <c r="F737" s="628" t="s">
        <v>530</v>
      </c>
      <c r="G737" s="627" t="s">
        <v>560</v>
      </c>
      <c r="H737" s="627" t="s">
        <v>1584</v>
      </c>
      <c r="I737" s="627" t="s">
        <v>1585</v>
      </c>
      <c r="J737" s="627" t="s">
        <v>1586</v>
      </c>
      <c r="K737" s="627" t="s">
        <v>1587</v>
      </c>
      <c r="L737" s="629">
        <v>183.50833333333333</v>
      </c>
      <c r="M737" s="629">
        <v>6</v>
      </c>
      <c r="N737" s="630">
        <v>1101.05</v>
      </c>
    </row>
    <row r="738" spans="1:14" ht="14.4" customHeight="1" x14ac:dyDescent="0.3">
      <c r="A738" s="625" t="s">
        <v>526</v>
      </c>
      <c r="B738" s="626" t="s">
        <v>528</v>
      </c>
      <c r="C738" s="627" t="s">
        <v>554</v>
      </c>
      <c r="D738" s="628" t="s">
        <v>555</v>
      </c>
      <c r="E738" s="627" t="s">
        <v>529</v>
      </c>
      <c r="F738" s="628" t="s">
        <v>530</v>
      </c>
      <c r="G738" s="627" t="s">
        <v>560</v>
      </c>
      <c r="H738" s="627" t="s">
        <v>1613</v>
      </c>
      <c r="I738" s="627" t="s">
        <v>1614</v>
      </c>
      <c r="J738" s="627" t="s">
        <v>1615</v>
      </c>
      <c r="K738" s="627" t="s">
        <v>1616</v>
      </c>
      <c r="L738" s="629">
        <v>372.0685512022294</v>
      </c>
      <c r="M738" s="629">
        <v>33</v>
      </c>
      <c r="N738" s="630">
        <v>12278.262189673571</v>
      </c>
    </row>
    <row r="739" spans="1:14" ht="14.4" customHeight="1" x14ac:dyDescent="0.3">
      <c r="A739" s="625" t="s">
        <v>526</v>
      </c>
      <c r="B739" s="626" t="s">
        <v>528</v>
      </c>
      <c r="C739" s="627" t="s">
        <v>554</v>
      </c>
      <c r="D739" s="628" t="s">
        <v>555</v>
      </c>
      <c r="E739" s="627" t="s">
        <v>529</v>
      </c>
      <c r="F739" s="628" t="s">
        <v>530</v>
      </c>
      <c r="G739" s="627" t="s">
        <v>560</v>
      </c>
      <c r="H739" s="627" t="s">
        <v>621</v>
      </c>
      <c r="I739" s="627" t="s">
        <v>622</v>
      </c>
      <c r="J739" s="627" t="s">
        <v>623</v>
      </c>
      <c r="K739" s="627" t="s">
        <v>624</v>
      </c>
      <c r="L739" s="629">
        <v>291.41651548820073</v>
      </c>
      <c r="M739" s="629">
        <v>43</v>
      </c>
      <c r="N739" s="630">
        <v>12530.910165992631</v>
      </c>
    </row>
    <row r="740" spans="1:14" ht="14.4" customHeight="1" x14ac:dyDescent="0.3">
      <c r="A740" s="625" t="s">
        <v>526</v>
      </c>
      <c r="B740" s="626" t="s">
        <v>528</v>
      </c>
      <c r="C740" s="627" t="s">
        <v>554</v>
      </c>
      <c r="D740" s="628" t="s">
        <v>555</v>
      </c>
      <c r="E740" s="627" t="s">
        <v>529</v>
      </c>
      <c r="F740" s="628" t="s">
        <v>530</v>
      </c>
      <c r="G740" s="627" t="s">
        <v>560</v>
      </c>
      <c r="H740" s="627" t="s">
        <v>1626</v>
      </c>
      <c r="I740" s="627" t="s">
        <v>1626</v>
      </c>
      <c r="J740" s="627" t="s">
        <v>1627</v>
      </c>
      <c r="K740" s="627" t="s">
        <v>1628</v>
      </c>
      <c r="L740" s="629">
        <v>350.00293958517028</v>
      </c>
      <c r="M740" s="629">
        <v>40</v>
      </c>
      <c r="N740" s="630">
        <v>14000.117583406811</v>
      </c>
    </row>
    <row r="741" spans="1:14" ht="14.4" customHeight="1" x14ac:dyDescent="0.3">
      <c r="A741" s="625" t="s">
        <v>526</v>
      </c>
      <c r="B741" s="626" t="s">
        <v>528</v>
      </c>
      <c r="C741" s="627" t="s">
        <v>554</v>
      </c>
      <c r="D741" s="628" t="s">
        <v>555</v>
      </c>
      <c r="E741" s="627" t="s">
        <v>529</v>
      </c>
      <c r="F741" s="628" t="s">
        <v>530</v>
      </c>
      <c r="G741" s="627" t="s">
        <v>560</v>
      </c>
      <c r="H741" s="627" t="s">
        <v>2504</v>
      </c>
      <c r="I741" s="627" t="s">
        <v>562</v>
      </c>
      <c r="J741" s="627" t="s">
        <v>2505</v>
      </c>
      <c r="K741" s="627"/>
      <c r="L741" s="629">
        <v>30.358902368302598</v>
      </c>
      <c r="M741" s="629">
        <v>10</v>
      </c>
      <c r="N741" s="630">
        <v>303.58902368302597</v>
      </c>
    </row>
    <row r="742" spans="1:14" ht="14.4" customHeight="1" x14ac:dyDescent="0.3">
      <c r="A742" s="625" t="s">
        <v>526</v>
      </c>
      <c r="B742" s="626" t="s">
        <v>528</v>
      </c>
      <c r="C742" s="627" t="s">
        <v>554</v>
      </c>
      <c r="D742" s="628" t="s">
        <v>555</v>
      </c>
      <c r="E742" s="627" t="s">
        <v>529</v>
      </c>
      <c r="F742" s="628" t="s">
        <v>530</v>
      </c>
      <c r="G742" s="627" t="s">
        <v>560</v>
      </c>
      <c r="H742" s="627" t="s">
        <v>1649</v>
      </c>
      <c r="I742" s="627" t="s">
        <v>1650</v>
      </c>
      <c r="J742" s="627" t="s">
        <v>1651</v>
      </c>
      <c r="K742" s="627" t="s">
        <v>1518</v>
      </c>
      <c r="L742" s="629">
        <v>2700.0122254205453</v>
      </c>
      <c r="M742" s="629">
        <v>6</v>
      </c>
      <c r="N742" s="630">
        <v>16200.073352523272</v>
      </c>
    </row>
    <row r="743" spans="1:14" ht="14.4" customHeight="1" x14ac:dyDescent="0.3">
      <c r="A743" s="625" t="s">
        <v>526</v>
      </c>
      <c r="B743" s="626" t="s">
        <v>528</v>
      </c>
      <c r="C743" s="627" t="s">
        <v>554</v>
      </c>
      <c r="D743" s="628" t="s">
        <v>555</v>
      </c>
      <c r="E743" s="627" t="s">
        <v>529</v>
      </c>
      <c r="F743" s="628" t="s">
        <v>530</v>
      </c>
      <c r="G743" s="627" t="s">
        <v>560</v>
      </c>
      <c r="H743" s="627" t="s">
        <v>1665</v>
      </c>
      <c r="I743" s="627" t="s">
        <v>1666</v>
      </c>
      <c r="J743" s="627" t="s">
        <v>1667</v>
      </c>
      <c r="K743" s="627" t="s">
        <v>1668</v>
      </c>
      <c r="L743" s="629">
        <v>3803.7714285714283</v>
      </c>
      <c r="M743" s="629">
        <v>7</v>
      </c>
      <c r="N743" s="630">
        <v>26626.399999999998</v>
      </c>
    </row>
    <row r="744" spans="1:14" ht="14.4" customHeight="1" x14ac:dyDescent="0.3">
      <c r="A744" s="625" t="s">
        <v>526</v>
      </c>
      <c r="B744" s="626" t="s">
        <v>528</v>
      </c>
      <c r="C744" s="627" t="s">
        <v>554</v>
      </c>
      <c r="D744" s="628" t="s">
        <v>555</v>
      </c>
      <c r="E744" s="627" t="s">
        <v>529</v>
      </c>
      <c r="F744" s="628" t="s">
        <v>530</v>
      </c>
      <c r="G744" s="627" t="s">
        <v>560</v>
      </c>
      <c r="H744" s="627" t="s">
        <v>2506</v>
      </c>
      <c r="I744" s="627" t="s">
        <v>2506</v>
      </c>
      <c r="J744" s="627" t="s">
        <v>2507</v>
      </c>
      <c r="K744" s="627" t="s">
        <v>2508</v>
      </c>
      <c r="L744" s="629">
        <v>188.38352161122123</v>
      </c>
      <c r="M744" s="629">
        <v>100</v>
      </c>
      <c r="N744" s="630">
        <v>18838.352161122122</v>
      </c>
    </row>
    <row r="745" spans="1:14" ht="14.4" customHeight="1" x14ac:dyDescent="0.3">
      <c r="A745" s="625" t="s">
        <v>526</v>
      </c>
      <c r="B745" s="626" t="s">
        <v>528</v>
      </c>
      <c r="C745" s="627" t="s">
        <v>554</v>
      </c>
      <c r="D745" s="628" t="s">
        <v>555</v>
      </c>
      <c r="E745" s="627" t="s">
        <v>529</v>
      </c>
      <c r="F745" s="628" t="s">
        <v>530</v>
      </c>
      <c r="G745" s="627" t="s">
        <v>560</v>
      </c>
      <c r="H745" s="627" t="s">
        <v>1680</v>
      </c>
      <c r="I745" s="627" t="s">
        <v>1681</v>
      </c>
      <c r="J745" s="627" t="s">
        <v>1682</v>
      </c>
      <c r="K745" s="627" t="s">
        <v>1518</v>
      </c>
      <c r="L745" s="629">
        <v>2966.9999933229496</v>
      </c>
      <c r="M745" s="629">
        <v>18</v>
      </c>
      <c r="N745" s="630">
        <v>53405.999879813091</v>
      </c>
    </row>
    <row r="746" spans="1:14" ht="14.4" customHeight="1" x14ac:dyDescent="0.3">
      <c r="A746" s="625" t="s">
        <v>526</v>
      </c>
      <c r="B746" s="626" t="s">
        <v>528</v>
      </c>
      <c r="C746" s="627" t="s">
        <v>554</v>
      </c>
      <c r="D746" s="628" t="s">
        <v>555</v>
      </c>
      <c r="E746" s="627" t="s">
        <v>529</v>
      </c>
      <c r="F746" s="628" t="s">
        <v>530</v>
      </c>
      <c r="G746" s="627" t="s">
        <v>560</v>
      </c>
      <c r="H746" s="627" t="s">
        <v>2509</v>
      </c>
      <c r="I746" s="627" t="s">
        <v>2509</v>
      </c>
      <c r="J746" s="627" t="s">
        <v>2510</v>
      </c>
      <c r="K746" s="627" t="s">
        <v>2511</v>
      </c>
      <c r="L746" s="629">
        <v>649.86101286312964</v>
      </c>
      <c r="M746" s="629">
        <v>20</v>
      </c>
      <c r="N746" s="630">
        <v>12997.220257262592</v>
      </c>
    </row>
    <row r="747" spans="1:14" ht="14.4" customHeight="1" x14ac:dyDescent="0.3">
      <c r="A747" s="625" t="s">
        <v>526</v>
      </c>
      <c r="B747" s="626" t="s">
        <v>528</v>
      </c>
      <c r="C747" s="627" t="s">
        <v>554</v>
      </c>
      <c r="D747" s="628" t="s">
        <v>555</v>
      </c>
      <c r="E747" s="627" t="s">
        <v>529</v>
      </c>
      <c r="F747" s="628" t="s">
        <v>530</v>
      </c>
      <c r="G747" s="627" t="s">
        <v>560</v>
      </c>
      <c r="H747" s="627" t="s">
        <v>2512</v>
      </c>
      <c r="I747" s="627" t="s">
        <v>2512</v>
      </c>
      <c r="J747" s="627" t="s">
        <v>2513</v>
      </c>
      <c r="K747" s="627" t="s">
        <v>2514</v>
      </c>
      <c r="L747" s="629">
        <v>857.30822890800334</v>
      </c>
      <c r="M747" s="629">
        <v>19</v>
      </c>
      <c r="N747" s="630">
        <v>16288.856349252063</v>
      </c>
    </row>
    <row r="748" spans="1:14" ht="14.4" customHeight="1" x14ac:dyDescent="0.3">
      <c r="A748" s="625" t="s">
        <v>526</v>
      </c>
      <c r="B748" s="626" t="s">
        <v>528</v>
      </c>
      <c r="C748" s="627" t="s">
        <v>554</v>
      </c>
      <c r="D748" s="628" t="s">
        <v>555</v>
      </c>
      <c r="E748" s="627" t="s">
        <v>529</v>
      </c>
      <c r="F748" s="628" t="s">
        <v>530</v>
      </c>
      <c r="G748" s="627" t="s">
        <v>560</v>
      </c>
      <c r="H748" s="627" t="s">
        <v>625</v>
      </c>
      <c r="I748" s="627" t="s">
        <v>626</v>
      </c>
      <c r="J748" s="627" t="s">
        <v>627</v>
      </c>
      <c r="K748" s="627" t="s">
        <v>628</v>
      </c>
      <c r="L748" s="629">
        <v>655.80491975786879</v>
      </c>
      <c r="M748" s="629">
        <v>63</v>
      </c>
      <c r="N748" s="630">
        <v>41315.709944745737</v>
      </c>
    </row>
    <row r="749" spans="1:14" ht="14.4" customHeight="1" x14ac:dyDescent="0.3">
      <c r="A749" s="625" t="s">
        <v>526</v>
      </c>
      <c r="B749" s="626" t="s">
        <v>528</v>
      </c>
      <c r="C749" s="627" t="s">
        <v>554</v>
      </c>
      <c r="D749" s="628" t="s">
        <v>555</v>
      </c>
      <c r="E749" s="627" t="s">
        <v>529</v>
      </c>
      <c r="F749" s="628" t="s">
        <v>530</v>
      </c>
      <c r="G749" s="627" t="s">
        <v>560</v>
      </c>
      <c r="H749" s="627" t="s">
        <v>632</v>
      </c>
      <c r="I749" s="627" t="s">
        <v>633</v>
      </c>
      <c r="J749" s="627" t="s">
        <v>634</v>
      </c>
      <c r="K749" s="627" t="s">
        <v>635</v>
      </c>
      <c r="L749" s="629">
        <v>563.85459058141032</v>
      </c>
      <c r="M749" s="629">
        <v>21</v>
      </c>
      <c r="N749" s="630">
        <v>11840.946402209616</v>
      </c>
    </row>
    <row r="750" spans="1:14" ht="14.4" customHeight="1" x14ac:dyDescent="0.3">
      <c r="A750" s="625" t="s">
        <v>526</v>
      </c>
      <c r="B750" s="626" t="s">
        <v>528</v>
      </c>
      <c r="C750" s="627" t="s">
        <v>554</v>
      </c>
      <c r="D750" s="628" t="s">
        <v>555</v>
      </c>
      <c r="E750" s="627" t="s">
        <v>529</v>
      </c>
      <c r="F750" s="628" t="s">
        <v>530</v>
      </c>
      <c r="G750" s="627" t="s">
        <v>560</v>
      </c>
      <c r="H750" s="627" t="s">
        <v>1785</v>
      </c>
      <c r="I750" s="627" t="s">
        <v>1786</v>
      </c>
      <c r="J750" s="627" t="s">
        <v>1787</v>
      </c>
      <c r="K750" s="627" t="s">
        <v>1788</v>
      </c>
      <c r="L750" s="629">
        <v>614.06446356512254</v>
      </c>
      <c r="M750" s="629">
        <v>25</v>
      </c>
      <c r="N750" s="630">
        <v>15351.611589128064</v>
      </c>
    </row>
    <row r="751" spans="1:14" ht="14.4" customHeight="1" x14ac:dyDescent="0.3">
      <c r="A751" s="625" t="s">
        <v>526</v>
      </c>
      <c r="B751" s="626" t="s">
        <v>528</v>
      </c>
      <c r="C751" s="627" t="s">
        <v>554</v>
      </c>
      <c r="D751" s="628" t="s">
        <v>555</v>
      </c>
      <c r="E751" s="627" t="s">
        <v>529</v>
      </c>
      <c r="F751" s="628" t="s">
        <v>530</v>
      </c>
      <c r="G751" s="627" t="s">
        <v>560</v>
      </c>
      <c r="H751" s="627" t="s">
        <v>1814</v>
      </c>
      <c r="I751" s="627" t="s">
        <v>562</v>
      </c>
      <c r="J751" s="627" t="s">
        <v>1815</v>
      </c>
      <c r="K751" s="627" t="s">
        <v>1816</v>
      </c>
      <c r="L751" s="629">
        <v>57.903900426790059</v>
      </c>
      <c r="M751" s="629">
        <v>185</v>
      </c>
      <c r="N751" s="630">
        <v>10712.221578956161</v>
      </c>
    </row>
    <row r="752" spans="1:14" ht="14.4" customHeight="1" x14ac:dyDescent="0.3">
      <c r="A752" s="625" t="s">
        <v>526</v>
      </c>
      <c r="B752" s="626" t="s">
        <v>528</v>
      </c>
      <c r="C752" s="627" t="s">
        <v>554</v>
      </c>
      <c r="D752" s="628" t="s">
        <v>555</v>
      </c>
      <c r="E752" s="627" t="s">
        <v>529</v>
      </c>
      <c r="F752" s="628" t="s">
        <v>530</v>
      </c>
      <c r="G752" s="627" t="s">
        <v>560</v>
      </c>
      <c r="H752" s="627" t="s">
        <v>1835</v>
      </c>
      <c r="I752" s="627" t="s">
        <v>1836</v>
      </c>
      <c r="J752" s="627" t="s">
        <v>1837</v>
      </c>
      <c r="K752" s="627" t="s">
        <v>1838</v>
      </c>
      <c r="L752" s="629">
        <v>2242.4999921177732</v>
      </c>
      <c r="M752" s="629">
        <v>20</v>
      </c>
      <c r="N752" s="630">
        <v>44849.999842355464</v>
      </c>
    </row>
    <row r="753" spans="1:14" ht="14.4" customHeight="1" x14ac:dyDescent="0.3">
      <c r="A753" s="625" t="s">
        <v>526</v>
      </c>
      <c r="B753" s="626" t="s">
        <v>528</v>
      </c>
      <c r="C753" s="627" t="s">
        <v>554</v>
      </c>
      <c r="D753" s="628" t="s">
        <v>555</v>
      </c>
      <c r="E753" s="627" t="s">
        <v>529</v>
      </c>
      <c r="F753" s="628" t="s">
        <v>530</v>
      </c>
      <c r="G753" s="627" t="s">
        <v>560</v>
      </c>
      <c r="H753" s="627" t="s">
        <v>1844</v>
      </c>
      <c r="I753" s="627" t="s">
        <v>1845</v>
      </c>
      <c r="J753" s="627" t="s">
        <v>1846</v>
      </c>
      <c r="K753" s="627"/>
      <c r="L753" s="629">
        <v>670.44867613349936</v>
      </c>
      <c r="M753" s="629">
        <v>404</v>
      </c>
      <c r="N753" s="630">
        <v>270861.26515793375</v>
      </c>
    </row>
    <row r="754" spans="1:14" ht="14.4" customHeight="1" x14ac:dyDescent="0.3">
      <c r="A754" s="625" t="s">
        <v>526</v>
      </c>
      <c r="B754" s="626" t="s">
        <v>528</v>
      </c>
      <c r="C754" s="627" t="s">
        <v>554</v>
      </c>
      <c r="D754" s="628" t="s">
        <v>555</v>
      </c>
      <c r="E754" s="627" t="s">
        <v>529</v>
      </c>
      <c r="F754" s="628" t="s">
        <v>530</v>
      </c>
      <c r="G754" s="627" t="s">
        <v>560</v>
      </c>
      <c r="H754" s="627" t="s">
        <v>1847</v>
      </c>
      <c r="I754" s="627" t="s">
        <v>1848</v>
      </c>
      <c r="J754" s="627" t="s">
        <v>1849</v>
      </c>
      <c r="K754" s="627"/>
      <c r="L754" s="629">
        <v>25787.828184414877</v>
      </c>
      <c r="M754" s="629">
        <v>4</v>
      </c>
      <c r="N754" s="630">
        <v>103151.31273765951</v>
      </c>
    </row>
    <row r="755" spans="1:14" ht="14.4" customHeight="1" x14ac:dyDescent="0.3">
      <c r="A755" s="625" t="s">
        <v>526</v>
      </c>
      <c r="B755" s="626" t="s">
        <v>528</v>
      </c>
      <c r="C755" s="627" t="s">
        <v>554</v>
      </c>
      <c r="D755" s="628" t="s">
        <v>555</v>
      </c>
      <c r="E755" s="627" t="s">
        <v>529</v>
      </c>
      <c r="F755" s="628" t="s">
        <v>530</v>
      </c>
      <c r="G755" s="627" t="s">
        <v>560</v>
      </c>
      <c r="H755" s="627" t="s">
        <v>2515</v>
      </c>
      <c r="I755" s="627" t="s">
        <v>2515</v>
      </c>
      <c r="J755" s="627" t="s">
        <v>2516</v>
      </c>
      <c r="K755" s="627" t="s">
        <v>2517</v>
      </c>
      <c r="L755" s="629">
        <v>14565.210000000001</v>
      </c>
      <c r="M755" s="629">
        <v>1.4666666666666659</v>
      </c>
      <c r="N755" s="630">
        <v>21362.30799999999</v>
      </c>
    </row>
    <row r="756" spans="1:14" ht="14.4" customHeight="1" x14ac:dyDescent="0.3">
      <c r="A756" s="625" t="s">
        <v>526</v>
      </c>
      <c r="B756" s="626" t="s">
        <v>528</v>
      </c>
      <c r="C756" s="627" t="s">
        <v>554</v>
      </c>
      <c r="D756" s="628" t="s">
        <v>555</v>
      </c>
      <c r="E756" s="627" t="s">
        <v>529</v>
      </c>
      <c r="F756" s="628" t="s">
        <v>530</v>
      </c>
      <c r="G756" s="627" t="s">
        <v>560</v>
      </c>
      <c r="H756" s="627" t="s">
        <v>2518</v>
      </c>
      <c r="I756" s="627" t="s">
        <v>2519</v>
      </c>
      <c r="J756" s="627" t="s">
        <v>2520</v>
      </c>
      <c r="K756" s="627" t="s">
        <v>2521</v>
      </c>
      <c r="L756" s="629">
        <v>93.1</v>
      </c>
      <c r="M756" s="629">
        <v>30</v>
      </c>
      <c r="N756" s="630">
        <v>2793</v>
      </c>
    </row>
    <row r="757" spans="1:14" ht="14.4" customHeight="1" x14ac:dyDescent="0.3">
      <c r="A757" s="625" t="s">
        <v>526</v>
      </c>
      <c r="B757" s="626" t="s">
        <v>528</v>
      </c>
      <c r="C757" s="627" t="s">
        <v>554</v>
      </c>
      <c r="D757" s="628" t="s">
        <v>555</v>
      </c>
      <c r="E757" s="627" t="s">
        <v>529</v>
      </c>
      <c r="F757" s="628" t="s">
        <v>530</v>
      </c>
      <c r="G757" s="627" t="s">
        <v>560</v>
      </c>
      <c r="H757" s="627" t="s">
        <v>2522</v>
      </c>
      <c r="I757" s="627" t="s">
        <v>2523</v>
      </c>
      <c r="J757" s="627" t="s">
        <v>2524</v>
      </c>
      <c r="K757" s="627" t="s">
        <v>2525</v>
      </c>
      <c r="L757" s="629">
        <v>50.89</v>
      </c>
      <c r="M757" s="629">
        <v>1</v>
      </c>
      <c r="N757" s="630">
        <v>50.89</v>
      </c>
    </row>
    <row r="758" spans="1:14" ht="14.4" customHeight="1" x14ac:dyDescent="0.3">
      <c r="A758" s="625" t="s">
        <v>526</v>
      </c>
      <c r="B758" s="626" t="s">
        <v>528</v>
      </c>
      <c r="C758" s="627" t="s">
        <v>554</v>
      </c>
      <c r="D758" s="628" t="s">
        <v>555</v>
      </c>
      <c r="E758" s="627" t="s">
        <v>529</v>
      </c>
      <c r="F758" s="628" t="s">
        <v>530</v>
      </c>
      <c r="G758" s="627" t="s">
        <v>560</v>
      </c>
      <c r="H758" s="627" t="s">
        <v>2532</v>
      </c>
      <c r="I758" s="627" t="s">
        <v>2533</v>
      </c>
      <c r="J758" s="627" t="s">
        <v>2534</v>
      </c>
      <c r="K758" s="627" t="s">
        <v>2535</v>
      </c>
      <c r="L758" s="629">
        <v>781.82715492188174</v>
      </c>
      <c r="M758" s="629">
        <v>26</v>
      </c>
      <c r="N758" s="630">
        <v>20327.506027968924</v>
      </c>
    </row>
    <row r="759" spans="1:14" ht="14.4" customHeight="1" x14ac:dyDescent="0.3">
      <c r="A759" s="625" t="s">
        <v>526</v>
      </c>
      <c r="B759" s="626" t="s">
        <v>528</v>
      </c>
      <c r="C759" s="627" t="s">
        <v>554</v>
      </c>
      <c r="D759" s="628" t="s">
        <v>555</v>
      </c>
      <c r="E759" s="627" t="s">
        <v>529</v>
      </c>
      <c r="F759" s="628" t="s">
        <v>530</v>
      </c>
      <c r="G759" s="627" t="s">
        <v>560</v>
      </c>
      <c r="H759" s="627" t="s">
        <v>2536</v>
      </c>
      <c r="I759" s="627" t="s">
        <v>2537</v>
      </c>
      <c r="J759" s="627" t="s">
        <v>2538</v>
      </c>
      <c r="K759" s="627" t="s">
        <v>2539</v>
      </c>
      <c r="L759" s="629">
        <v>580.4701127196123</v>
      </c>
      <c r="M759" s="629">
        <v>31</v>
      </c>
      <c r="N759" s="630">
        <v>17994.573494307981</v>
      </c>
    </row>
    <row r="760" spans="1:14" ht="14.4" customHeight="1" x14ac:dyDescent="0.3">
      <c r="A760" s="625" t="s">
        <v>526</v>
      </c>
      <c r="B760" s="626" t="s">
        <v>528</v>
      </c>
      <c r="C760" s="627" t="s">
        <v>554</v>
      </c>
      <c r="D760" s="628" t="s">
        <v>555</v>
      </c>
      <c r="E760" s="627" t="s">
        <v>529</v>
      </c>
      <c r="F760" s="628" t="s">
        <v>530</v>
      </c>
      <c r="G760" s="627" t="s">
        <v>560</v>
      </c>
      <c r="H760" s="627" t="s">
        <v>2540</v>
      </c>
      <c r="I760" s="627" t="s">
        <v>2541</v>
      </c>
      <c r="J760" s="627" t="s">
        <v>2542</v>
      </c>
      <c r="K760" s="627" t="s">
        <v>2543</v>
      </c>
      <c r="L760" s="629">
        <v>88.066562729488581</v>
      </c>
      <c r="M760" s="629">
        <v>25</v>
      </c>
      <c r="N760" s="630">
        <v>2201.6640682372145</v>
      </c>
    </row>
    <row r="761" spans="1:14" ht="14.4" customHeight="1" x14ac:dyDescent="0.3">
      <c r="A761" s="625" t="s">
        <v>526</v>
      </c>
      <c r="B761" s="626" t="s">
        <v>528</v>
      </c>
      <c r="C761" s="627" t="s">
        <v>554</v>
      </c>
      <c r="D761" s="628" t="s">
        <v>555</v>
      </c>
      <c r="E761" s="627" t="s">
        <v>529</v>
      </c>
      <c r="F761" s="628" t="s">
        <v>530</v>
      </c>
      <c r="G761" s="627" t="s">
        <v>560</v>
      </c>
      <c r="H761" s="627" t="s">
        <v>2544</v>
      </c>
      <c r="I761" s="627" t="s">
        <v>2545</v>
      </c>
      <c r="J761" s="627" t="s">
        <v>2546</v>
      </c>
      <c r="K761" s="627" t="s">
        <v>2547</v>
      </c>
      <c r="L761" s="629">
        <v>65.002361262830206</v>
      </c>
      <c r="M761" s="629">
        <v>34</v>
      </c>
      <c r="N761" s="630">
        <v>2210.0802829362269</v>
      </c>
    </row>
    <row r="762" spans="1:14" ht="14.4" customHeight="1" x14ac:dyDescent="0.3">
      <c r="A762" s="625" t="s">
        <v>526</v>
      </c>
      <c r="B762" s="626" t="s">
        <v>528</v>
      </c>
      <c r="C762" s="627" t="s">
        <v>554</v>
      </c>
      <c r="D762" s="628" t="s">
        <v>555</v>
      </c>
      <c r="E762" s="627" t="s">
        <v>529</v>
      </c>
      <c r="F762" s="628" t="s">
        <v>530</v>
      </c>
      <c r="G762" s="627" t="s">
        <v>560</v>
      </c>
      <c r="H762" s="627" t="s">
        <v>2548</v>
      </c>
      <c r="I762" s="627" t="s">
        <v>562</v>
      </c>
      <c r="J762" s="627" t="s">
        <v>2549</v>
      </c>
      <c r="K762" s="627"/>
      <c r="L762" s="629">
        <v>397.47128712871262</v>
      </c>
      <c r="M762" s="629">
        <v>101</v>
      </c>
      <c r="N762" s="630">
        <v>40144.599999999977</v>
      </c>
    </row>
    <row r="763" spans="1:14" ht="14.4" customHeight="1" x14ac:dyDescent="0.3">
      <c r="A763" s="625" t="s">
        <v>526</v>
      </c>
      <c r="B763" s="626" t="s">
        <v>528</v>
      </c>
      <c r="C763" s="627" t="s">
        <v>554</v>
      </c>
      <c r="D763" s="628" t="s">
        <v>555</v>
      </c>
      <c r="E763" s="627" t="s">
        <v>529</v>
      </c>
      <c r="F763" s="628" t="s">
        <v>530</v>
      </c>
      <c r="G763" s="627" t="s">
        <v>560</v>
      </c>
      <c r="H763" s="627" t="s">
        <v>2576</v>
      </c>
      <c r="I763" s="627" t="s">
        <v>2577</v>
      </c>
      <c r="J763" s="627" t="s">
        <v>2578</v>
      </c>
      <c r="K763" s="627" t="s">
        <v>2579</v>
      </c>
      <c r="L763" s="629">
        <v>874.50952380952378</v>
      </c>
      <c r="M763" s="629">
        <v>7</v>
      </c>
      <c r="N763" s="630">
        <v>6121.5666666666666</v>
      </c>
    </row>
    <row r="764" spans="1:14" ht="14.4" customHeight="1" x14ac:dyDescent="0.3">
      <c r="A764" s="625" t="s">
        <v>526</v>
      </c>
      <c r="B764" s="626" t="s">
        <v>528</v>
      </c>
      <c r="C764" s="627" t="s">
        <v>554</v>
      </c>
      <c r="D764" s="628" t="s">
        <v>555</v>
      </c>
      <c r="E764" s="627" t="s">
        <v>529</v>
      </c>
      <c r="F764" s="628" t="s">
        <v>530</v>
      </c>
      <c r="G764" s="627" t="s">
        <v>560</v>
      </c>
      <c r="H764" s="627" t="s">
        <v>2580</v>
      </c>
      <c r="I764" s="627" t="s">
        <v>2581</v>
      </c>
      <c r="J764" s="627" t="s">
        <v>2582</v>
      </c>
      <c r="K764" s="627" t="s">
        <v>2583</v>
      </c>
      <c r="L764" s="629">
        <v>742.43</v>
      </c>
      <c r="M764" s="629">
        <v>1</v>
      </c>
      <c r="N764" s="630">
        <v>742.43</v>
      </c>
    </row>
    <row r="765" spans="1:14" ht="14.4" customHeight="1" x14ac:dyDescent="0.3">
      <c r="A765" s="625" t="s">
        <v>526</v>
      </c>
      <c r="B765" s="626" t="s">
        <v>528</v>
      </c>
      <c r="C765" s="627" t="s">
        <v>554</v>
      </c>
      <c r="D765" s="628" t="s">
        <v>555</v>
      </c>
      <c r="E765" s="627" t="s">
        <v>529</v>
      </c>
      <c r="F765" s="628" t="s">
        <v>530</v>
      </c>
      <c r="G765" s="627" t="s">
        <v>560</v>
      </c>
      <c r="H765" s="627" t="s">
        <v>2584</v>
      </c>
      <c r="I765" s="627" t="s">
        <v>2585</v>
      </c>
      <c r="J765" s="627" t="s">
        <v>2586</v>
      </c>
      <c r="K765" s="627" t="s">
        <v>2587</v>
      </c>
      <c r="L765" s="629">
        <v>286.91000000000003</v>
      </c>
      <c r="M765" s="629">
        <v>2</v>
      </c>
      <c r="N765" s="630">
        <v>573.82000000000005</v>
      </c>
    </row>
    <row r="766" spans="1:14" ht="14.4" customHeight="1" x14ac:dyDescent="0.3">
      <c r="A766" s="625" t="s">
        <v>526</v>
      </c>
      <c r="B766" s="626" t="s">
        <v>528</v>
      </c>
      <c r="C766" s="627" t="s">
        <v>554</v>
      </c>
      <c r="D766" s="628" t="s">
        <v>555</v>
      </c>
      <c r="E766" s="627" t="s">
        <v>529</v>
      </c>
      <c r="F766" s="628" t="s">
        <v>530</v>
      </c>
      <c r="G766" s="627" t="s">
        <v>560</v>
      </c>
      <c r="H766" s="627" t="s">
        <v>1865</v>
      </c>
      <c r="I766" s="627" t="s">
        <v>1866</v>
      </c>
      <c r="J766" s="627" t="s">
        <v>1867</v>
      </c>
      <c r="K766" s="627" t="s">
        <v>1490</v>
      </c>
      <c r="L766" s="629">
        <v>18.64</v>
      </c>
      <c r="M766" s="629">
        <v>70</v>
      </c>
      <c r="N766" s="630">
        <v>1304.8</v>
      </c>
    </row>
    <row r="767" spans="1:14" ht="14.4" customHeight="1" x14ac:dyDescent="0.3">
      <c r="A767" s="625" t="s">
        <v>526</v>
      </c>
      <c r="B767" s="626" t="s">
        <v>528</v>
      </c>
      <c r="C767" s="627" t="s">
        <v>554</v>
      </c>
      <c r="D767" s="628" t="s">
        <v>555</v>
      </c>
      <c r="E767" s="627" t="s">
        <v>529</v>
      </c>
      <c r="F767" s="628" t="s">
        <v>530</v>
      </c>
      <c r="G767" s="627" t="s">
        <v>645</v>
      </c>
      <c r="H767" s="627" t="s">
        <v>1919</v>
      </c>
      <c r="I767" s="627" t="s">
        <v>1920</v>
      </c>
      <c r="J767" s="627" t="s">
        <v>1921</v>
      </c>
      <c r="K767" s="627" t="s">
        <v>1922</v>
      </c>
      <c r="L767" s="629">
        <v>144.52998615539542</v>
      </c>
      <c r="M767" s="629">
        <v>202</v>
      </c>
      <c r="N767" s="630">
        <v>29195.057203389875</v>
      </c>
    </row>
    <row r="768" spans="1:14" ht="14.4" customHeight="1" x14ac:dyDescent="0.3">
      <c r="A768" s="625" t="s">
        <v>526</v>
      </c>
      <c r="B768" s="626" t="s">
        <v>528</v>
      </c>
      <c r="C768" s="627" t="s">
        <v>554</v>
      </c>
      <c r="D768" s="628" t="s">
        <v>555</v>
      </c>
      <c r="E768" s="627" t="s">
        <v>529</v>
      </c>
      <c r="F768" s="628" t="s">
        <v>530</v>
      </c>
      <c r="G768" s="627" t="s">
        <v>645</v>
      </c>
      <c r="H768" s="627" t="s">
        <v>2588</v>
      </c>
      <c r="I768" s="627" t="s">
        <v>2589</v>
      </c>
      <c r="J768" s="627" t="s">
        <v>2590</v>
      </c>
      <c r="K768" s="627" t="s">
        <v>2591</v>
      </c>
      <c r="L768" s="629">
        <v>61.224999999999994</v>
      </c>
      <c r="M768" s="629">
        <v>4</v>
      </c>
      <c r="N768" s="630">
        <v>244.89999999999998</v>
      </c>
    </row>
    <row r="769" spans="1:14" ht="14.4" customHeight="1" x14ac:dyDescent="0.3">
      <c r="A769" s="625" t="s">
        <v>526</v>
      </c>
      <c r="B769" s="626" t="s">
        <v>528</v>
      </c>
      <c r="C769" s="627" t="s">
        <v>554</v>
      </c>
      <c r="D769" s="628" t="s">
        <v>555</v>
      </c>
      <c r="E769" s="627" t="s">
        <v>529</v>
      </c>
      <c r="F769" s="628" t="s">
        <v>530</v>
      </c>
      <c r="G769" s="627" t="s">
        <v>645</v>
      </c>
      <c r="H769" s="627" t="s">
        <v>1989</v>
      </c>
      <c r="I769" s="627" t="s">
        <v>1990</v>
      </c>
      <c r="J769" s="627" t="s">
        <v>1906</v>
      </c>
      <c r="K769" s="627" t="s">
        <v>1991</v>
      </c>
      <c r="L769" s="629">
        <v>135.09976155496841</v>
      </c>
      <c r="M769" s="629">
        <v>10</v>
      </c>
      <c r="N769" s="630">
        <v>1350.997615549684</v>
      </c>
    </row>
    <row r="770" spans="1:14" ht="14.4" customHeight="1" x14ac:dyDescent="0.3">
      <c r="A770" s="625" t="s">
        <v>526</v>
      </c>
      <c r="B770" s="626" t="s">
        <v>528</v>
      </c>
      <c r="C770" s="627" t="s">
        <v>554</v>
      </c>
      <c r="D770" s="628" t="s">
        <v>555</v>
      </c>
      <c r="E770" s="627" t="s">
        <v>529</v>
      </c>
      <c r="F770" s="628" t="s">
        <v>530</v>
      </c>
      <c r="G770" s="627" t="s">
        <v>645</v>
      </c>
      <c r="H770" s="627" t="s">
        <v>2553</v>
      </c>
      <c r="I770" s="627" t="s">
        <v>2554</v>
      </c>
      <c r="J770" s="627" t="s">
        <v>2555</v>
      </c>
      <c r="K770" s="627" t="s">
        <v>2556</v>
      </c>
      <c r="L770" s="629">
        <v>52.80994065494064</v>
      </c>
      <c r="M770" s="629">
        <v>3</v>
      </c>
      <c r="N770" s="630">
        <v>158.42982196482191</v>
      </c>
    </row>
    <row r="771" spans="1:14" ht="14.4" customHeight="1" x14ac:dyDescent="0.3">
      <c r="A771" s="625" t="s">
        <v>526</v>
      </c>
      <c r="B771" s="626" t="s">
        <v>528</v>
      </c>
      <c r="C771" s="627" t="s">
        <v>554</v>
      </c>
      <c r="D771" s="628" t="s">
        <v>555</v>
      </c>
      <c r="E771" s="627" t="s">
        <v>529</v>
      </c>
      <c r="F771" s="628" t="s">
        <v>530</v>
      </c>
      <c r="G771" s="627" t="s">
        <v>645</v>
      </c>
      <c r="H771" s="627" t="s">
        <v>2557</v>
      </c>
      <c r="I771" s="627" t="s">
        <v>2558</v>
      </c>
      <c r="J771" s="627" t="s">
        <v>2036</v>
      </c>
      <c r="K771" s="627" t="s">
        <v>2559</v>
      </c>
      <c r="L771" s="629">
        <v>226.86685978711878</v>
      </c>
      <c r="M771" s="629">
        <v>175</v>
      </c>
      <c r="N771" s="630">
        <v>39701.700462745786</v>
      </c>
    </row>
    <row r="772" spans="1:14" ht="14.4" customHeight="1" x14ac:dyDescent="0.3">
      <c r="A772" s="625" t="s">
        <v>526</v>
      </c>
      <c r="B772" s="626" t="s">
        <v>528</v>
      </c>
      <c r="C772" s="627" t="s">
        <v>554</v>
      </c>
      <c r="D772" s="628" t="s">
        <v>555</v>
      </c>
      <c r="E772" s="627" t="s">
        <v>529</v>
      </c>
      <c r="F772" s="628" t="s">
        <v>530</v>
      </c>
      <c r="G772" s="627" t="s">
        <v>645</v>
      </c>
      <c r="H772" s="627" t="s">
        <v>2034</v>
      </c>
      <c r="I772" s="627" t="s">
        <v>2035</v>
      </c>
      <c r="J772" s="627" t="s">
        <v>2036</v>
      </c>
      <c r="K772" s="627" t="s">
        <v>2037</v>
      </c>
      <c r="L772" s="629">
        <v>1072.9808321355208</v>
      </c>
      <c r="M772" s="629">
        <v>140</v>
      </c>
      <c r="N772" s="630">
        <v>150217.31649897291</v>
      </c>
    </row>
    <row r="773" spans="1:14" ht="14.4" customHeight="1" x14ac:dyDescent="0.3">
      <c r="A773" s="625" t="s">
        <v>526</v>
      </c>
      <c r="B773" s="626" t="s">
        <v>528</v>
      </c>
      <c r="C773" s="627" t="s">
        <v>554</v>
      </c>
      <c r="D773" s="628" t="s">
        <v>555</v>
      </c>
      <c r="E773" s="627" t="s">
        <v>529</v>
      </c>
      <c r="F773" s="628" t="s">
        <v>530</v>
      </c>
      <c r="G773" s="627" t="s">
        <v>645</v>
      </c>
      <c r="H773" s="627" t="s">
        <v>650</v>
      </c>
      <c r="I773" s="627" t="s">
        <v>651</v>
      </c>
      <c r="J773" s="627" t="s">
        <v>652</v>
      </c>
      <c r="K773" s="627" t="s">
        <v>653</v>
      </c>
      <c r="L773" s="629">
        <v>139.63144522312581</v>
      </c>
      <c r="M773" s="629">
        <v>127</v>
      </c>
      <c r="N773" s="630">
        <v>17733.193543336976</v>
      </c>
    </row>
    <row r="774" spans="1:14" ht="14.4" customHeight="1" x14ac:dyDescent="0.3">
      <c r="A774" s="625" t="s">
        <v>526</v>
      </c>
      <c r="B774" s="626" t="s">
        <v>528</v>
      </c>
      <c r="C774" s="627" t="s">
        <v>554</v>
      </c>
      <c r="D774" s="628" t="s">
        <v>555</v>
      </c>
      <c r="E774" s="627" t="s">
        <v>529</v>
      </c>
      <c r="F774" s="628" t="s">
        <v>530</v>
      </c>
      <c r="G774" s="627" t="s">
        <v>645</v>
      </c>
      <c r="H774" s="627" t="s">
        <v>2592</v>
      </c>
      <c r="I774" s="627" t="s">
        <v>2593</v>
      </c>
      <c r="J774" s="627" t="s">
        <v>2594</v>
      </c>
      <c r="K774" s="627" t="s">
        <v>2595</v>
      </c>
      <c r="L774" s="629">
        <v>381.26</v>
      </c>
      <c r="M774" s="629">
        <v>1</v>
      </c>
      <c r="N774" s="630">
        <v>381.26</v>
      </c>
    </row>
    <row r="775" spans="1:14" ht="14.4" customHeight="1" x14ac:dyDescent="0.3">
      <c r="A775" s="625" t="s">
        <v>526</v>
      </c>
      <c r="B775" s="626" t="s">
        <v>528</v>
      </c>
      <c r="C775" s="627" t="s">
        <v>554</v>
      </c>
      <c r="D775" s="628" t="s">
        <v>555</v>
      </c>
      <c r="E775" s="627" t="s">
        <v>529</v>
      </c>
      <c r="F775" s="628" t="s">
        <v>530</v>
      </c>
      <c r="G775" s="627" t="s">
        <v>645</v>
      </c>
      <c r="H775" s="627" t="s">
        <v>2072</v>
      </c>
      <c r="I775" s="627" t="s">
        <v>2073</v>
      </c>
      <c r="J775" s="627" t="s">
        <v>652</v>
      </c>
      <c r="K775" s="627" t="s">
        <v>2074</v>
      </c>
      <c r="L775" s="629">
        <v>177.94252628306609</v>
      </c>
      <c r="M775" s="629">
        <v>56</v>
      </c>
      <c r="N775" s="630">
        <v>9964.7814718517002</v>
      </c>
    </row>
    <row r="776" spans="1:14" ht="14.4" customHeight="1" x14ac:dyDescent="0.3">
      <c r="A776" s="625" t="s">
        <v>526</v>
      </c>
      <c r="B776" s="626" t="s">
        <v>528</v>
      </c>
      <c r="C776" s="627" t="s">
        <v>554</v>
      </c>
      <c r="D776" s="628" t="s">
        <v>555</v>
      </c>
      <c r="E776" s="627" t="s">
        <v>529</v>
      </c>
      <c r="F776" s="628" t="s">
        <v>530</v>
      </c>
      <c r="G776" s="627" t="s">
        <v>645</v>
      </c>
      <c r="H776" s="627" t="s">
        <v>2098</v>
      </c>
      <c r="I776" s="627" t="s">
        <v>2099</v>
      </c>
      <c r="J776" s="627" t="s">
        <v>2100</v>
      </c>
      <c r="K776" s="627" t="s">
        <v>2101</v>
      </c>
      <c r="L776" s="629">
        <v>232.24058823529407</v>
      </c>
      <c r="M776" s="629">
        <v>17</v>
      </c>
      <c r="N776" s="630">
        <v>3948.0899999999992</v>
      </c>
    </row>
    <row r="777" spans="1:14" ht="14.4" customHeight="1" x14ac:dyDescent="0.3">
      <c r="A777" s="625" t="s">
        <v>526</v>
      </c>
      <c r="B777" s="626" t="s">
        <v>528</v>
      </c>
      <c r="C777" s="627" t="s">
        <v>554</v>
      </c>
      <c r="D777" s="628" t="s">
        <v>555</v>
      </c>
      <c r="E777" s="627" t="s">
        <v>529</v>
      </c>
      <c r="F777" s="628" t="s">
        <v>530</v>
      </c>
      <c r="G777" s="627" t="s">
        <v>645</v>
      </c>
      <c r="H777" s="627" t="s">
        <v>2102</v>
      </c>
      <c r="I777" s="627" t="s">
        <v>2103</v>
      </c>
      <c r="J777" s="627" t="s">
        <v>2100</v>
      </c>
      <c r="K777" s="627" t="s">
        <v>2104</v>
      </c>
      <c r="L777" s="629">
        <v>902.62784584947906</v>
      </c>
      <c r="M777" s="629">
        <v>28</v>
      </c>
      <c r="N777" s="630">
        <v>25273.579683785414</v>
      </c>
    </row>
    <row r="778" spans="1:14" ht="14.4" customHeight="1" x14ac:dyDescent="0.3">
      <c r="A778" s="625" t="s">
        <v>526</v>
      </c>
      <c r="B778" s="626" t="s">
        <v>528</v>
      </c>
      <c r="C778" s="627" t="s">
        <v>554</v>
      </c>
      <c r="D778" s="628" t="s">
        <v>555</v>
      </c>
      <c r="E778" s="627" t="s">
        <v>529</v>
      </c>
      <c r="F778" s="628" t="s">
        <v>530</v>
      </c>
      <c r="G778" s="627" t="s">
        <v>645</v>
      </c>
      <c r="H778" s="627" t="s">
        <v>2105</v>
      </c>
      <c r="I778" s="627" t="s">
        <v>2106</v>
      </c>
      <c r="J778" s="627" t="s">
        <v>2107</v>
      </c>
      <c r="K778" s="627" t="s">
        <v>2108</v>
      </c>
      <c r="L778" s="629">
        <v>337.42952449671725</v>
      </c>
      <c r="M778" s="629">
        <v>8</v>
      </c>
      <c r="N778" s="630">
        <v>2699.436195973738</v>
      </c>
    </row>
    <row r="779" spans="1:14" ht="14.4" customHeight="1" x14ac:dyDescent="0.3">
      <c r="A779" s="625" t="s">
        <v>526</v>
      </c>
      <c r="B779" s="626" t="s">
        <v>528</v>
      </c>
      <c r="C779" s="627" t="s">
        <v>554</v>
      </c>
      <c r="D779" s="628" t="s">
        <v>555</v>
      </c>
      <c r="E779" s="627" t="s">
        <v>529</v>
      </c>
      <c r="F779" s="628" t="s">
        <v>530</v>
      </c>
      <c r="G779" s="627" t="s">
        <v>645</v>
      </c>
      <c r="H779" s="627" t="s">
        <v>2564</v>
      </c>
      <c r="I779" s="627" t="s">
        <v>2564</v>
      </c>
      <c r="J779" s="627" t="s">
        <v>2565</v>
      </c>
      <c r="K779" s="627" t="s">
        <v>2566</v>
      </c>
      <c r="L779" s="629">
        <v>3793.7253156049437</v>
      </c>
      <c r="M779" s="629">
        <v>162</v>
      </c>
      <c r="N779" s="630">
        <v>614583.50112800091</v>
      </c>
    </row>
    <row r="780" spans="1:14" ht="14.4" customHeight="1" x14ac:dyDescent="0.3">
      <c r="A780" s="625" t="s">
        <v>526</v>
      </c>
      <c r="B780" s="626" t="s">
        <v>528</v>
      </c>
      <c r="C780" s="627" t="s">
        <v>554</v>
      </c>
      <c r="D780" s="628" t="s">
        <v>555</v>
      </c>
      <c r="E780" s="627" t="s">
        <v>531</v>
      </c>
      <c r="F780" s="628" t="s">
        <v>532</v>
      </c>
      <c r="G780" s="627" t="s">
        <v>560</v>
      </c>
      <c r="H780" s="627" t="s">
        <v>2596</v>
      </c>
      <c r="I780" s="627" t="s">
        <v>2597</v>
      </c>
      <c r="J780" s="627" t="s">
        <v>2187</v>
      </c>
      <c r="K780" s="627" t="s">
        <v>2598</v>
      </c>
      <c r="L780" s="629">
        <v>1747.86</v>
      </c>
      <c r="M780" s="629">
        <v>2</v>
      </c>
      <c r="N780" s="630">
        <v>3495.72</v>
      </c>
    </row>
    <row r="781" spans="1:14" ht="14.4" customHeight="1" x14ac:dyDescent="0.3">
      <c r="A781" s="625" t="s">
        <v>526</v>
      </c>
      <c r="B781" s="626" t="s">
        <v>528</v>
      </c>
      <c r="C781" s="627" t="s">
        <v>556</v>
      </c>
      <c r="D781" s="628" t="s">
        <v>557</v>
      </c>
      <c r="E781" s="627" t="s">
        <v>529</v>
      </c>
      <c r="F781" s="628" t="s">
        <v>530</v>
      </c>
      <c r="G781" s="627" t="s">
        <v>560</v>
      </c>
      <c r="H781" s="627" t="s">
        <v>565</v>
      </c>
      <c r="I781" s="627" t="s">
        <v>565</v>
      </c>
      <c r="J781" s="627" t="s">
        <v>566</v>
      </c>
      <c r="K781" s="627" t="s">
        <v>567</v>
      </c>
      <c r="L781" s="629">
        <v>255.57661077932568</v>
      </c>
      <c r="M781" s="629">
        <v>31</v>
      </c>
      <c r="N781" s="630">
        <v>7922.8749341590956</v>
      </c>
    </row>
    <row r="782" spans="1:14" ht="14.4" customHeight="1" x14ac:dyDescent="0.3">
      <c r="A782" s="625" t="s">
        <v>526</v>
      </c>
      <c r="B782" s="626" t="s">
        <v>528</v>
      </c>
      <c r="C782" s="627" t="s">
        <v>556</v>
      </c>
      <c r="D782" s="628" t="s">
        <v>557</v>
      </c>
      <c r="E782" s="627" t="s">
        <v>529</v>
      </c>
      <c r="F782" s="628" t="s">
        <v>530</v>
      </c>
      <c r="G782" s="627" t="s">
        <v>560</v>
      </c>
      <c r="H782" s="627" t="s">
        <v>568</v>
      </c>
      <c r="I782" s="627" t="s">
        <v>568</v>
      </c>
      <c r="J782" s="627" t="s">
        <v>566</v>
      </c>
      <c r="K782" s="627" t="s">
        <v>569</v>
      </c>
      <c r="L782" s="629">
        <v>145.00231287997315</v>
      </c>
      <c r="M782" s="629">
        <v>49</v>
      </c>
      <c r="N782" s="630">
        <v>7105.1133311186841</v>
      </c>
    </row>
    <row r="783" spans="1:14" ht="14.4" customHeight="1" x14ac:dyDescent="0.3">
      <c r="A783" s="625" t="s">
        <v>526</v>
      </c>
      <c r="B783" s="626" t="s">
        <v>528</v>
      </c>
      <c r="C783" s="627" t="s">
        <v>556</v>
      </c>
      <c r="D783" s="628" t="s">
        <v>557</v>
      </c>
      <c r="E783" s="627" t="s">
        <v>529</v>
      </c>
      <c r="F783" s="628" t="s">
        <v>530</v>
      </c>
      <c r="G783" s="627" t="s">
        <v>560</v>
      </c>
      <c r="H783" s="627" t="s">
        <v>751</v>
      </c>
      <c r="I783" s="627" t="s">
        <v>751</v>
      </c>
      <c r="J783" s="627" t="s">
        <v>566</v>
      </c>
      <c r="K783" s="627" t="s">
        <v>752</v>
      </c>
      <c r="L783" s="629">
        <v>150.65819480418045</v>
      </c>
      <c r="M783" s="629">
        <v>111</v>
      </c>
      <c r="N783" s="630">
        <v>16723.059623264031</v>
      </c>
    </row>
    <row r="784" spans="1:14" ht="14.4" customHeight="1" x14ac:dyDescent="0.3">
      <c r="A784" s="625" t="s">
        <v>526</v>
      </c>
      <c r="B784" s="626" t="s">
        <v>528</v>
      </c>
      <c r="C784" s="627" t="s">
        <v>556</v>
      </c>
      <c r="D784" s="628" t="s">
        <v>557</v>
      </c>
      <c r="E784" s="627" t="s">
        <v>529</v>
      </c>
      <c r="F784" s="628" t="s">
        <v>530</v>
      </c>
      <c r="G784" s="627" t="s">
        <v>560</v>
      </c>
      <c r="H784" s="627" t="s">
        <v>570</v>
      </c>
      <c r="I784" s="627" t="s">
        <v>571</v>
      </c>
      <c r="J784" s="627" t="s">
        <v>572</v>
      </c>
      <c r="K784" s="627" t="s">
        <v>573</v>
      </c>
      <c r="L784" s="629">
        <v>84.177924325222364</v>
      </c>
      <c r="M784" s="629">
        <v>5</v>
      </c>
      <c r="N784" s="630">
        <v>420.88962162611182</v>
      </c>
    </row>
    <row r="785" spans="1:14" ht="14.4" customHeight="1" x14ac:dyDescent="0.3">
      <c r="A785" s="625" t="s">
        <v>526</v>
      </c>
      <c r="B785" s="626" t="s">
        <v>528</v>
      </c>
      <c r="C785" s="627" t="s">
        <v>556</v>
      </c>
      <c r="D785" s="628" t="s">
        <v>557</v>
      </c>
      <c r="E785" s="627" t="s">
        <v>529</v>
      </c>
      <c r="F785" s="628" t="s">
        <v>530</v>
      </c>
      <c r="G785" s="627" t="s">
        <v>560</v>
      </c>
      <c r="H785" s="627" t="s">
        <v>578</v>
      </c>
      <c r="I785" s="627" t="s">
        <v>579</v>
      </c>
      <c r="J785" s="627" t="s">
        <v>580</v>
      </c>
      <c r="K785" s="627" t="s">
        <v>581</v>
      </c>
      <c r="L785" s="629">
        <v>163.05765752738799</v>
      </c>
      <c r="M785" s="629">
        <v>4</v>
      </c>
      <c r="N785" s="630">
        <v>652.23063010955195</v>
      </c>
    </row>
    <row r="786" spans="1:14" ht="14.4" customHeight="1" x14ac:dyDescent="0.3">
      <c r="A786" s="625" t="s">
        <v>526</v>
      </c>
      <c r="B786" s="626" t="s">
        <v>528</v>
      </c>
      <c r="C786" s="627" t="s">
        <v>556</v>
      </c>
      <c r="D786" s="628" t="s">
        <v>557</v>
      </c>
      <c r="E786" s="627" t="s">
        <v>529</v>
      </c>
      <c r="F786" s="628" t="s">
        <v>530</v>
      </c>
      <c r="G786" s="627" t="s">
        <v>560</v>
      </c>
      <c r="H786" s="627" t="s">
        <v>763</v>
      </c>
      <c r="I786" s="627" t="s">
        <v>764</v>
      </c>
      <c r="J786" s="627" t="s">
        <v>765</v>
      </c>
      <c r="K786" s="627" t="s">
        <v>766</v>
      </c>
      <c r="L786" s="629">
        <v>59.465756857822697</v>
      </c>
      <c r="M786" s="629">
        <v>4</v>
      </c>
      <c r="N786" s="630">
        <v>237.86302743129079</v>
      </c>
    </row>
    <row r="787" spans="1:14" ht="14.4" customHeight="1" x14ac:dyDescent="0.3">
      <c r="A787" s="625" t="s">
        <v>526</v>
      </c>
      <c r="B787" s="626" t="s">
        <v>528</v>
      </c>
      <c r="C787" s="627" t="s">
        <v>556</v>
      </c>
      <c r="D787" s="628" t="s">
        <v>557</v>
      </c>
      <c r="E787" s="627" t="s">
        <v>529</v>
      </c>
      <c r="F787" s="628" t="s">
        <v>530</v>
      </c>
      <c r="G787" s="627" t="s">
        <v>560</v>
      </c>
      <c r="H787" s="627" t="s">
        <v>781</v>
      </c>
      <c r="I787" s="627" t="s">
        <v>782</v>
      </c>
      <c r="J787" s="627" t="s">
        <v>783</v>
      </c>
      <c r="K787" s="627" t="s">
        <v>784</v>
      </c>
      <c r="L787" s="629">
        <v>27.46</v>
      </c>
      <c r="M787" s="629">
        <v>1</v>
      </c>
      <c r="N787" s="630">
        <v>27.46</v>
      </c>
    </row>
    <row r="788" spans="1:14" ht="14.4" customHeight="1" x14ac:dyDescent="0.3">
      <c r="A788" s="625" t="s">
        <v>526</v>
      </c>
      <c r="B788" s="626" t="s">
        <v>528</v>
      </c>
      <c r="C788" s="627" t="s">
        <v>556</v>
      </c>
      <c r="D788" s="628" t="s">
        <v>557</v>
      </c>
      <c r="E788" s="627" t="s">
        <v>529</v>
      </c>
      <c r="F788" s="628" t="s">
        <v>530</v>
      </c>
      <c r="G788" s="627" t="s">
        <v>560</v>
      </c>
      <c r="H788" s="627" t="s">
        <v>2482</v>
      </c>
      <c r="I788" s="627" t="s">
        <v>2483</v>
      </c>
      <c r="J788" s="627" t="s">
        <v>2484</v>
      </c>
      <c r="K788" s="627" t="s">
        <v>2485</v>
      </c>
      <c r="L788" s="629">
        <v>121.45</v>
      </c>
      <c r="M788" s="629">
        <v>1</v>
      </c>
      <c r="N788" s="630">
        <v>121.45</v>
      </c>
    </row>
    <row r="789" spans="1:14" ht="14.4" customHeight="1" x14ac:dyDescent="0.3">
      <c r="A789" s="625" t="s">
        <v>526</v>
      </c>
      <c r="B789" s="626" t="s">
        <v>528</v>
      </c>
      <c r="C789" s="627" t="s">
        <v>556</v>
      </c>
      <c r="D789" s="628" t="s">
        <v>557</v>
      </c>
      <c r="E789" s="627" t="s">
        <v>529</v>
      </c>
      <c r="F789" s="628" t="s">
        <v>530</v>
      </c>
      <c r="G789" s="627" t="s">
        <v>560</v>
      </c>
      <c r="H789" s="627" t="s">
        <v>590</v>
      </c>
      <c r="I789" s="627" t="s">
        <v>591</v>
      </c>
      <c r="J789" s="627" t="s">
        <v>592</v>
      </c>
      <c r="K789" s="627" t="s">
        <v>593</v>
      </c>
      <c r="L789" s="629">
        <v>60.350004489306258</v>
      </c>
      <c r="M789" s="629">
        <v>36</v>
      </c>
      <c r="N789" s="630">
        <v>2172.6001616150252</v>
      </c>
    </row>
    <row r="790" spans="1:14" ht="14.4" customHeight="1" x14ac:dyDescent="0.3">
      <c r="A790" s="625" t="s">
        <v>526</v>
      </c>
      <c r="B790" s="626" t="s">
        <v>528</v>
      </c>
      <c r="C790" s="627" t="s">
        <v>556</v>
      </c>
      <c r="D790" s="628" t="s">
        <v>557</v>
      </c>
      <c r="E790" s="627" t="s">
        <v>529</v>
      </c>
      <c r="F790" s="628" t="s">
        <v>530</v>
      </c>
      <c r="G790" s="627" t="s">
        <v>560</v>
      </c>
      <c r="H790" s="627" t="s">
        <v>832</v>
      </c>
      <c r="I790" s="627" t="s">
        <v>833</v>
      </c>
      <c r="J790" s="627" t="s">
        <v>834</v>
      </c>
      <c r="K790" s="627" t="s">
        <v>835</v>
      </c>
      <c r="L790" s="629">
        <v>269.2</v>
      </c>
      <c r="M790" s="629">
        <v>8</v>
      </c>
      <c r="N790" s="630">
        <v>2153.6</v>
      </c>
    </row>
    <row r="791" spans="1:14" ht="14.4" customHeight="1" x14ac:dyDescent="0.3">
      <c r="A791" s="625" t="s">
        <v>526</v>
      </c>
      <c r="B791" s="626" t="s">
        <v>528</v>
      </c>
      <c r="C791" s="627" t="s">
        <v>556</v>
      </c>
      <c r="D791" s="628" t="s">
        <v>557</v>
      </c>
      <c r="E791" s="627" t="s">
        <v>529</v>
      </c>
      <c r="F791" s="628" t="s">
        <v>530</v>
      </c>
      <c r="G791" s="627" t="s">
        <v>560</v>
      </c>
      <c r="H791" s="627" t="s">
        <v>856</v>
      </c>
      <c r="I791" s="627" t="s">
        <v>857</v>
      </c>
      <c r="J791" s="627" t="s">
        <v>858</v>
      </c>
      <c r="K791" s="627" t="s">
        <v>859</v>
      </c>
      <c r="L791" s="629">
        <v>194.05</v>
      </c>
      <c r="M791" s="629">
        <v>5</v>
      </c>
      <c r="N791" s="630">
        <v>970.25</v>
      </c>
    </row>
    <row r="792" spans="1:14" ht="14.4" customHeight="1" x14ac:dyDescent="0.3">
      <c r="A792" s="625" t="s">
        <v>526</v>
      </c>
      <c r="B792" s="626" t="s">
        <v>528</v>
      </c>
      <c r="C792" s="627" t="s">
        <v>556</v>
      </c>
      <c r="D792" s="628" t="s">
        <v>557</v>
      </c>
      <c r="E792" s="627" t="s">
        <v>529</v>
      </c>
      <c r="F792" s="628" t="s">
        <v>530</v>
      </c>
      <c r="G792" s="627" t="s">
        <v>560</v>
      </c>
      <c r="H792" s="627" t="s">
        <v>896</v>
      </c>
      <c r="I792" s="627" t="s">
        <v>897</v>
      </c>
      <c r="J792" s="627" t="s">
        <v>898</v>
      </c>
      <c r="K792" s="627" t="s">
        <v>899</v>
      </c>
      <c r="L792" s="629">
        <v>45.999840563908599</v>
      </c>
      <c r="M792" s="629">
        <v>1</v>
      </c>
      <c r="N792" s="630">
        <v>45.999840563908599</v>
      </c>
    </row>
    <row r="793" spans="1:14" ht="14.4" customHeight="1" x14ac:dyDescent="0.3">
      <c r="A793" s="625" t="s">
        <v>526</v>
      </c>
      <c r="B793" s="626" t="s">
        <v>528</v>
      </c>
      <c r="C793" s="627" t="s">
        <v>556</v>
      </c>
      <c r="D793" s="628" t="s">
        <v>557</v>
      </c>
      <c r="E793" s="627" t="s">
        <v>529</v>
      </c>
      <c r="F793" s="628" t="s">
        <v>530</v>
      </c>
      <c r="G793" s="627" t="s">
        <v>560</v>
      </c>
      <c r="H793" s="627" t="s">
        <v>915</v>
      </c>
      <c r="I793" s="627" t="s">
        <v>916</v>
      </c>
      <c r="J793" s="627" t="s">
        <v>917</v>
      </c>
      <c r="K793" s="627" t="s">
        <v>918</v>
      </c>
      <c r="L793" s="629">
        <v>67.494999999999948</v>
      </c>
      <c r="M793" s="629">
        <v>6</v>
      </c>
      <c r="N793" s="630">
        <v>404.96999999999969</v>
      </c>
    </row>
    <row r="794" spans="1:14" ht="14.4" customHeight="1" x14ac:dyDescent="0.3">
      <c r="A794" s="625" t="s">
        <v>526</v>
      </c>
      <c r="B794" s="626" t="s">
        <v>528</v>
      </c>
      <c r="C794" s="627" t="s">
        <v>556</v>
      </c>
      <c r="D794" s="628" t="s">
        <v>557</v>
      </c>
      <c r="E794" s="627" t="s">
        <v>529</v>
      </c>
      <c r="F794" s="628" t="s">
        <v>530</v>
      </c>
      <c r="G794" s="627" t="s">
        <v>560</v>
      </c>
      <c r="H794" s="627" t="s">
        <v>981</v>
      </c>
      <c r="I794" s="627" t="s">
        <v>982</v>
      </c>
      <c r="J794" s="627" t="s">
        <v>826</v>
      </c>
      <c r="K794" s="627" t="s">
        <v>983</v>
      </c>
      <c r="L794" s="629">
        <v>46.839402297375429</v>
      </c>
      <c r="M794" s="629">
        <v>18</v>
      </c>
      <c r="N794" s="630">
        <v>843.10924135275775</v>
      </c>
    </row>
    <row r="795" spans="1:14" ht="14.4" customHeight="1" x14ac:dyDescent="0.3">
      <c r="A795" s="625" t="s">
        <v>526</v>
      </c>
      <c r="B795" s="626" t="s">
        <v>528</v>
      </c>
      <c r="C795" s="627" t="s">
        <v>556</v>
      </c>
      <c r="D795" s="628" t="s">
        <v>557</v>
      </c>
      <c r="E795" s="627" t="s">
        <v>529</v>
      </c>
      <c r="F795" s="628" t="s">
        <v>530</v>
      </c>
      <c r="G795" s="627" t="s">
        <v>560</v>
      </c>
      <c r="H795" s="627" t="s">
        <v>1028</v>
      </c>
      <c r="I795" s="627" t="s">
        <v>1029</v>
      </c>
      <c r="J795" s="627" t="s">
        <v>1030</v>
      </c>
      <c r="K795" s="627" t="s">
        <v>1031</v>
      </c>
      <c r="L795" s="629">
        <v>14.469244887772899</v>
      </c>
      <c r="M795" s="629">
        <v>20</v>
      </c>
      <c r="N795" s="630">
        <v>289.38489775545798</v>
      </c>
    </row>
    <row r="796" spans="1:14" ht="14.4" customHeight="1" x14ac:dyDescent="0.3">
      <c r="A796" s="625" t="s">
        <v>526</v>
      </c>
      <c r="B796" s="626" t="s">
        <v>528</v>
      </c>
      <c r="C796" s="627" t="s">
        <v>556</v>
      </c>
      <c r="D796" s="628" t="s">
        <v>557</v>
      </c>
      <c r="E796" s="627" t="s">
        <v>529</v>
      </c>
      <c r="F796" s="628" t="s">
        <v>530</v>
      </c>
      <c r="G796" s="627" t="s">
        <v>560</v>
      </c>
      <c r="H796" s="627" t="s">
        <v>601</v>
      </c>
      <c r="I796" s="627" t="s">
        <v>562</v>
      </c>
      <c r="J796" s="627" t="s">
        <v>602</v>
      </c>
      <c r="K796" s="627"/>
      <c r="L796" s="629">
        <v>98.062335840885396</v>
      </c>
      <c r="M796" s="629">
        <v>6</v>
      </c>
      <c r="N796" s="630">
        <v>588.37401504531238</v>
      </c>
    </row>
    <row r="797" spans="1:14" ht="14.4" customHeight="1" x14ac:dyDescent="0.3">
      <c r="A797" s="625" t="s">
        <v>526</v>
      </c>
      <c r="B797" s="626" t="s">
        <v>528</v>
      </c>
      <c r="C797" s="627" t="s">
        <v>556</v>
      </c>
      <c r="D797" s="628" t="s">
        <v>557</v>
      </c>
      <c r="E797" s="627" t="s">
        <v>529</v>
      </c>
      <c r="F797" s="628" t="s">
        <v>530</v>
      </c>
      <c r="G797" s="627" t="s">
        <v>560</v>
      </c>
      <c r="H797" s="627" t="s">
        <v>2599</v>
      </c>
      <c r="I797" s="627" t="s">
        <v>562</v>
      </c>
      <c r="J797" s="627" t="s">
        <v>2600</v>
      </c>
      <c r="K797" s="627"/>
      <c r="L797" s="629">
        <v>0</v>
      </c>
      <c r="M797" s="629">
        <v>0</v>
      </c>
      <c r="N797" s="630">
        <v>0</v>
      </c>
    </row>
    <row r="798" spans="1:14" ht="14.4" customHeight="1" x14ac:dyDescent="0.3">
      <c r="A798" s="625" t="s">
        <v>526</v>
      </c>
      <c r="B798" s="626" t="s">
        <v>528</v>
      </c>
      <c r="C798" s="627" t="s">
        <v>556</v>
      </c>
      <c r="D798" s="628" t="s">
        <v>557</v>
      </c>
      <c r="E798" s="627" t="s">
        <v>529</v>
      </c>
      <c r="F798" s="628" t="s">
        <v>530</v>
      </c>
      <c r="G798" s="627" t="s">
        <v>560</v>
      </c>
      <c r="H798" s="627" t="s">
        <v>2601</v>
      </c>
      <c r="I798" s="627" t="s">
        <v>2602</v>
      </c>
      <c r="J798" s="627" t="s">
        <v>2603</v>
      </c>
      <c r="K798" s="627" t="s">
        <v>2604</v>
      </c>
      <c r="L798" s="629">
        <v>110.93</v>
      </c>
      <c r="M798" s="629">
        <v>1</v>
      </c>
      <c r="N798" s="630">
        <v>110.93</v>
      </c>
    </row>
    <row r="799" spans="1:14" ht="14.4" customHeight="1" x14ac:dyDescent="0.3">
      <c r="A799" s="625" t="s">
        <v>526</v>
      </c>
      <c r="B799" s="626" t="s">
        <v>528</v>
      </c>
      <c r="C799" s="627" t="s">
        <v>556</v>
      </c>
      <c r="D799" s="628" t="s">
        <v>557</v>
      </c>
      <c r="E799" s="627" t="s">
        <v>529</v>
      </c>
      <c r="F799" s="628" t="s">
        <v>530</v>
      </c>
      <c r="G799" s="627" t="s">
        <v>560</v>
      </c>
      <c r="H799" s="627" t="s">
        <v>1122</v>
      </c>
      <c r="I799" s="627" t="s">
        <v>1122</v>
      </c>
      <c r="J799" s="627" t="s">
        <v>566</v>
      </c>
      <c r="K799" s="627" t="s">
        <v>1123</v>
      </c>
      <c r="L799" s="629">
        <v>271.40899999999999</v>
      </c>
      <c r="M799" s="629">
        <v>10</v>
      </c>
      <c r="N799" s="630">
        <v>2714.09</v>
      </c>
    </row>
    <row r="800" spans="1:14" ht="14.4" customHeight="1" x14ac:dyDescent="0.3">
      <c r="A800" s="625" t="s">
        <v>526</v>
      </c>
      <c r="B800" s="626" t="s">
        <v>528</v>
      </c>
      <c r="C800" s="627" t="s">
        <v>556</v>
      </c>
      <c r="D800" s="628" t="s">
        <v>557</v>
      </c>
      <c r="E800" s="627" t="s">
        <v>529</v>
      </c>
      <c r="F800" s="628" t="s">
        <v>530</v>
      </c>
      <c r="G800" s="627" t="s">
        <v>560</v>
      </c>
      <c r="H800" s="627" t="s">
        <v>1142</v>
      </c>
      <c r="I800" s="627" t="s">
        <v>1143</v>
      </c>
      <c r="J800" s="627" t="s">
        <v>1144</v>
      </c>
      <c r="K800" s="627" t="s">
        <v>1145</v>
      </c>
      <c r="L800" s="629">
        <v>49.37</v>
      </c>
      <c r="M800" s="629">
        <v>2</v>
      </c>
      <c r="N800" s="630">
        <v>98.74</v>
      </c>
    </row>
    <row r="801" spans="1:14" ht="14.4" customHeight="1" x14ac:dyDescent="0.3">
      <c r="A801" s="625" t="s">
        <v>526</v>
      </c>
      <c r="B801" s="626" t="s">
        <v>528</v>
      </c>
      <c r="C801" s="627" t="s">
        <v>556</v>
      </c>
      <c r="D801" s="628" t="s">
        <v>557</v>
      </c>
      <c r="E801" s="627" t="s">
        <v>529</v>
      </c>
      <c r="F801" s="628" t="s">
        <v>530</v>
      </c>
      <c r="G801" s="627" t="s">
        <v>560</v>
      </c>
      <c r="H801" s="627" t="s">
        <v>603</v>
      </c>
      <c r="I801" s="627" t="s">
        <v>604</v>
      </c>
      <c r="J801" s="627" t="s">
        <v>605</v>
      </c>
      <c r="K801" s="627" t="s">
        <v>606</v>
      </c>
      <c r="L801" s="629">
        <v>1665.2</v>
      </c>
      <c r="M801" s="629">
        <v>5</v>
      </c>
      <c r="N801" s="630">
        <v>8326</v>
      </c>
    </row>
    <row r="802" spans="1:14" ht="14.4" customHeight="1" x14ac:dyDescent="0.3">
      <c r="A802" s="625" t="s">
        <v>526</v>
      </c>
      <c r="B802" s="626" t="s">
        <v>528</v>
      </c>
      <c r="C802" s="627" t="s">
        <v>556</v>
      </c>
      <c r="D802" s="628" t="s">
        <v>557</v>
      </c>
      <c r="E802" s="627" t="s">
        <v>529</v>
      </c>
      <c r="F802" s="628" t="s">
        <v>530</v>
      </c>
      <c r="G802" s="627" t="s">
        <v>560</v>
      </c>
      <c r="H802" s="627" t="s">
        <v>1169</v>
      </c>
      <c r="I802" s="627" t="s">
        <v>1170</v>
      </c>
      <c r="J802" s="627" t="s">
        <v>858</v>
      </c>
      <c r="K802" s="627" t="s">
        <v>1171</v>
      </c>
      <c r="L802" s="629">
        <v>288.94</v>
      </c>
      <c r="M802" s="629">
        <v>1</v>
      </c>
      <c r="N802" s="630">
        <v>288.94</v>
      </c>
    </row>
    <row r="803" spans="1:14" ht="14.4" customHeight="1" x14ac:dyDescent="0.3">
      <c r="A803" s="625" t="s">
        <v>526</v>
      </c>
      <c r="B803" s="626" t="s">
        <v>528</v>
      </c>
      <c r="C803" s="627" t="s">
        <v>556</v>
      </c>
      <c r="D803" s="628" t="s">
        <v>557</v>
      </c>
      <c r="E803" s="627" t="s">
        <v>529</v>
      </c>
      <c r="F803" s="628" t="s">
        <v>530</v>
      </c>
      <c r="G803" s="627" t="s">
        <v>560</v>
      </c>
      <c r="H803" s="627" t="s">
        <v>1184</v>
      </c>
      <c r="I803" s="627" t="s">
        <v>1185</v>
      </c>
      <c r="J803" s="627" t="s">
        <v>1186</v>
      </c>
      <c r="K803" s="627" t="s">
        <v>1187</v>
      </c>
      <c r="L803" s="629">
        <v>197.37155880519893</v>
      </c>
      <c r="M803" s="629">
        <v>70</v>
      </c>
      <c r="N803" s="630">
        <v>13816.009116363924</v>
      </c>
    </row>
    <row r="804" spans="1:14" ht="14.4" customHeight="1" x14ac:dyDescent="0.3">
      <c r="A804" s="625" t="s">
        <v>526</v>
      </c>
      <c r="B804" s="626" t="s">
        <v>528</v>
      </c>
      <c r="C804" s="627" t="s">
        <v>556</v>
      </c>
      <c r="D804" s="628" t="s">
        <v>557</v>
      </c>
      <c r="E804" s="627" t="s">
        <v>529</v>
      </c>
      <c r="F804" s="628" t="s">
        <v>530</v>
      </c>
      <c r="G804" s="627" t="s">
        <v>560</v>
      </c>
      <c r="H804" s="627" t="s">
        <v>1274</v>
      </c>
      <c r="I804" s="627" t="s">
        <v>1275</v>
      </c>
      <c r="J804" s="627" t="s">
        <v>1276</v>
      </c>
      <c r="K804" s="627" t="s">
        <v>1277</v>
      </c>
      <c r="L804" s="629">
        <v>147.91999999999999</v>
      </c>
      <c r="M804" s="629">
        <v>2</v>
      </c>
      <c r="N804" s="630">
        <v>295.83999999999997</v>
      </c>
    </row>
    <row r="805" spans="1:14" ht="14.4" customHeight="1" x14ac:dyDescent="0.3">
      <c r="A805" s="625" t="s">
        <v>526</v>
      </c>
      <c r="B805" s="626" t="s">
        <v>528</v>
      </c>
      <c r="C805" s="627" t="s">
        <v>556</v>
      </c>
      <c r="D805" s="628" t="s">
        <v>557</v>
      </c>
      <c r="E805" s="627" t="s">
        <v>529</v>
      </c>
      <c r="F805" s="628" t="s">
        <v>530</v>
      </c>
      <c r="G805" s="627" t="s">
        <v>560</v>
      </c>
      <c r="H805" s="627" t="s">
        <v>1282</v>
      </c>
      <c r="I805" s="627" t="s">
        <v>1283</v>
      </c>
      <c r="J805" s="627" t="s">
        <v>1284</v>
      </c>
      <c r="K805" s="627" t="s">
        <v>1285</v>
      </c>
      <c r="L805" s="629">
        <v>178.16</v>
      </c>
      <c r="M805" s="629">
        <v>1</v>
      </c>
      <c r="N805" s="630">
        <v>178.16</v>
      </c>
    </row>
    <row r="806" spans="1:14" ht="14.4" customHeight="1" x14ac:dyDescent="0.3">
      <c r="A806" s="625" t="s">
        <v>526</v>
      </c>
      <c r="B806" s="626" t="s">
        <v>528</v>
      </c>
      <c r="C806" s="627" t="s">
        <v>556</v>
      </c>
      <c r="D806" s="628" t="s">
        <v>557</v>
      </c>
      <c r="E806" s="627" t="s">
        <v>529</v>
      </c>
      <c r="F806" s="628" t="s">
        <v>530</v>
      </c>
      <c r="G806" s="627" t="s">
        <v>560</v>
      </c>
      <c r="H806" s="627" t="s">
        <v>607</v>
      </c>
      <c r="I806" s="627" t="s">
        <v>608</v>
      </c>
      <c r="J806" s="627" t="s">
        <v>609</v>
      </c>
      <c r="K806" s="627" t="s">
        <v>610</v>
      </c>
      <c r="L806" s="629">
        <v>63.361060244354334</v>
      </c>
      <c r="M806" s="629">
        <v>27</v>
      </c>
      <c r="N806" s="630">
        <v>1710.748626597567</v>
      </c>
    </row>
    <row r="807" spans="1:14" ht="14.4" customHeight="1" x14ac:dyDescent="0.3">
      <c r="A807" s="625" t="s">
        <v>526</v>
      </c>
      <c r="B807" s="626" t="s">
        <v>528</v>
      </c>
      <c r="C807" s="627" t="s">
        <v>556</v>
      </c>
      <c r="D807" s="628" t="s">
        <v>557</v>
      </c>
      <c r="E807" s="627" t="s">
        <v>529</v>
      </c>
      <c r="F807" s="628" t="s">
        <v>530</v>
      </c>
      <c r="G807" s="627" t="s">
        <v>560</v>
      </c>
      <c r="H807" s="627" t="s">
        <v>1341</v>
      </c>
      <c r="I807" s="627" t="s">
        <v>1342</v>
      </c>
      <c r="J807" s="627" t="s">
        <v>1343</v>
      </c>
      <c r="K807" s="627" t="s">
        <v>1344</v>
      </c>
      <c r="L807" s="629">
        <v>825.21</v>
      </c>
      <c r="M807" s="629">
        <v>2</v>
      </c>
      <c r="N807" s="630">
        <v>1650.42</v>
      </c>
    </row>
    <row r="808" spans="1:14" ht="14.4" customHeight="1" x14ac:dyDescent="0.3">
      <c r="A808" s="625" t="s">
        <v>526</v>
      </c>
      <c r="B808" s="626" t="s">
        <v>528</v>
      </c>
      <c r="C808" s="627" t="s">
        <v>556</v>
      </c>
      <c r="D808" s="628" t="s">
        <v>557</v>
      </c>
      <c r="E808" s="627" t="s">
        <v>529</v>
      </c>
      <c r="F808" s="628" t="s">
        <v>530</v>
      </c>
      <c r="G808" s="627" t="s">
        <v>560</v>
      </c>
      <c r="H808" s="627" t="s">
        <v>1365</v>
      </c>
      <c r="I808" s="627" t="s">
        <v>1366</v>
      </c>
      <c r="J808" s="627" t="s">
        <v>1367</v>
      </c>
      <c r="K808" s="627" t="s">
        <v>1141</v>
      </c>
      <c r="L808" s="629">
        <v>52.306666666666665</v>
      </c>
      <c r="M808" s="629">
        <v>3</v>
      </c>
      <c r="N808" s="630">
        <v>156.91999999999999</v>
      </c>
    </row>
    <row r="809" spans="1:14" ht="14.4" customHeight="1" x14ac:dyDescent="0.3">
      <c r="A809" s="625" t="s">
        <v>526</v>
      </c>
      <c r="B809" s="626" t="s">
        <v>528</v>
      </c>
      <c r="C809" s="627" t="s">
        <v>556</v>
      </c>
      <c r="D809" s="628" t="s">
        <v>557</v>
      </c>
      <c r="E809" s="627" t="s">
        <v>529</v>
      </c>
      <c r="F809" s="628" t="s">
        <v>530</v>
      </c>
      <c r="G809" s="627" t="s">
        <v>560</v>
      </c>
      <c r="H809" s="627" t="s">
        <v>1372</v>
      </c>
      <c r="I809" s="627" t="s">
        <v>1373</v>
      </c>
      <c r="J809" s="627" t="s">
        <v>1374</v>
      </c>
      <c r="K809" s="627" t="s">
        <v>1375</v>
      </c>
      <c r="L809" s="629">
        <v>434.7</v>
      </c>
      <c r="M809" s="629">
        <v>2</v>
      </c>
      <c r="N809" s="630">
        <v>869.4</v>
      </c>
    </row>
    <row r="810" spans="1:14" ht="14.4" customHeight="1" x14ac:dyDescent="0.3">
      <c r="A810" s="625" t="s">
        <v>526</v>
      </c>
      <c r="B810" s="626" t="s">
        <v>528</v>
      </c>
      <c r="C810" s="627" t="s">
        <v>556</v>
      </c>
      <c r="D810" s="628" t="s">
        <v>557</v>
      </c>
      <c r="E810" s="627" t="s">
        <v>529</v>
      </c>
      <c r="F810" s="628" t="s">
        <v>530</v>
      </c>
      <c r="G810" s="627" t="s">
        <v>560</v>
      </c>
      <c r="H810" s="627" t="s">
        <v>1413</v>
      </c>
      <c r="I810" s="627" t="s">
        <v>1414</v>
      </c>
      <c r="J810" s="627" t="s">
        <v>1415</v>
      </c>
      <c r="K810" s="627" t="s">
        <v>1416</v>
      </c>
      <c r="L810" s="629">
        <v>571.05999999999995</v>
      </c>
      <c r="M810" s="629">
        <v>1</v>
      </c>
      <c r="N810" s="630">
        <v>571.05999999999995</v>
      </c>
    </row>
    <row r="811" spans="1:14" ht="14.4" customHeight="1" x14ac:dyDescent="0.3">
      <c r="A811" s="625" t="s">
        <v>526</v>
      </c>
      <c r="B811" s="626" t="s">
        <v>528</v>
      </c>
      <c r="C811" s="627" t="s">
        <v>556</v>
      </c>
      <c r="D811" s="628" t="s">
        <v>557</v>
      </c>
      <c r="E811" s="627" t="s">
        <v>529</v>
      </c>
      <c r="F811" s="628" t="s">
        <v>530</v>
      </c>
      <c r="G811" s="627" t="s">
        <v>560</v>
      </c>
      <c r="H811" s="627" t="s">
        <v>617</v>
      </c>
      <c r="I811" s="627" t="s">
        <v>618</v>
      </c>
      <c r="J811" s="627" t="s">
        <v>619</v>
      </c>
      <c r="K811" s="627" t="s">
        <v>620</v>
      </c>
      <c r="L811" s="629">
        <v>49.700001716020346</v>
      </c>
      <c r="M811" s="629">
        <v>25</v>
      </c>
      <c r="N811" s="630">
        <v>1242.5000429005086</v>
      </c>
    </row>
    <row r="812" spans="1:14" ht="14.4" customHeight="1" x14ac:dyDescent="0.3">
      <c r="A812" s="625" t="s">
        <v>526</v>
      </c>
      <c r="B812" s="626" t="s">
        <v>528</v>
      </c>
      <c r="C812" s="627" t="s">
        <v>556</v>
      </c>
      <c r="D812" s="628" t="s">
        <v>557</v>
      </c>
      <c r="E812" s="627" t="s">
        <v>529</v>
      </c>
      <c r="F812" s="628" t="s">
        <v>530</v>
      </c>
      <c r="G812" s="627" t="s">
        <v>560</v>
      </c>
      <c r="H812" s="627" t="s">
        <v>2605</v>
      </c>
      <c r="I812" s="627" t="s">
        <v>2606</v>
      </c>
      <c r="J812" s="627" t="s">
        <v>2607</v>
      </c>
      <c r="K812" s="627" t="s">
        <v>2608</v>
      </c>
      <c r="L812" s="629">
        <v>31.95</v>
      </c>
      <c r="M812" s="629">
        <v>1</v>
      </c>
      <c r="N812" s="630">
        <v>31.95</v>
      </c>
    </row>
    <row r="813" spans="1:14" ht="14.4" customHeight="1" x14ac:dyDescent="0.3">
      <c r="A813" s="625" t="s">
        <v>526</v>
      </c>
      <c r="B813" s="626" t="s">
        <v>528</v>
      </c>
      <c r="C813" s="627" t="s">
        <v>556</v>
      </c>
      <c r="D813" s="628" t="s">
        <v>557</v>
      </c>
      <c r="E813" s="627" t="s">
        <v>529</v>
      </c>
      <c r="F813" s="628" t="s">
        <v>530</v>
      </c>
      <c r="G813" s="627" t="s">
        <v>560</v>
      </c>
      <c r="H813" s="627" t="s">
        <v>1460</v>
      </c>
      <c r="I813" s="627" t="s">
        <v>1461</v>
      </c>
      <c r="J813" s="627" t="s">
        <v>1462</v>
      </c>
      <c r="K813" s="627" t="s">
        <v>1463</v>
      </c>
      <c r="L813" s="629">
        <v>117.72787152386471</v>
      </c>
      <c r="M813" s="629">
        <v>308</v>
      </c>
      <c r="N813" s="630">
        <v>36260.184429350331</v>
      </c>
    </row>
    <row r="814" spans="1:14" ht="14.4" customHeight="1" x14ac:dyDescent="0.3">
      <c r="A814" s="625" t="s">
        <v>526</v>
      </c>
      <c r="B814" s="626" t="s">
        <v>528</v>
      </c>
      <c r="C814" s="627" t="s">
        <v>556</v>
      </c>
      <c r="D814" s="628" t="s">
        <v>557</v>
      </c>
      <c r="E814" s="627" t="s">
        <v>529</v>
      </c>
      <c r="F814" s="628" t="s">
        <v>530</v>
      </c>
      <c r="G814" s="627" t="s">
        <v>560</v>
      </c>
      <c r="H814" s="627" t="s">
        <v>1560</v>
      </c>
      <c r="I814" s="627" t="s">
        <v>1561</v>
      </c>
      <c r="J814" s="627" t="s">
        <v>1562</v>
      </c>
      <c r="K814" s="627" t="s">
        <v>1563</v>
      </c>
      <c r="L814" s="629">
        <v>54.65</v>
      </c>
      <c r="M814" s="629">
        <v>1</v>
      </c>
      <c r="N814" s="630">
        <v>54.65</v>
      </c>
    </row>
    <row r="815" spans="1:14" ht="14.4" customHeight="1" x14ac:dyDescent="0.3">
      <c r="A815" s="625" t="s">
        <v>526</v>
      </c>
      <c r="B815" s="626" t="s">
        <v>528</v>
      </c>
      <c r="C815" s="627" t="s">
        <v>556</v>
      </c>
      <c r="D815" s="628" t="s">
        <v>557</v>
      </c>
      <c r="E815" s="627" t="s">
        <v>529</v>
      </c>
      <c r="F815" s="628" t="s">
        <v>530</v>
      </c>
      <c r="G815" s="627" t="s">
        <v>560</v>
      </c>
      <c r="H815" s="627" t="s">
        <v>2609</v>
      </c>
      <c r="I815" s="627" t="s">
        <v>2610</v>
      </c>
      <c r="J815" s="627" t="s">
        <v>613</v>
      </c>
      <c r="K815" s="627" t="s">
        <v>835</v>
      </c>
      <c r="L815" s="629">
        <v>210.44999999999996</v>
      </c>
      <c r="M815" s="629">
        <v>6</v>
      </c>
      <c r="N815" s="630">
        <v>1262.6999999999998</v>
      </c>
    </row>
    <row r="816" spans="1:14" ht="14.4" customHeight="1" x14ac:dyDescent="0.3">
      <c r="A816" s="625" t="s">
        <v>526</v>
      </c>
      <c r="B816" s="626" t="s">
        <v>528</v>
      </c>
      <c r="C816" s="627" t="s">
        <v>556</v>
      </c>
      <c r="D816" s="628" t="s">
        <v>557</v>
      </c>
      <c r="E816" s="627" t="s">
        <v>529</v>
      </c>
      <c r="F816" s="628" t="s">
        <v>530</v>
      </c>
      <c r="G816" s="627" t="s">
        <v>560</v>
      </c>
      <c r="H816" s="627" t="s">
        <v>1613</v>
      </c>
      <c r="I816" s="627" t="s">
        <v>1614</v>
      </c>
      <c r="J816" s="627" t="s">
        <v>1615</v>
      </c>
      <c r="K816" s="627" t="s">
        <v>1616</v>
      </c>
      <c r="L816" s="629">
        <v>358.19455480930901</v>
      </c>
      <c r="M816" s="629">
        <v>11</v>
      </c>
      <c r="N816" s="630">
        <v>3940.1401029023991</v>
      </c>
    </row>
    <row r="817" spans="1:14" ht="14.4" customHeight="1" x14ac:dyDescent="0.3">
      <c r="A817" s="625" t="s">
        <v>526</v>
      </c>
      <c r="B817" s="626" t="s">
        <v>528</v>
      </c>
      <c r="C817" s="627" t="s">
        <v>556</v>
      </c>
      <c r="D817" s="628" t="s">
        <v>557</v>
      </c>
      <c r="E817" s="627" t="s">
        <v>529</v>
      </c>
      <c r="F817" s="628" t="s">
        <v>530</v>
      </c>
      <c r="G817" s="627" t="s">
        <v>560</v>
      </c>
      <c r="H817" s="627" t="s">
        <v>621</v>
      </c>
      <c r="I817" s="627" t="s">
        <v>622</v>
      </c>
      <c r="J817" s="627" t="s">
        <v>623</v>
      </c>
      <c r="K817" s="627" t="s">
        <v>624</v>
      </c>
      <c r="L817" s="629">
        <v>291.60127190740593</v>
      </c>
      <c r="M817" s="629">
        <v>31</v>
      </c>
      <c r="N817" s="630">
        <v>9039.6394291295837</v>
      </c>
    </row>
    <row r="818" spans="1:14" ht="14.4" customHeight="1" x14ac:dyDescent="0.3">
      <c r="A818" s="625" t="s">
        <v>526</v>
      </c>
      <c r="B818" s="626" t="s">
        <v>528</v>
      </c>
      <c r="C818" s="627" t="s">
        <v>556</v>
      </c>
      <c r="D818" s="628" t="s">
        <v>557</v>
      </c>
      <c r="E818" s="627" t="s">
        <v>529</v>
      </c>
      <c r="F818" s="628" t="s">
        <v>530</v>
      </c>
      <c r="G818" s="627" t="s">
        <v>560</v>
      </c>
      <c r="H818" s="627" t="s">
        <v>1626</v>
      </c>
      <c r="I818" s="627" t="s">
        <v>1626</v>
      </c>
      <c r="J818" s="627" t="s">
        <v>1627</v>
      </c>
      <c r="K818" s="627" t="s">
        <v>1628</v>
      </c>
      <c r="L818" s="629">
        <v>350.00276691198007</v>
      </c>
      <c r="M818" s="629">
        <v>16</v>
      </c>
      <c r="N818" s="630">
        <v>5600.0442705916812</v>
      </c>
    </row>
    <row r="819" spans="1:14" ht="14.4" customHeight="1" x14ac:dyDescent="0.3">
      <c r="A819" s="625" t="s">
        <v>526</v>
      </c>
      <c r="B819" s="626" t="s">
        <v>528</v>
      </c>
      <c r="C819" s="627" t="s">
        <v>556</v>
      </c>
      <c r="D819" s="628" t="s">
        <v>557</v>
      </c>
      <c r="E819" s="627" t="s">
        <v>529</v>
      </c>
      <c r="F819" s="628" t="s">
        <v>530</v>
      </c>
      <c r="G819" s="627" t="s">
        <v>560</v>
      </c>
      <c r="H819" s="627" t="s">
        <v>2504</v>
      </c>
      <c r="I819" s="627" t="s">
        <v>562</v>
      </c>
      <c r="J819" s="627" t="s">
        <v>2505</v>
      </c>
      <c r="K819" s="627"/>
      <c r="L819" s="629">
        <v>30.108056942490201</v>
      </c>
      <c r="M819" s="629">
        <v>2</v>
      </c>
      <c r="N819" s="630">
        <v>60.216113884980402</v>
      </c>
    </row>
    <row r="820" spans="1:14" ht="14.4" customHeight="1" x14ac:dyDescent="0.3">
      <c r="A820" s="625" t="s">
        <v>526</v>
      </c>
      <c r="B820" s="626" t="s">
        <v>528</v>
      </c>
      <c r="C820" s="627" t="s">
        <v>556</v>
      </c>
      <c r="D820" s="628" t="s">
        <v>557</v>
      </c>
      <c r="E820" s="627" t="s">
        <v>529</v>
      </c>
      <c r="F820" s="628" t="s">
        <v>530</v>
      </c>
      <c r="G820" s="627" t="s">
        <v>560</v>
      </c>
      <c r="H820" s="627" t="s">
        <v>2509</v>
      </c>
      <c r="I820" s="627" t="s">
        <v>2509</v>
      </c>
      <c r="J820" s="627" t="s">
        <v>2510</v>
      </c>
      <c r="K820" s="627" t="s">
        <v>2511</v>
      </c>
      <c r="L820" s="629">
        <v>645.62</v>
      </c>
      <c r="M820" s="629">
        <v>1</v>
      </c>
      <c r="N820" s="630">
        <v>645.62</v>
      </c>
    </row>
    <row r="821" spans="1:14" ht="14.4" customHeight="1" x14ac:dyDescent="0.3">
      <c r="A821" s="625" t="s">
        <v>526</v>
      </c>
      <c r="B821" s="626" t="s">
        <v>528</v>
      </c>
      <c r="C821" s="627" t="s">
        <v>556</v>
      </c>
      <c r="D821" s="628" t="s">
        <v>557</v>
      </c>
      <c r="E821" s="627" t="s">
        <v>529</v>
      </c>
      <c r="F821" s="628" t="s">
        <v>530</v>
      </c>
      <c r="G821" s="627" t="s">
        <v>560</v>
      </c>
      <c r="H821" s="627" t="s">
        <v>625</v>
      </c>
      <c r="I821" s="627" t="s">
        <v>626</v>
      </c>
      <c r="J821" s="627" t="s">
        <v>627</v>
      </c>
      <c r="K821" s="627" t="s">
        <v>628</v>
      </c>
      <c r="L821" s="629">
        <v>649.85013377010046</v>
      </c>
      <c r="M821" s="629">
        <v>9</v>
      </c>
      <c r="N821" s="630">
        <v>5848.6512039309036</v>
      </c>
    </row>
    <row r="822" spans="1:14" ht="14.4" customHeight="1" x14ac:dyDescent="0.3">
      <c r="A822" s="625" t="s">
        <v>526</v>
      </c>
      <c r="B822" s="626" t="s">
        <v>528</v>
      </c>
      <c r="C822" s="627" t="s">
        <v>556</v>
      </c>
      <c r="D822" s="628" t="s">
        <v>557</v>
      </c>
      <c r="E822" s="627" t="s">
        <v>529</v>
      </c>
      <c r="F822" s="628" t="s">
        <v>530</v>
      </c>
      <c r="G822" s="627" t="s">
        <v>560</v>
      </c>
      <c r="H822" s="627" t="s">
        <v>1844</v>
      </c>
      <c r="I822" s="627" t="s">
        <v>1845</v>
      </c>
      <c r="J822" s="627" t="s">
        <v>1846</v>
      </c>
      <c r="K822" s="627"/>
      <c r="L822" s="629">
        <v>662.68</v>
      </c>
      <c r="M822" s="629">
        <v>4</v>
      </c>
      <c r="N822" s="630">
        <v>2650.72</v>
      </c>
    </row>
    <row r="823" spans="1:14" ht="14.4" customHeight="1" x14ac:dyDescent="0.3">
      <c r="A823" s="625" t="s">
        <v>526</v>
      </c>
      <c r="B823" s="626" t="s">
        <v>528</v>
      </c>
      <c r="C823" s="627" t="s">
        <v>556</v>
      </c>
      <c r="D823" s="628" t="s">
        <v>557</v>
      </c>
      <c r="E823" s="627" t="s">
        <v>529</v>
      </c>
      <c r="F823" s="628" t="s">
        <v>530</v>
      </c>
      <c r="G823" s="627" t="s">
        <v>645</v>
      </c>
      <c r="H823" s="627" t="s">
        <v>2611</v>
      </c>
      <c r="I823" s="627" t="s">
        <v>2612</v>
      </c>
      <c r="J823" s="627" t="s">
        <v>2613</v>
      </c>
      <c r="K823" s="627" t="s">
        <v>2614</v>
      </c>
      <c r="L823" s="629">
        <v>58.726666666666667</v>
      </c>
      <c r="M823" s="629">
        <v>3</v>
      </c>
      <c r="N823" s="630">
        <v>176.18</v>
      </c>
    </row>
    <row r="824" spans="1:14" ht="14.4" customHeight="1" x14ac:dyDescent="0.3">
      <c r="A824" s="625" t="s">
        <v>526</v>
      </c>
      <c r="B824" s="626" t="s">
        <v>528</v>
      </c>
      <c r="C824" s="627" t="s">
        <v>556</v>
      </c>
      <c r="D824" s="628" t="s">
        <v>557</v>
      </c>
      <c r="E824" s="627" t="s">
        <v>529</v>
      </c>
      <c r="F824" s="628" t="s">
        <v>530</v>
      </c>
      <c r="G824" s="627" t="s">
        <v>645</v>
      </c>
      <c r="H824" s="627" t="s">
        <v>1950</v>
      </c>
      <c r="I824" s="627" t="s">
        <v>1951</v>
      </c>
      <c r="J824" s="627" t="s">
        <v>1952</v>
      </c>
      <c r="K824" s="627" t="s">
        <v>1953</v>
      </c>
      <c r="L824" s="629">
        <v>0</v>
      </c>
      <c r="M824" s="629">
        <v>0</v>
      </c>
      <c r="N824" s="630">
        <v>0</v>
      </c>
    </row>
    <row r="825" spans="1:14" ht="14.4" customHeight="1" x14ac:dyDescent="0.3">
      <c r="A825" s="625" t="s">
        <v>526</v>
      </c>
      <c r="B825" s="626" t="s">
        <v>528</v>
      </c>
      <c r="C825" s="627" t="s">
        <v>556</v>
      </c>
      <c r="D825" s="628" t="s">
        <v>557</v>
      </c>
      <c r="E825" s="627" t="s">
        <v>529</v>
      </c>
      <c r="F825" s="628" t="s">
        <v>530</v>
      </c>
      <c r="G825" s="627" t="s">
        <v>645</v>
      </c>
      <c r="H825" s="627" t="s">
        <v>2553</v>
      </c>
      <c r="I825" s="627" t="s">
        <v>2554</v>
      </c>
      <c r="J825" s="627" t="s">
        <v>2555</v>
      </c>
      <c r="K825" s="627" t="s">
        <v>2556</v>
      </c>
      <c r="L825" s="629">
        <v>70.124711965413198</v>
      </c>
      <c r="M825" s="629">
        <v>2</v>
      </c>
      <c r="N825" s="630">
        <v>140.2494239308264</v>
      </c>
    </row>
    <row r="826" spans="1:14" ht="14.4" customHeight="1" x14ac:dyDescent="0.3">
      <c r="A826" s="625" t="s">
        <v>526</v>
      </c>
      <c r="B826" s="626" t="s">
        <v>528</v>
      </c>
      <c r="C826" s="627" t="s">
        <v>556</v>
      </c>
      <c r="D826" s="628" t="s">
        <v>557</v>
      </c>
      <c r="E826" s="627" t="s">
        <v>529</v>
      </c>
      <c r="F826" s="628" t="s">
        <v>530</v>
      </c>
      <c r="G826" s="627" t="s">
        <v>645</v>
      </c>
      <c r="H826" s="627" t="s">
        <v>2038</v>
      </c>
      <c r="I826" s="627" t="s">
        <v>2039</v>
      </c>
      <c r="J826" s="627" t="s">
        <v>2040</v>
      </c>
      <c r="K826" s="627" t="s">
        <v>2041</v>
      </c>
      <c r="L826" s="629">
        <v>100.5391468359</v>
      </c>
      <c r="M826" s="629">
        <v>2</v>
      </c>
      <c r="N826" s="630">
        <v>201.0782936718</v>
      </c>
    </row>
    <row r="827" spans="1:14" ht="14.4" customHeight="1" x14ac:dyDescent="0.3">
      <c r="A827" s="625" t="s">
        <v>526</v>
      </c>
      <c r="B827" s="626" t="s">
        <v>528</v>
      </c>
      <c r="C827" s="627" t="s">
        <v>556</v>
      </c>
      <c r="D827" s="628" t="s">
        <v>557</v>
      </c>
      <c r="E827" s="627" t="s">
        <v>529</v>
      </c>
      <c r="F827" s="628" t="s">
        <v>530</v>
      </c>
      <c r="G827" s="627" t="s">
        <v>645</v>
      </c>
      <c r="H827" s="627" t="s">
        <v>650</v>
      </c>
      <c r="I827" s="627" t="s">
        <v>651</v>
      </c>
      <c r="J827" s="627" t="s">
        <v>652</v>
      </c>
      <c r="K827" s="627" t="s">
        <v>653</v>
      </c>
      <c r="L827" s="629">
        <v>139.66999999999999</v>
      </c>
      <c r="M827" s="629">
        <v>1</v>
      </c>
      <c r="N827" s="630">
        <v>139.66999999999999</v>
      </c>
    </row>
    <row r="828" spans="1:14" ht="14.4" customHeight="1" x14ac:dyDescent="0.3">
      <c r="A828" s="625" t="s">
        <v>526</v>
      </c>
      <c r="B828" s="626" t="s">
        <v>528</v>
      </c>
      <c r="C828" s="627" t="s">
        <v>556</v>
      </c>
      <c r="D828" s="628" t="s">
        <v>557</v>
      </c>
      <c r="E828" s="627" t="s">
        <v>529</v>
      </c>
      <c r="F828" s="628" t="s">
        <v>530</v>
      </c>
      <c r="G828" s="627" t="s">
        <v>645</v>
      </c>
      <c r="H828" s="627" t="s">
        <v>2592</v>
      </c>
      <c r="I828" s="627" t="s">
        <v>2593</v>
      </c>
      <c r="J828" s="627" t="s">
        <v>2594</v>
      </c>
      <c r="K828" s="627" t="s">
        <v>2595</v>
      </c>
      <c r="L828" s="629">
        <v>380.24732435860182</v>
      </c>
      <c r="M828" s="629">
        <v>19</v>
      </c>
      <c r="N828" s="630">
        <v>7224.6991628134347</v>
      </c>
    </row>
    <row r="829" spans="1:14" ht="14.4" customHeight="1" x14ac:dyDescent="0.3">
      <c r="A829" s="625" t="s">
        <v>526</v>
      </c>
      <c r="B829" s="626" t="s">
        <v>528</v>
      </c>
      <c r="C829" s="627" t="s">
        <v>556</v>
      </c>
      <c r="D829" s="628" t="s">
        <v>557</v>
      </c>
      <c r="E829" s="627" t="s">
        <v>529</v>
      </c>
      <c r="F829" s="628" t="s">
        <v>530</v>
      </c>
      <c r="G829" s="627" t="s">
        <v>645</v>
      </c>
      <c r="H829" s="627" t="s">
        <v>2615</v>
      </c>
      <c r="I829" s="627" t="s">
        <v>2616</v>
      </c>
      <c r="J829" s="627" t="s">
        <v>2013</v>
      </c>
      <c r="K829" s="627" t="s">
        <v>2617</v>
      </c>
      <c r="L829" s="629">
        <v>182.11</v>
      </c>
      <c r="M829" s="629">
        <v>2</v>
      </c>
      <c r="N829" s="630">
        <v>364.22</v>
      </c>
    </row>
    <row r="830" spans="1:14" ht="14.4" customHeight="1" x14ac:dyDescent="0.3">
      <c r="A830" s="625" t="s">
        <v>526</v>
      </c>
      <c r="B830" s="626" t="s">
        <v>528</v>
      </c>
      <c r="C830" s="627" t="s">
        <v>558</v>
      </c>
      <c r="D830" s="628" t="s">
        <v>559</v>
      </c>
      <c r="E830" s="627" t="s">
        <v>529</v>
      </c>
      <c r="F830" s="628" t="s">
        <v>530</v>
      </c>
      <c r="G830" s="627"/>
      <c r="H830" s="627" t="s">
        <v>2471</v>
      </c>
      <c r="I830" s="627" t="s">
        <v>2472</v>
      </c>
      <c r="J830" s="627" t="s">
        <v>2473</v>
      </c>
      <c r="K830" s="627" t="s">
        <v>2474</v>
      </c>
      <c r="L830" s="629">
        <v>4300.7295076666187</v>
      </c>
      <c r="M830" s="629">
        <v>43</v>
      </c>
      <c r="N830" s="630">
        <v>184931.3688296646</v>
      </c>
    </row>
    <row r="831" spans="1:14" ht="14.4" customHeight="1" x14ac:dyDescent="0.3">
      <c r="A831" s="625" t="s">
        <v>526</v>
      </c>
      <c r="B831" s="626" t="s">
        <v>528</v>
      </c>
      <c r="C831" s="627" t="s">
        <v>558</v>
      </c>
      <c r="D831" s="628" t="s">
        <v>559</v>
      </c>
      <c r="E831" s="627" t="s">
        <v>529</v>
      </c>
      <c r="F831" s="628" t="s">
        <v>530</v>
      </c>
      <c r="G831" s="627"/>
      <c r="H831" s="627" t="s">
        <v>2475</v>
      </c>
      <c r="I831" s="627" t="s">
        <v>2475</v>
      </c>
      <c r="J831" s="627" t="s">
        <v>2476</v>
      </c>
      <c r="K831" s="627" t="s">
        <v>2477</v>
      </c>
      <c r="L831" s="629">
        <v>1204.8016939020292</v>
      </c>
      <c r="M831" s="629">
        <v>1</v>
      </c>
      <c r="N831" s="630">
        <v>1204.8016939020292</v>
      </c>
    </row>
    <row r="832" spans="1:14" ht="14.4" customHeight="1" x14ac:dyDescent="0.3">
      <c r="A832" s="625" t="s">
        <v>526</v>
      </c>
      <c r="B832" s="626" t="s">
        <v>528</v>
      </c>
      <c r="C832" s="627" t="s">
        <v>558</v>
      </c>
      <c r="D832" s="628" t="s">
        <v>559</v>
      </c>
      <c r="E832" s="627" t="s">
        <v>529</v>
      </c>
      <c r="F832" s="628" t="s">
        <v>530</v>
      </c>
      <c r="G832" s="627"/>
      <c r="H832" s="627" t="s">
        <v>2478</v>
      </c>
      <c r="I832" s="627" t="s">
        <v>2479</v>
      </c>
      <c r="J832" s="627" t="s">
        <v>2480</v>
      </c>
      <c r="K832" s="627" t="s">
        <v>2481</v>
      </c>
      <c r="L832" s="629">
        <v>227.87338530988006</v>
      </c>
      <c r="M832" s="629">
        <v>18</v>
      </c>
      <c r="N832" s="630">
        <v>4101.7209355778414</v>
      </c>
    </row>
    <row r="833" spans="1:14" ht="14.4" customHeight="1" x14ac:dyDescent="0.3">
      <c r="A833" s="625" t="s">
        <v>526</v>
      </c>
      <c r="B833" s="626" t="s">
        <v>528</v>
      </c>
      <c r="C833" s="627" t="s">
        <v>558</v>
      </c>
      <c r="D833" s="628" t="s">
        <v>559</v>
      </c>
      <c r="E833" s="627" t="s">
        <v>529</v>
      </c>
      <c r="F833" s="628" t="s">
        <v>530</v>
      </c>
      <c r="G833" s="627" t="s">
        <v>560</v>
      </c>
      <c r="H833" s="627" t="s">
        <v>565</v>
      </c>
      <c r="I833" s="627" t="s">
        <v>565</v>
      </c>
      <c r="J833" s="627" t="s">
        <v>566</v>
      </c>
      <c r="K833" s="627" t="s">
        <v>567</v>
      </c>
      <c r="L833" s="629">
        <v>254.44949169137675</v>
      </c>
      <c r="M833" s="629">
        <v>8</v>
      </c>
      <c r="N833" s="630">
        <v>2035.595933531014</v>
      </c>
    </row>
    <row r="834" spans="1:14" ht="14.4" customHeight="1" x14ac:dyDescent="0.3">
      <c r="A834" s="625" t="s">
        <v>526</v>
      </c>
      <c r="B834" s="626" t="s">
        <v>528</v>
      </c>
      <c r="C834" s="627" t="s">
        <v>558</v>
      </c>
      <c r="D834" s="628" t="s">
        <v>559</v>
      </c>
      <c r="E834" s="627" t="s">
        <v>529</v>
      </c>
      <c r="F834" s="628" t="s">
        <v>530</v>
      </c>
      <c r="G834" s="627" t="s">
        <v>560</v>
      </c>
      <c r="H834" s="627" t="s">
        <v>568</v>
      </c>
      <c r="I834" s="627" t="s">
        <v>568</v>
      </c>
      <c r="J834" s="627" t="s">
        <v>566</v>
      </c>
      <c r="K834" s="627" t="s">
        <v>569</v>
      </c>
      <c r="L834" s="629">
        <v>145.02199999999999</v>
      </c>
      <c r="M834" s="629">
        <v>5</v>
      </c>
      <c r="N834" s="630">
        <v>725.1099999999999</v>
      </c>
    </row>
    <row r="835" spans="1:14" ht="14.4" customHeight="1" x14ac:dyDescent="0.3">
      <c r="A835" s="625" t="s">
        <v>526</v>
      </c>
      <c r="B835" s="626" t="s">
        <v>528</v>
      </c>
      <c r="C835" s="627" t="s">
        <v>558</v>
      </c>
      <c r="D835" s="628" t="s">
        <v>559</v>
      </c>
      <c r="E835" s="627" t="s">
        <v>529</v>
      </c>
      <c r="F835" s="628" t="s">
        <v>530</v>
      </c>
      <c r="G835" s="627" t="s">
        <v>560</v>
      </c>
      <c r="H835" s="627" t="s">
        <v>570</v>
      </c>
      <c r="I835" s="627" t="s">
        <v>571</v>
      </c>
      <c r="J835" s="627" t="s">
        <v>572</v>
      </c>
      <c r="K835" s="627" t="s">
        <v>573</v>
      </c>
      <c r="L835" s="629">
        <v>84.701427909573837</v>
      </c>
      <c r="M835" s="629">
        <v>7</v>
      </c>
      <c r="N835" s="630">
        <v>592.9099953670169</v>
      </c>
    </row>
    <row r="836" spans="1:14" ht="14.4" customHeight="1" x14ac:dyDescent="0.3">
      <c r="A836" s="625" t="s">
        <v>526</v>
      </c>
      <c r="B836" s="626" t="s">
        <v>528</v>
      </c>
      <c r="C836" s="627" t="s">
        <v>558</v>
      </c>
      <c r="D836" s="628" t="s">
        <v>559</v>
      </c>
      <c r="E836" s="627" t="s">
        <v>529</v>
      </c>
      <c r="F836" s="628" t="s">
        <v>530</v>
      </c>
      <c r="G836" s="627" t="s">
        <v>560</v>
      </c>
      <c r="H836" s="627" t="s">
        <v>578</v>
      </c>
      <c r="I836" s="627" t="s">
        <v>579</v>
      </c>
      <c r="J836" s="627" t="s">
        <v>580</v>
      </c>
      <c r="K836" s="627" t="s">
        <v>581</v>
      </c>
      <c r="L836" s="629">
        <v>166.59973207542001</v>
      </c>
      <c r="M836" s="629">
        <v>5</v>
      </c>
      <c r="N836" s="630">
        <v>832.99866037710001</v>
      </c>
    </row>
    <row r="837" spans="1:14" ht="14.4" customHeight="1" x14ac:dyDescent="0.3">
      <c r="A837" s="625" t="s">
        <v>526</v>
      </c>
      <c r="B837" s="626" t="s">
        <v>528</v>
      </c>
      <c r="C837" s="627" t="s">
        <v>558</v>
      </c>
      <c r="D837" s="628" t="s">
        <v>559</v>
      </c>
      <c r="E837" s="627" t="s">
        <v>529</v>
      </c>
      <c r="F837" s="628" t="s">
        <v>530</v>
      </c>
      <c r="G837" s="627" t="s">
        <v>560</v>
      </c>
      <c r="H837" s="627" t="s">
        <v>759</v>
      </c>
      <c r="I837" s="627" t="s">
        <v>760</v>
      </c>
      <c r="J837" s="627" t="s">
        <v>761</v>
      </c>
      <c r="K837" s="627" t="s">
        <v>762</v>
      </c>
      <c r="L837" s="629">
        <v>63.325885479527429</v>
      </c>
      <c r="M837" s="629">
        <v>17</v>
      </c>
      <c r="N837" s="630">
        <v>1076.5400531519663</v>
      </c>
    </row>
    <row r="838" spans="1:14" ht="14.4" customHeight="1" x14ac:dyDescent="0.3">
      <c r="A838" s="625" t="s">
        <v>526</v>
      </c>
      <c r="B838" s="626" t="s">
        <v>528</v>
      </c>
      <c r="C838" s="627" t="s">
        <v>558</v>
      </c>
      <c r="D838" s="628" t="s">
        <v>559</v>
      </c>
      <c r="E838" s="627" t="s">
        <v>529</v>
      </c>
      <c r="F838" s="628" t="s">
        <v>530</v>
      </c>
      <c r="G838" s="627" t="s">
        <v>560</v>
      </c>
      <c r="H838" s="627" t="s">
        <v>590</v>
      </c>
      <c r="I838" s="627" t="s">
        <v>591</v>
      </c>
      <c r="J838" s="627" t="s">
        <v>592</v>
      </c>
      <c r="K838" s="627" t="s">
        <v>593</v>
      </c>
      <c r="L838" s="629">
        <v>60.350018044963214</v>
      </c>
      <c r="M838" s="629">
        <v>7</v>
      </c>
      <c r="N838" s="630">
        <v>422.45012631474248</v>
      </c>
    </row>
    <row r="839" spans="1:14" ht="14.4" customHeight="1" x14ac:dyDescent="0.3">
      <c r="A839" s="625" t="s">
        <v>526</v>
      </c>
      <c r="B839" s="626" t="s">
        <v>528</v>
      </c>
      <c r="C839" s="627" t="s">
        <v>558</v>
      </c>
      <c r="D839" s="628" t="s">
        <v>559</v>
      </c>
      <c r="E839" s="627" t="s">
        <v>529</v>
      </c>
      <c r="F839" s="628" t="s">
        <v>530</v>
      </c>
      <c r="G839" s="627" t="s">
        <v>560</v>
      </c>
      <c r="H839" s="627" t="s">
        <v>856</v>
      </c>
      <c r="I839" s="627" t="s">
        <v>857</v>
      </c>
      <c r="J839" s="627" t="s">
        <v>858</v>
      </c>
      <c r="K839" s="627" t="s">
        <v>859</v>
      </c>
      <c r="L839" s="629">
        <v>192.36</v>
      </c>
      <c r="M839" s="629">
        <v>1</v>
      </c>
      <c r="N839" s="630">
        <v>192.36</v>
      </c>
    </row>
    <row r="840" spans="1:14" ht="14.4" customHeight="1" x14ac:dyDescent="0.3">
      <c r="A840" s="625" t="s">
        <v>526</v>
      </c>
      <c r="B840" s="626" t="s">
        <v>528</v>
      </c>
      <c r="C840" s="627" t="s">
        <v>558</v>
      </c>
      <c r="D840" s="628" t="s">
        <v>559</v>
      </c>
      <c r="E840" s="627" t="s">
        <v>529</v>
      </c>
      <c r="F840" s="628" t="s">
        <v>530</v>
      </c>
      <c r="G840" s="627" t="s">
        <v>560</v>
      </c>
      <c r="H840" s="627" t="s">
        <v>2486</v>
      </c>
      <c r="I840" s="627" t="s">
        <v>2487</v>
      </c>
      <c r="J840" s="627" t="s">
        <v>1415</v>
      </c>
      <c r="K840" s="627" t="s">
        <v>2488</v>
      </c>
      <c r="L840" s="629">
        <v>411.93954075614801</v>
      </c>
      <c r="M840" s="629">
        <v>1</v>
      </c>
      <c r="N840" s="630">
        <v>411.93954075614801</v>
      </c>
    </row>
    <row r="841" spans="1:14" ht="14.4" customHeight="1" x14ac:dyDescent="0.3">
      <c r="A841" s="625" t="s">
        <v>526</v>
      </c>
      <c r="B841" s="626" t="s">
        <v>528</v>
      </c>
      <c r="C841" s="627" t="s">
        <v>558</v>
      </c>
      <c r="D841" s="628" t="s">
        <v>559</v>
      </c>
      <c r="E841" s="627" t="s">
        <v>529</v>
      </c>
      <c r="F841" s="628" t="s">
        <v>530</v>
      </c>
      <c r="G841" s="627" t="s">
        <v>560</v>
      </c>
      <c r="H841" s="627" t="s">
        <v>860</v>
      </c>
      <c r="I841" s="627" t="s">
        <v>860</v>
      </c>
      <c r="J841" s="627" t="s">
        <v>861</v>
      </c>
      <c r="K841" s="627" t="s">
        <v>862</v>
      </c>
      <c r="L841" s="629">
        <v>38.00473684210526</v>
      </c>
      <c r="M841" s="629">
        <v>19</v>
      </c>
      <c r="N841" s="630">
        <v>722.08999999999992</v>
      </c>
    </row>
    <row r="842" spans="1:14" ht="14.4" customHeight="1" x14ac:dyDescent="0.3">
      <c r="A842" s="625" t="s">
        <v>526</v>
      </c>
      <c r="B842" s="626" t="s">
        <v>528</v>
      </c>
      <c r="C842" s="627" t="s">
        <v>558</v>
      </c>
      <c r="D842" s="628" t="s">
        <v>559</v>
      </c>
      <c r="E842" s="627" t="s">
        <v>529</v>
      </c>
      <c r="F842" s="628" t="s">
        <v>530</v>
      </c>
      <c r="G842" s="627" t="s">
        <v>560</v>
      </c>
      <c r="H842" s="627" t="s">
        <v>878</v>
      </c>
      <c r="I842" s="627" t="s">
        <v>879</v>
      </c>
      <c r="J842" s="627" t="s">
        <v>880</v>
      </c>
      <c r="K842" s="627" t="s">
        <v>862</v>
      </c>
      <c r="L842" s="629">
        <v>37.19</v>
      </c>
      <c r="M842" s="629">
        <v>1</v>
      </c>
      <c r="N842" s="630">
        <v>37.19</v>
      </c>
    </row>
    <row r="843" spans="1:14" ht="14.4" customHeight="1" x14ac:dyDescent="0.3">
      <c r="A843" s="625" t="s">
        <v>526</v>
      </c>
      <c r="B843" s="626" t="s">
        <v>528</v>
      </c>
      <c r="C843" s="627" t="s">
        <v>558</v>
      </c>
      <c r="D843" s="628" t="s">
        <v>559</v>
      </c>
      <c r="E843" s="627" t="s">
        <v>529</v>
      </c>
      <c r="F843" s="628" t="s">
        <v>530</v>
      </c>
      <c r="G843" s="627" t="s">
        <v>560</v>
      </c>
      <c r="H843" s="627" t="s">
        <v>888</v>
      </c>
      <c r="I843" s="627" t="s">
        <v>889</v>
      </c>
      <c r="J843" s="627" t="s">
        <v>890</v>
      </c>
      <c r="K843" s="627" t="s">
        <v>891</v>
      </c>
      <c r="L843" s="629">
        <v>331.02946623652701</v>
      </c>
      <c r="M843" s="629">
        <v>1</v>
      </c>
      <c r="N843" s="630">
        <v>331.02946623652701</v>
      </c>
    </row>
    <row r="844" spans="1:14" ht="14.4" customHeight="1" x14ac:dyDescent="0.3">
      <c r="A844" s="625" t="s">
        <v>526</v>
      </c>
      <c r="B844" s="626" t="s">
        <v>528</v>
      </c>
      <c r="C844" s="627" t="s">
        <v>558</v>
      </c>
      <c r="D844" s="628" t="s">
        <v>559</v>
      </c>
      <c r="E844" s="627" t="s">
        <v>529</v>
      </c>
      <c r="F844" s="628" t="s">
        <v>530</v>
      </c>
      <c r="G844" s="627" t="s">
        <v>560</v>
      </c>
      <c r="H844" s="627" t="s">
        <v>597</v>
      </c>
      <c r="I844" s="627" t="s">
        <v>598</v>
      </c>
      <c r="J844" s="627" t="s">
        <v>599</v>
      </c>
      <c r="K844" s="627" t="s">
        <v>600</v>
      </c>
      <c r="L844" s="629">
        <v>63.15</v>
      </c>
      <c r="M844" s="629">
        <v>3</v>
      </c>
      <c r="N844" s="630">
        <v>189.45</v>
      </c>
    </row>
    <row r="845" spans="1:14" ht="14.4" customHeight="1" x14ac:dyDescent="0.3">
      <c r="A845" s="625" t="s">
        <v>526</v>
      </c>
      <c r="B845" s="626" t="s">
        <v>528</v>
      </c>
      <c r="C845" s="627" t="s">
        <v>558</v>
      </c>
      <c r="D845" s="628" t="s">
        <v>559</v>
      </c>
      <c r="E845" s="627" t="s">
        <v>529</v>
      </c>
      <c r="F845" s="628" t="s">
        <v>530</v>
      </c>
      <c r="G845" s="627" t="s">
        <v>560</v>
      </c>
      <c r="H845" s="627" t="s">
        <v>2489</v>
      </c>
      <c r="I845" s="627" t="s">
        <v>2490</v>
      </c>
      <c r="J845" s="627" t="s">
        <v>2491</v>
      </c>
      <c r="K845" s="627" t="s">
        <v>1498</v>
      </c>
      <c r="L845" s="629">
        <v>41.64</v>
      </c>
      <c r="M845" s="629">
        <v>1</v>
      </c>
      <c r="N845" s="630">
        <v>41.64</v>
      </c>
    </row>
    <row r="846" spans="1:14" ht="14.4" customHeight="1" x14ac:dyDescent="0.3">
      <c r="A846" s="625" t="s">
        <v>526</v>
      </c>
      <c r="B846" s="626" t="s">
        <v>528</v>
      </c>
      <c r="C846" s="627" t="s">
        <v>558</v>
      </c>
      <c r="D846" s="628" t="s">
        <v>559</v>
      </c>
      <c r="E846" s="627" t="s">
        <v>529</v>
      </c>
      <c r="F846" s="628" t="s">
        <v>530</v>
      </c>
      <c r="G846" s="627" t="s">
        <v>560</v>
      </c>
      <c r="H846" s="627" t="s">
        <v>601</v>
      </c>
      <c r="I846" s="627" t="s">
        <v>562</v>
      </c>
      <c r="J846" s="627" t="s">
        <v>602</v>
      </c>
      <c r="K846" s="627"/>
      <c r="L846" s="629">
        <v>97.806737900133982</v>
      </c>
      <c r="M846" s="629">
        <v>10</v>
      </c>
      <c r="N846" s="630">
        <v>978.06737900133987</v>
      </c>
    </row>
    <row r="847" spans="1:14" ht="14.4" customHeight="1" x14ac:dyDescent="0.3">
      <c r="A847" s="625" t="s">
        <v>526</v>
      </c>
      <c r="B847" s="626" t="s">
        <v>528</v>
      </c>
      <c r="C847" s="627" t="s">
        <v>558</v>
      </c>
      <c r="D847" s="628" t="s">
        <v>559</v>
      </c>
      <c r="E847" s="627" t="s">
        <v>529</v>
      </c>
      <c r="F847" s="628" t="s">
        <v>530</v>
      </c>
      <c r="G847" s="627" t="s">
        <v>560</v>
      </c>
      <c r="H847" s="627" t="s">
        <v>1124</v>
      </c>
      <c r="I847" s="627" t="s">
        <v>1125</v>
      </c>
      <c r="J847" s="627" t="s">
        <v>1126</v>
      </c>
      <c r="K847" s="627" t="s">
        <v>1127</v>
      </c>
      <c r="L847" s="629">
        <v>64.083999999999989</v>
      </c>
      <c r="M847" s="629">
        <v>5</v>
      </c>
      <c r="N847" s="630">
        <v>320.41999999999996</v>
      </c>
    </row>
    <row r="848" spans="1:14" ht="14.4" customHeight="1" x14ac:dyDescent="0.3">
      <c r="A848" s="625" t="s">
        <v>526</v>
      </c>
      <c r="B848" s="626" t="s">
        <v>528</v>
      </c>
      <c r="C848" s="627" t="s">
        <v>558</v>
      </c>
      <c r="D848" s="628" t="s">
        <v>559</v>
      </c>
      <c r="E848" s="627" t="s">
        <v>529</v>
      </c>
      <c r="F848" s="628" t="s">
        <v>530</v>
      </c>
      <c r="G848" s="627" t="s">
        <v>560</v>
      </c>
      <c r="H848" s="627" t="s">
        <v>1135</v>
      </c>
      <c r="I848" s="627" t="s">
        <v>1136</v>
      </c>
      <c r="J848" s="627" t="s">
        <v>1137</v>
      </c>
      <c r="K848" s="627" t="s">
        <v>573</v>
      </c>
      <c r="L848" s="629">
        <v>118.35</v>
      </c>
      <c r="M848" s="629">
        <v>2</v>
      </c>
      <c r="N848" s="630">
        <v>236.7</v>
      </c>
    </row>
    <row r="849" spans="1:14" ht="14.4" customHeight="1" x14ac:dyDescent="0.3">
      <c r="A849" s="625" t="s">
        <v>526</v>
      </c>
      <c r="B849" s="626" t="s">
        <v>528</v>
      </c>
      <c r="C849" s="627" t="s">
        <v>558</v>
      </c>
      <c r="D849" s="628" t="s">
        <v>559</v>
      </c>
      <c r="E849" s="627" t="s">
        <v>529</v>
      </c>
      <c r="F849" s="628" t="s">
        <v>530</v>
      </c>
      <c r="G849" s="627" t="s">
        <v>560</v>
      </c>
      <c r="H849" s="627" t="s">
        <v>1138</v>
      </c>
      <c r="I849" s="627" t="s">
        <v>1139</v>
      </c>
      <c r="J849" s="627" t="s">
        <v>1140</v>
      </c>
      <c r="K849" s="627" t="s">
        <v>1141</v>
      </c>
      <c r="L849" s="629">
        <v>59.321428571428569</v>
      </c>
      <c r="M849" s="629">
        <v>7</v>
      </c>
      <c r="N849" s="630">
        <v>415.25</v>
      </c>
    </row>
    <row r="850" spans="1:14" ht="14.4" customHeight="1" x14ac:dyDescent="0.3">
      <c r="A850" s="625" t="s">
        <v>526</v>
      </c>
      <c r="B850" s="626" t="s">
        <v>528</v>
      </c>
      <c r="C850" s="627" t="s">
        <v>558</v>
      </c>
      <c r="D850" s="628" t="s">
        <v>559</v>
      </c>
      <c r="E850" s="627" t="s">
        <v>529</v>
      </c>
      <c r="F850" s="628" t="s">
        <v>530</v>
      </c>
      <c r="G850" s="627" t="s">
        <v>560</v>
      </c>
      <c r="H850" s="627" t="s">
        <v>1169</v>
      </c>
      <c r="I850" s="627" t="s">
        <v>1170</v>
      </c>
      <c r="J850" s="627" t="s">
        <v>858</v>
      </c>
      <c r="K850" s="627" t="s">
        <v>1171</v>
      </c>
      <c r="L850" s="629">
        <v>271.0587278635906</v>
      </c>
      <c r="M850" s="629">
        <v>7</v>
      </c>
      <c r="N850" s="630">
        <v>1897.4110950451341</v>
      </c>
    </row>
    <row r="851" spans="1:14" ht="14.4" customHeight="1" x14ac:dyDescent="0.3">
      <c r="A851" s="625" t="s">
        <v>526</v>
      </c>
      <c r="B851" s="626" t="s">
        <v>528</v>
      </c>
      <c r="C851" s="627" t="s">
        <v>558</v>
      </c>
      <c r="D851" s="628" t="s">
        <v>559</v>
      </c>
      <c r="E851" s="627" t="s">
        <v>529</v>
      </c>
      <c r="F851" s="628" t="s">
        <v>530</v>
      </c>
      <c r="G851" s="627" t="s">
        <v>560</v>
      </c>
      <c r="H851" s="627" t="s">
        <v>1184</v>
      </c>
      <c r="I851" s="627" t="s">
        <v>1185</v>
      </c>
      <c r="J851" s="627" t="s">
        <v>1186</v>
      </c>
      <c r="K851" s="627" t="s">
        <v>1187</v>
      </c>
      <c r="L851" s="629">
        <v>197.47003183409413</v>
      </c>
      <c r="M851" s="629">
        <v>33</v>
      </c>
      <c r="N851" s="630">
        <v>6516.5110505251059</v>
      </c>
    </row>
    <row r="852" spans="1:14" ht="14.4" customHeight="1" x14ac:dyDescent="0.3">
      <c r="A852" s="625" t="s">
        <v>526</v>
      </c>
      <c r="B852" s="626" t="s">
        <v>528</v>
      </c>
      <c r="C852" s="627" t="s">
        <v>558</v>
      </c>
      <c r="D852" s="628" t="s">
        <v>559</v>
      </c>
      <c r="E852" s="627" t="s">
        <v>529</v>
      </c>
      <c r="F852" s="628" t="s">
        <v>530</v>
      </c>
      <c r="G852" s="627" t="s">
        <v>560</v>
      </c>
      <c r="H852" s="627" t="s">
        <v>1274</v>
      </c>
      <c r="I852" s="627" t="s">
        <v>1275</v>
      </c>
      <c r="J852" s="627" t="s">
        <v>1276</v>
      </c>
      <c r="K852" s="627" t="s">
        <v>1277</v>
      </c>
      <c r="L852" s="629">
        <v>147.06</v>
      </c>
      <c r="M852" s="629">
        <v>1</v>
      </c>
      <c r="N852" s="630">
        <v>147.06</v>
      </c>
    </row>
    <row r="853" spans="1:14" ht="14.4" customHeight="1" x14ac:dyDescent="0.3">
      <c r="A853" s="625" t="s">
        <v>526</v>
      </c>
      <c r="B853" s="626" t="s">
        <v>528</v>
      </c>
      <c r="C853" s="627" t="s">
        <v>558</v>
      </c>
      <c r="D853" s="628" t="s">
        <v>559</v>
      </c>
      <c r="E853" s="627" t="s">
        <v>529</v>
      </c>
      <c r="F853" s="628" t="s">
        <v>530</v>
      </c>
      <c r="G853" s="627" t="s">
        <v>560</v>
      </c>
      <c r="H853" s="627" t="s">
        <v>607</v>
      </c>
      <c r="I853" s="627" t="s">
        <v>608</v>
      </c>
      <c r="J853" s="627" t="s">
        <v>609</v>
      </c>
      <c r="K853" s="627" t="s">
        <v>610</v>
      </c>
      <c r="L853" s="629">
        <v>63.267112991256738</v>
      </c>
      <c r="M853" s="629">
        <v>3</v>
      </c>
      <c r="N853" s="630">
        <v>189.80133897377021</v>
      </c>
    </row>
    <row r="854" spans="1:14" ht="14.4" customHeight="1" x14ac:dyDescent="0.3">
      <c r="A854" s="625" t="s">
        <v>526</v>
      </c>
      <c r="B854" s="626" t="s">
        <v>528</v>
      </c>
      <c r="C854" s="627" t="s">
        <v>558</v>
      </c>
      <c r="D854" s="628" t="s">
        <v>559</v>
      </c>
      <c r="E854" s="627" t="s">
        <v>529</v>
      </c>
      <c r="F854" s="628" t="s">
        <v>530</v>
      </c>
      <c r="G854" s="627" t="s">
        <v>560</v>
      </c>
      <c r="H854" s="627" t="s">
        <v>1306</v>
      </c>
      <c r="I854" s="627" t="s">
        <v>1307</v>
      </c>
      <c r="J854" s="627" t="s">
        <v>1308</v>
      </c>
      <c r="K854" s="627" t="s">
        <v>773</v>
      </c>
      <c r="L854" s="629">
        <v>41.56677339707506</v>
      </c>
      <c r="M854" s="629">
        <v>3</v>
      </c>
      <c r="N854" s="630">
        <v>124.70032019122519</v>
      </c>
    </row>
    <row r="855" spans="1:14" ht="14.4" customHeight="1" x14ac:dyDescent="0.3">
      <c r="A855" s="625" t="s">
        <v>526</v>
      </c>
      <c r="B855" s="626" t="s">
        <v>528</v>
      </c>
      <c r="C855" s="627" t="s">
        <v>558</v>
      </c>
      <c r="D855" s="628" t="s">
        <v>559</v>
      </c>
      <c r="E855" s="627" t="s">
        <v>529</v>
      </c>
      <c r="F855" s="628" t="s">
        <v>530</v>
      </c>
      <c r="G855" s="627" t="s">
        <v>560</v>
      </c>
      <c r="H855" s="627" t="s">
        <v>1335</v>
      </c>
      <c r="I855" s="627" t="s">
        <v>1335</v>
      </c>
      <c r="J855" s="627" t="s">
        <v>1336</v>
      </c>
      <c r="K855" s="627" t="s">
        <v>862</v>
      </c>
      <c r="L855" s="629">
        <v>56.515572619116789</v>
      </c>
      <c r="M855" s="629">
        <v>14</v>
      </c>
      <c r="N855" s="630">
        <v>791.21801666763508</v>
      </c>
    </row>
    <row r="856" spans="1:14" ht="14.4" customHeight="1" x14ac:dyDescent="0.3">
      <c r="A856" s="625" t="s">
        <v>526</v>
      </c>
      <c r="B856" s="626" t="s">
        <v>528</v>
      </c>
      <c r="C856" s="627" t="s">
        <v>558</v>
      </c>
      <c r="D856" s="628" t="s">
        <v>559</v>
      </c>
      <c r="E856" s="627" t="s">
        <v>529</v>
      </c>
      <c r="F856" s="628" t="s">
        <v>530</v>
      </c>
      <c r="G856" s="627" t="s">
        <v>560</v>
      </c>
      <c r="H856" s="627" t="s">
        <v>1358</v>
      </c>
      <c r="I856" s="627" t="s">
        <v>562</v>
      </c>
      <c r="J856" s="627" t="s">
        <v>1359</v>
      </c>
      <c r="K856" s="627"/>
      <c r="L856" s="629">
        <v>59.640049262276534</v>
      </c>
      <c r="M856" s="629">
        <v>6</v>
      </c>
      <c r="N856" s="630">
        <v>357.8402955736592</v>
      </c>
    </row>
    <row r="857" spans="1:14" ht="14.4" customHeight="1" x14ac:dyDescent="0.3">
      <c r="A857" s="625" t="s">
        <v>526</v>
      </c>
      <c r="B857" s="626" t="s">
        <v>528</v>
      </c>
      <c r="C857" s="627" t="s">
        <v>558</v>
      </c>
      <c r="D857" s="628" t="s">
        <v>559</v>
      </c>
      <c r="E857" s="627" t="s">
        <v>529</v>
      </c>
      <c r="F857" s="628" t="s">
        <v>530</v>
      </c>
      <c r="G857" s="627" t="s">
        <v>560</v>
      </c>
      <c r="H857" s="627" t="s">
        <v>1365</v>
      </c>
      <c r="I857" s="627" t="s">
        <v>1366</v>
      </c>
      <c r="J857" s="627" t="s">
        <v>1367</v>
      </c>
      <c r="K857" s="627" t="s">
        <v>1141</v>
      </c>
      <c r="L857" s="629">
        <v>52.560382405354822</v>
      </c>
      <c r="M857" s="629">
        <v>26</v>
      </c>
      <c r="N857" s="630">
        <v>1366.5699425392254</v>
      </c>
    </row>
    <row r="858" spans="1:14" ht="14.4" customHeight="1" x14ac:dyDescent="0.3">
      <c r="A858" s="625" t="s">
        <v>526</v>
      </c>
      <c r="B858" s="626" t="s">
        <v>528</v>
      </c>
      <c r="C858" s="627" t="s">
        <v>558</v>
      </c>
      <c r="D858" s="628" t="s">
        <v>559</v>
      </c>
      <c r="E858" s="627" t="s">
        <v>529</v>
      </c>
      <c r="F858" s="628" t="s">
        <v>530</v>
      </c>
      <c r="G858" s="627" t="s">
        <v>560</v>
      </c>
      <c r="H858" s="627" t="s">
        <v>1372</v>
      </c>
      <c r="I858" s="627" t="s">
        <v>1373</v>
      </c>
      <c r="J858" s="627" t="s">
        <v>1374</v>
      </c>
      <c r="K858" s="627" t="s">
        <v>1375</v>
      </c>
      <c r="L858" s="629">
        <v>434.7</v>
      </c>
      <c r="M858" s="629">
        <v>2</v>
      </c>
      <c r="N858" s="630">
        <v>869.4</v>
      </c>
    </row>
    <row r="859" spans="1:14" ht="14.4" customHeight="1" x14ac:dyDescent="0.3">
      <c r="A859" s="625" t="s">
        <v>526</v>
      </c>
      <c r="B859" s="626" t="s">
        <v>528</v>
      </c>
      <c r="C859" s="627" t="s">
        <v>558</v>
      </c>
      <c r="D859" s="628" t="s">
        <v>559</v>
      </c>
      <c r="E859" s="627" t="s">
        <v>529</v>
      </c>
      <c r="F859" s="628" t="s">
        <v>530</v>
      </c>
      <c r="G859" s="627" t="s">
        <v>560</v>
      </c>
      <c r="H859" s="627" t="s">
        <v>1378</v>
      </c>
      <c r="I859" s="627" t="s">
        <v>1379</v>
      </c>
      <c r="J859" s="627" t="s">
        <v>1380</v>
      </c>
      <c r="K859" s="627" t="s">
        <v>1381</v>
      </c>
      <c r="L859" s="629">
        <v>61.385629339513734</v>
      </c>
      <c r="M859" s="629">
        <v>16</v>
      </c>
      <c r="N859" s="630">
        <v>982.17006943221975</v>
      </c>
    </row>
    <row r="860" spans="1:14" ht="14.4" customHeight="1" x14ac:dyDescent="0.3">
      <c r="A860" s="625" t="s">
        <v>526</v>
      </c>
      <c r="B860" s="626" t="s">
        <v>528</v>
      </c>
      <c r="C860" s="627" t="s">
        <v>558</v>
      </c>
      <c r="D860" s="628" t="s">
        <v>559</v>
      </c>
      <c r="E860" s="627" t="s">
        <v>529</v>
      </c>
      <c r="F860" s="628" t="s">
        <v>530</v>
      </c>
      <c r="G860" s="627" t="s">
        <v>560</v>
      </c>
      <c r="H860" s="627" t="s">
        <v>611</v>
      </c>
      <c r="I860" s="627" t="s">
        <v>612</v>
      </c>
      <c r="J860" s="627" t="s">
        <v>613</v>
      </c>
      <c r="K860" s="627" t="s">
        <v>614</v>
      </c>
      <c r="L860" s="629">
        <v>327.06</v>
      </c>
      <c r="M860" s="629">
        <v>1</v>
      </c>
      <c r="N860" s="630">
        <v>327.06</v>
      </c>
    </row>
    <row r="861" spans="1:14" ht="14.4" customHeight="1" x14ac:dyDescent="0.3">
      <c r="A861" s="625" t="s">
        <v>526</v>
      </c>
      <c r="B861" s="626" t="s">
        <v>528</v>
      </c>
      <c r="C861" s="627" t="s">
        <v>558</v>
      </c>
      <c r="D861" s="628" t="s">
        <v>559</v>
      </c>
      <c r="E861" s="627" t="s">
        <v>529</v>
      </c>
      <c r="F861" s="628" t="s">
        <v>530</v>
      </c>
      <c r="G861" s="627" t="s">
        <v>560</v>
      </c>
      <c r="H861" s="627" t="s">
        <v>1487</v>
      </c>
      <c r="I861" s="627" t="s">
        <v>1488</v>
      </c>
      <c r="J861" s="627" t="s">
        <v>1489</v>
      </c>
      <c r="K861" s="627" t="s">
        <v>1490</v>
      </c>
      <c r="L861" s="629">
        <v>38.94</v>
      </c>
      <c r="M861" s="629">
        <v>2</v>
      </c>
      <c r="N861" s="630">
        <v>77.88</v>
      </c>
    </row>
    <row r="862" spans="1:14" ht="14.4" customHeight="1" x14ac:dyDescent="0.3">
      <c r="A862" s="625" t="s">
        <v>526</v>
      </c>
      <c r="B862" s="626" t="s">
        <v>528</v>
      </c>
      <c r="C862" s="627" t="s">
        <v>558</v>
      </c>
      <c r="D862" s="628" t="s">
        <v>559</v>
      </c>
      <c r="E862" s="627" t="s">
        <v>529</v>
      </c>
      <c r="F862" s="628" t="s">
        <v>530</v>
      </c>
      <c r="G862" s="627" t="s">
        <v>560</v>
      </c>
      <c r="H862" s="627" t="s">
        <v>1613</v>
      </c>
      <c r="I862" s="627" t="s">
        <v>1614</v>
      </c>
      <c r="J862" s="627" t="s">
        <v>1615</v>
      </c>
      <c r="K862" s="627" t="s">
        <v>1616</v>
      </c>
      <c r="L862" s="629">
        <v>339.93978964545897</v>
      </c>
      <c r="M862" s="629">
        <v>1</v>
      </c>
      <c r="N862" s="630">
        <v>339.93978964545897</v>
      </c>
    </row>
    <row r="863" spans="1:14" ht="14.4" customHeight="1" x14ac:dyDescent="0.3">
      <c r="A863" s="625" t="s">
        <v>526</v>
      </c>
      <c r="B863" s="626" t="s">
        <v>528</v>
      </c>
      <c r="C863" s="627" t="s">
        <v>558</v>
      </c>
      <c r="D863" s="628" t="s">
        <v>559</v>
      </c>
      <c r="E863" s="627" t="s">
        <v>529</v>
      </c>
      <c r="F863" s="628" t="s">
        <v>530</v>
      </c>
      <c r="G863" s="627" t="s">
        <v>560</v>
      </c>
      <c r="H863" s="627" t="s">
        <v>621</v>
      </c>
      <c r="I863" s="627" t="s">
        <v>622</v>
      </c>
      <c r="J863" s="627" t="s">
        <v>623</v>
      </c>
      <c r="K863" s="627" t="s">
        <v>624</v>
      </c>
      <c r="L863" s="629">
        <v>289.8</v>
      </c>
      <c r="M863" s="629">
        <v>2</v>
      </c>
      <c r="N863" s="630">
        <v>579.6</v>
      </c>
    </row>
    <row r="864" spans="1:14" ht="14.4" customHeight="1" x14ac:dyDescent="0.3">
      <c r="A864" s="625" t="s">
        <v>526</v>
      </c>
      <c r="B864" s="626" t="s">
        <v>528</v>
      </c>
      <c r="C864" s="627" t="s">
        <v>558</v>
      </c>
      <c r="D864" s="628" t="s">
        <v>559</v>
      </c>
      <c r="E864" s="627" t="s">
        <v>529</v>
      </c>
      <c r="F864" s="628" t="s">
        <v>530</v>
      </c>
      <c r="G864" s="627" t="s">
        <v>560</v>
      </c>
      <c r="H864" s="627" t="s">
        <v>2509</v>
      </c>
      <c r="I864" s="627" t="s">
        <v>2509</v>
      </c>
      <c r="J864" s="627" t="s">
        <v>2510</v>
      </c>
      <c r="K864" s="627" t="s">
        <v>2511</v>
      </c>
      <c r="L864" s="629">
        <v>650.00798473985321</v>
      </c>
      <c r="M864" s="629">
        <v>15</v>
      </c>
      <c r="N864" s="630">
        <v>9750.1197710977976</v>
      </c>
    </row>
    <row r="865" spans="1:14" ht="14.4" customHeight="1" x14ac:dyDescent="0.3">
      <c r="A865" s="625" t="s">
        <v>526</v>
      </c>
      <c r="B865" s="626" t="s">
        <v>528</v>
      </c>
      <c r="C865" s="627" t="s">
        <v>558</v>
      </c>
      <c r="D865" s="628" t="s">
        <v>559</v>
      </c>
      <c r="E865" s="627" t="s">
        <v>529</v>
      </c>
      <c r="F865" s="628" t="s">
        <v>530</v>
      </c>
      <c r="G865" s="627" t="s">
        <v>560</v>
      </c>
      <c r="H865" s="627" t="s">
        <v>625</v>
      </c>
      <c r="I865" s="627" t="s">
        <v>626</v>
      </c>
      <c r="J865" s="627" t="s">
        <v>627</v>
      </c>
      <c r="K865" s="627" t="s">
        <v>628</v>
      </c>
      <c r="L865" s="629">
        <v>649.84997255831445</v>
      </c>
      <c r="M865" s="629">
        <v>26</v>
      </c>
      <c r="N865" s="630">
        <v>16896.099286516175</v>
      </c>
    </row>
    <row r="866" spans="1:14" ht="14.4" customHeight="1" x14ac:dyDescent="0.3">
      <c r="A866" s="625" t="s">
        <v>526</v>
      </c>
      <c r="B866" s="626" t="s">
        <v>528</v>
      </c>
      <c r="C866" s="627" t="s">
        <v>558</v>
      </c>
      <c r="D866" s="628" t="s">
        <v>559</v>
      </c>
      <c r="E866" s="627" t="s">
        <v>529</v>
      </c>
      <c r="F866" s="628" t="s">
        <v>530</v>
      </c>
      <c r="G866" s="627" t="s">
        <v>560</v>
      </c>
      <c r="H866" s="627" t="s">
        <v>632</v>
      </c>
      <c r="I866" s="627" t="s">
        <v>633</v>
      </c>
      <c r="J866" s="627" t="s">
        <v>634</v>
      </c>
      <c r="K866" s="627" t="s">
        <v>635</v>
      </c>
      <c r="L866" s="629">
        <v>566.52187857222975</v>
      </c>
      <c r="M866" s="629">
        <v>5</v>
      </c>
      <c r="N866" s="630">
        <v>2832.609392861149</v>
      </c>
    </row>
    <row r="867" spans="1:14" ht="14.4" customHeight="1" x14ac:dyDescent="0.3">
      <c r="A867" s="625" t="s">
        <v>526</v>
      </c>
      <c r="B867" s="626" t="s">
        <v>528</v>
      </c>
      <c r="C867" s="627" t="s">
        <v>558</v>
      </c>
      <c r="D867" s="628" t="s">
        <v>559</v>
      </c>
      <c r="E867" s="627" t="s">
        <v>529</v>
      </c>
      <c r="F867" s="628" t="s">
        <v>530</v>
      </c>
      <c r="G867" s="627" t="s">
        <v>560</v>
      </c>
      <c r="H867" s="627" t="s">
        <v>1782</v>
      </c>
      <c r="I867" s="627" t="s">
        <v>1783</v>
      </c>
      <c r="J867" s="627" t="s">
        <v>1784</v>
      </c>
      <c r="K867" s="627" t="s">
        <v>1498</v>
      </c>
      <c r="L867" s="629">
        <v>84.77</v>
      </c>
      <c r="M867" s="629">
        <v>3</v>
      </c>
      <c r="N867" s="630">
        <v>254.31</v>
      </c>
    </row>
    <row r="868" spans="1:14" ht="14.4" customHeight="1" x14ac:dyDescent="0.3">
      <c r="A868" s="625" t="s">
        <v>526</v>
      </c>
      <c r="B868" s="626" t="s">
        <v>528</v>
      </c>
      <c r="C868" s="627" t="s">
        <v>558</v>
      </c>
      <c r="D868" s="628" t="s">
        <v>559</v>
      </c>
      <c r="E868" s="627" t="s">
        <v>529</v>
      </c>
      <c r="F868" s="628" t="s">
        <v>530</v>
      </c>
      <c r="G868" s="627" t="s">
        <v>560</v>
      </c>
      <c r="H868" s="627" t="s">
        <v>1814</v>
      </c>
      <c r="I868" s="627" t="s">
        <v>562</v>
      </c>
      <c r="J868" s="627" t="s">
        <v>1815</v>
      </c>
      <c r="K868" s="627" t="s">
        <v>1816</v>
      </c>
      <c r="L868" s="629">
        <v>56.924999999999997</v>
      </c>
      <c r="M868" s="629">
        <v>8</v>
      </c>
      <c r="N868" s="630">
        <v>455.4</v>
      </c>
    </row>
    <row r="869" spans="1:14" ht="14.4" customHeight="1" x14ac:dyDescent="0.3">
      <c r="A869" s="625" t="s">
        <v>526</v>
      </c>
      <c r="B869" s="626" t="s">
        <v>528</v>
      </c>
      <c r="C869" s="627" t="s">
        <v>558</v>
      </c>
      <c r="D869" s="628" t="s">
        <v>559</v>
      </c>
      <c r="E869" s="627" t="s">
        <v>529</v>
      </c>
      <c r="F869" s="628" t="s">
        <v>530</v>
      </c>
      <c r="G869" s="627" t="s">
        <v>560</v>
      </c>
      <c r="H869" s="627" t="s">
        <v>2540</v>
      </c>
      <c r="I869" s="627" t="s">
        <v>2541</v>
      </c>
      <c r="J869" s="627" t="s">
        <v>2542</v>
      </c>
      <c r="K869" s="627" t="s">
        <v>2543</v>
      </c>
      <c r="L869" s="629">
        <v>83.228813508581894</v>
      </c>
      <c r="M869" s="629">
        <v>1</v>
      </c>
      <c r="N869" s="630">
        <v>83.228813508581894</v>
      </c>
    </row>
    <row r="870" spans="1:14" ht="14.4" customHeight="1" x14ac:dyDescent="0.3">
      <c r="A870" s="625" t="s">
        <v>526</v>
      </c>
      <c r="B870" s="626" t="s">
        <v>528</v>
      </c>
      <c r="C870" s="627" t="s">
        <v>558</v>
      </c>
      <c r="D870" s="628" t="s">
        <v>559</v>
      </c>
      <c r="E870" s="627" t="s">
        <v>529</v>
      </c>
      <c r="F870" s="628" t="s">
        <v>530</v>
      </c>
      <c r="G870" s="627" t="s">
        <v>560</v>
      </c>
      <c r="H870" s="627" t="s">
        <v>2544</v>
      </c>
      <c r="I870" s="627" t="s">
        <v>2545</v>
      </c>
      <c r="J870" s="627" t="s">
        <v>2546</v>
      </c>
      <c r="K870" s="627" t="s">
        <v>2547</v>
      </c>
      <c r="L870" s="629">
        <v>64.850000633302955</v>
      </c>
      <c r="M870" s="629">
        <v>2</v>
      </c>
      <c r="N870" s="630">
        <v>129.70000126660591</v>
      </c>
    </row>
    <row r="871" spans="1:14" ht="14.4" customHeight="1" x14ac:dyDescent="0.3">
      <c r="A871" s="625" t="s">
        <v>526</v>
      </c>
      <c r="B871" s="626" t="s">
        <v>528</v>
      </c>
      <c r="C871" s="627" t="s">
        <v>558</v>
      </c>
      <c r="D871" s="628" t="s">
        <v>559</v>
      </c>
      <c r="E871" s="627" t="s">
        <v>529</v>
      </c>
      <c r="F871" s="628" t="s">
        <v>530</v>
      </c>
      <c r="G871" s="627" t="s">
        <v>560</v>
      </c>
      <c r="H871" s="627" t="s">
        <v>2548</v>
      </c>
      <c r="I871" s="627" t="s">
        <v>562</v>
      </c>
      <c r="J871" s="627" t="s">
        <v>2549</v>
      </c>
      <c r="K871" s="627"/>
      <c r="L871" s="629">
        <v>399.3</v>
      </c>
      <c r="M871" s="629">
        <v>6</v>
      </c>
      <c r="N871" s="630">
        <v>2395.8000000000002</v>
      </c>
    </row>
    <row r="872" spans="1:14" ht="14.4" customHeight="1" x14ac:dyDescent="0.3">
      <c r="A872" s="625" t="s">
        <v>526</v>
      </c>
      <c r="B872" s="626" t="s">
        <v>528</v>
      </c>
      <c r="C872" s="627" t="s">
        <v>558</v>
      </c>
      <c r="D872" s="628" t="s">
        <v>559</v>
      </c>
      <c r="E872" s="627" t="s">
        <v>529</v>
      </c>
      <c r="F872" s="628" t="s">
        <v>530</v>
      </c>
      <c r="G872" s="627" t="s">
        <v>645</v>
      </c>
      <c r="H872" s="627" t="s">
        <v>1919</v>
      </c>
      <c r="I872" s="627" t="s">
        <v>1920</v>
      </c>
      <c r="J872" s="627" t="s">
        <v>1921</v>
      </c>
      <c r="K872" s="627" t="s">
        <v>1922</v>
      </c>
      <c r="L872" s="629">
        <v>192.36706391265</v>
      </c>
      <c r="M872" s="629">
        <v>4</v>
      </c>
      <c r="N872" s="630">
        <v>769.46825565059999</v>
      </c>
    </row>
    <row r="873" spans="1:14" ht="14.4" customHeight="1" x14ac:dyDescent="0.3">
      <c r="A873" s="625" t="s">
        <v>526</v>
      </c>
      <c r="B873" s="626" t="s">
        <v>528</v>
      </c>
      <c r="C873" s="627" t="s">
        <v>558</v>
      </c>
      <c r="D873" s="628" t="s">
        <v>559</v>
      </c>
      <c r="E873" s="627" t="s">
        <v>529</v>
      </c>
      <c r="F873" s="628" t="s">
        <v>530</v>
      </c>
      <c r="G873" s="627" t="s">
        <v>645</v>
      </c>
      <c r="H873" s="627" t="s">
        <v>2553</v>
      </c>
      <c r="I873" s="627" t="s">
        <v>2554</v>
      </c>
      <c r="J873" s="627" t="s">
        <v>2555</v>
      </c>
      <c r="K873" s="627" t="s">
        <v>2556</v>
      </c>
      <c r="L873" s="629">
        <v>70.215000000000003</v>
      </c>
      <c r="M873" s="629">
        <v>2</v>
      </c>
      <c r="N873" s="630">
        <v>140.43</v>
      </c>
    </row>
    <row r="874" spans="1:14" ht="14.4" customHeight="1" x14ac:dyDescent="0.3">
      <c r="A874" s="625" t="s">
        <v>526</v>
      </c>
      <c r="B874" s="626" t="s">
        <v>528</v>
      </c>
      <c r="C874" s="627" t="s">
        <v>558</v>
      </c>
      <c r="D874" s="628" t="s">
        <v>559</v>
      </c>
      <c r="E874" s="627" t="s">
        <v>529</v>
      </c>
      <c r="F874" s="628" t="s">
        <v>530</v>
      </c>
      <c r="G874" s="627" t="s">
        <v>645</v>
      </c>
      <c r="H874" s="627" t="s">
        <v>2557</v>
      </c>
      <c r="I874" s="627" t="s">
        <v>2558</v>
      </c>
      <c r="J874" s="627" t="s">
        <v>2036</v>
      </c>
      <c r="K874" s="627" t="s">
        <v>2559</v>
      </c>
      <c r="L874" s="629">
        <v>230.64347826086961</v>
      </c>
      <c r="M874" s="629">
        <v>23</v>
      </c>
      <c r="N874" s="630">
        <v>5304.8000000000011</v>
      </c>
    </row>
    <row r="875" spans="1:14" ht="14.4" customHeight="1" x14ac:dyDescent="0.3">
      <c r="A875" s="625" t="s">
        <v>526</v>
      </c>
      <c r="B875" s="626" t="s">
        <v>528</v>
      </c>
      <c r="C875" s="627" t="s">
        <v>558</v>
      </c>
      <c r="D875" s="628" t="s">
        <v>559</v>
      </c>
      <c r="E875" s="627" t="s">
        <v>529</v>
      </c>
      <c r="F875" s="628" t="s">
        <v>530</v>
      </c>
      <c r="G875" s="627" t="s">
        <v>645</v>
      </c>
      <c r="H875" s="627" t="s">
        <v>2034</v>
      </c>
      <c r="I875" s="627" t="s">
        <v>2035</v>
      </c>
      <c r="J875" s="627" t="s">
        <v>2036</v>
      </c>
      <c r="K875" s="627" t="s">
        <v>2037</v>
      </c>
      <c r="L875" s="629">
        <v>1019.4749037659233</v>
      </c>
      <c r="M875" s="629">
        <v>8</v>
      </c>
      <c r="N875" s="630">
        <v>8155.7992301273862</v>
      </c>
    </row>
    <row r="876" spans="1:14" ht="14.4" customHeight="1" thickBot="1" x14ac:dyDescent="0.35">
      <c r="A876" s="631" t="s">
        <v>526</v>
      </c>
      <c r="B876" s="632" t="s">
        <v>528</v>
      </c>
      <c r="C876" s="633" t="s">
        <v>558</v>
      </c>
      <c r="D876" s="634" t="s">
        <v>559</v>
      </c>
      <c r="E876" s="633" t="s">
        <v>529</v>
      </c>
      <c r="F876" s="634" t="s">
        <v>530</v>
      </c>
      <c r="G876" s="633" t="s">
        <v>645</v>
      </c>
      <c r="H876" s="633" t="s">
        <v>650</v>
      </c>
      <c r="I876" s="633" t="s">
        <v>651</v>
      </c>
      <c r="J876" s="633" t="s">
        <v>652</v>
      </c>
      <c r="K876" s="633" t="s">
        <v>653</v>
      </c>
      <c r="L876" s="635">
        <v>139.66999999999999</v>
      </c>
      <c r="M876" s="635">
        <v>2</v>
      </c>
      <c r="N876" s="636">
        <v>279.33999999999997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2624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2618</v>
      </c>
      <c r="B5" s="623">
        <v>497681.57146888552</v>
      </c>
      <c r="C5" s="641">
        <v>0.35723888550874178</v>
      </c>
      <c r="D5" s="623">
        <v>895452.24362557207</v>
      </c>
      <c r="E5" s="641">
        <v>0.64276111449125828</v>
      </c>
      <c r="F5" s="624">
        <v>1393133.8150944575</v>
      </c>
    </row>
    <row r="6" spans="1:6" ht="14.4" customHeight="1" x14ac:dyDescent="0.3">
      <c r="A6" s="653" t="s">
        <v>2619</v>
      </c>
      <c r="B6" s="629">
        <v>341364.771250327</v>
      </c>
      <c r="C6" s="642">
        <v>8.8337409533465555E-2</v>
      </c>
      <c r="D6" s="629">
        <v>3522963.7510956344</v>
      </c>
      <c r="E6" s="642">
        <v>0.91166259046653442</v>
      </c>
      <c r="F6" s="630">
        <v>3864328.5223459615</v>
      </c>
    </row>
    <row r="7" spans="1:6" ht="14.4" customHeight="1" x14ac:dyDescent="0.3">
      <c r="A7" s="653" t="s">
        <v>2620</v>
      </c>
      <c r="B7" s="629">
        <v>190237.89145914451</v>
      </c>
      <c r="C7" s="642">
        <v>0.92849821918951458</v>
      </c>
      <c r="D7" s="629">
        <v>14649.837485777987</v>
      </c>
      <c r="E7" s="642">
        <v>7.150178081048536E-2</v>
      </c>
      <c r="F7" s="630">
        <v>204887.72894492251</v>
      </c>
    </row>
    <row r="8" spans="1:6" ht="14.4" customHeight="1" x14ac:dyDescent="0.3">
      <c r="A8" s="653" t="s">
        <v>2621</v>
      </c>
      <c r="B8" s="629">
        <v>24508.618232436856</v>
      </c>
      <c r="C8" s="642">
        <v>1.3649497618400033E-2</v>
      </c>
      <c r="D8" s="629">
        <v>1771060.6340306152</v>
      </c>
      <c r="E8" s="642">
        <v>0.98635050238159994</v>
      </c>
      <c r="F8" s="630">
        <v>1795569.2522630522</v>
      </c>
    </row>
    <row r="9" spans="1:6" ht="14.4" customHeight="1" x14ac:dyDescent="0.3">
      <c r="A9" s="653" t="s">
        <v>2622</v>
      </c>
      <c r="B9" s="629"/>
      <c r="C9" s="642">
        <v>0</v>
      </c>
      <c r="D9" s="629">
        <v>4324.4234807914809</v>
      </c>
      <c r="E9" s="642">
        <v>1</v>
      </c>
      <c r="F9" s="630">
        <v>4324.4234807914809</v>
      </c>
    </row>
    <row r="10" spans="1:6" ht="14.4" customHeight="1" thickBot="1" x14ac:dyDescent="0.35">
      <c r="A10" s="654" t="s">
        <v>2623</v>
      </c>
      <c r="B10" s="644"/>
      <c r="C10" s="645">
        <v>0</v>
      </c>
      <c r="D10" s="644">
        <v>8246.0968804160602</v>
      </c>
      <c r="E10" s="645">
        <v>1</v>
      </c>
      <c r="F10" s="646">
        <v>8246.0968804160602</v>
      </c>
    </row>
    <row r="11" spans="1:6" ht="14.4" customHeight="1" thickBot="1" x14ac:dyDescent="0.35">
      <c r="A11" s="648" t="s">
        <v>6</v>
      </c>
      <c r="B11" s="649">
        <v>1053792.8524107938</v>
      </c>
      <c r="C11" s="650">
        <v>0.14494110792325146</v>
      </c>
      <c r="D11" s="649">
        <v>6216696.9865988074</v>
      </c>
      <c r="E11" s="650">
        <v>0.85505889207674846</v>
      </c>
      <c r="F11" s="651">
        <v>7270489.8390096016</v>
      </c>
    </row>
    <row r="12" spans="1:6" ht="14.4" customHeight="1" thickBot="1" x14ac:dyDescent="0.35"/>
    <row r="13" spans="1:6" ht="14.4" customHeight="1" x14ac:dyDescent="0.3">
      <c r="A13" s="652" t="s">
        <v>2625</v>
      </c>
      <c r="B13" s="623">
        <v>691819.90245560207</v>
      </c>
      <c r="C13" s="641">
        <v>0.29577676470921238</v>
      </c>
      <c r="D13" s="623">
        <v>1647173.5040608037</v>
      </c>
      <c r="E13" s="641">
        <v>0.70422323529078767</v>
      </c>
      <c r="F13" s="624">
        <v>2338993.4065164058</v>
      </c>
    </row>
    <row r="14" spans="1:6" ht="14.4" customHeight="1" x14ac:dyDescent="0.3">
      <c r="A14" s="653" t="s">
        <v>2626</v>
      </c>
      <c r="B14" s="629">
        <v>223143.41843250522</v>
      </c>
      <c r="C14" s="642">
        <v>0.51455642358039289</v>
      </c>
      <c r="D14" s="629">
        <v>210518.29135594895</v>
      </c>
      <c r="E14" s="642">
        <v>0.48544357641960717</v>
      </c>
      <c r="F14" s="630">
        <v>433661.70978845417</v>
      </c>
    </row>
    <row r="15" spans="1:6" ht="14.4" customHeight="1" x14ac:dyDescent="0.3">
      <c r="A15" s="653" t="s">
        <v>2627</v>
      </c>
      <c r="B15" s="629">
        <v>102156.35665063269</v>
      </c>
      <c r="C15" s="642">
        <v>0.40006556681677491</v>
      </c>
      <c r="D15" s="629">
        <v>153192.6789173772</v>
      </c>
      <c r="E15" s="642">
        <v>0.59993443318322515</v>
      </c>
      <c r="F15" s="630">
        <v>255349.03556800989</v>
      </c>
    </row>
    <row r="16" spans="1:6" ht="14.4" customHeight="1" x14ac:dyDescent="0.3">
      <c r="A16" s="653" t="s">
        <v>2628</v>
      </c>
      <c r="B16" s="629">
        <v>17961.838687289492</v>
      </c>
      <c r="C16" s="642">
        <v>2.6701100977007092E-2</v>
      </c>
      <c r="D16" s="629">
        <v>654738.46317505045</v>
      </c>
      <c r="E16" s="642">
        <v>0.97329889902299294</v>
      </c>
      <c r="F16" s="630">
        <v>672700.30186233995</v>
      </c>
    </row>
    <row r="17" spans="1:6" ht="14.4" customHeight="1" x14ac:dyDescent="0.3">
      <c r="A17" s="653" t="s">
        <v>2629</v>
      </c>
      <c r="B17" s="629">
        <v>4734.1002113947816</v>
      </c>
      <c r="C17" s="642">
        <v>1</v>
      </c>
      <c r="D17" s="629"/>
      <c r="E17" s="642">
        <v>0</v>
      </c>
      <c r="F17" s="630">
        <v>4734.1002113947816</v>
      </c>
    </row>
    <row r="18" spans="1:6" ht="14.4" customHeight="1" x14ac:dyDescent="0.3">
      <c r="A18" s="653" t="s">
        <v>2630</v>
      </c>
      <c r="B18" s="629">
        <v>3653.7600175752177</v>
      </c>
      <c r="C18" s="642">
        <v>1.6147111406098119E-2</v>
      </c>
      <c r="D18" s="629">
        <v>222625.72277557245</v>
      </c>
      <c r="E18" s="642">
        <v>0.98385288859390185</v>
      </c>
      <c r="F18" s="630">
        <v>226279.48279314768</v>
      </c>
    </row>
    <row r="19" spans="1:6" ht="14.4" customHeight="1" x14ac:dyDescent="0.3">
      <c r="A19" s="653" t="s">
        <v>2631</v>
      </c>
      <c r="B19" s="629">
        <v>3184.6793909766675</v>
      </c>
      <c r="C19" s="642">
        <v>0.90763686993373693</v>
      </c>
      <c r="D19" s="629">
        <v>324.08</v>
      </c>
      <c r="E19" s="642">
        <v>9.236313006626308E-2</v>
      </c>
      <c r="F19" s="630">
        <v>3508.7593909766674</v>
      </c>
    </row>
    <row r="20" spans="1:6" ht="14.4" customHeight="1" x14ac:dyDescent="0.3">
      <c r="A20" s="653" t="s">
        <v>2632</v>
      </c>
      <c r="B20" s="629">
        <v>1562</v>
      </c>
      <c r="C20" s="642">
        <v>1</v>
      </c>
      <c r="D20" s="629"/>
      <c r="E20" s="642">
        <v>0</v>
      </c>
      <c r="F20" s="630">
        <v>1562</v>
      </c>
    </row>
    <row r="21" spans="1:6" ht="14.4" customHeight="1" x14ac:dyDescent="0.3">
      <c r="A21" s="653" t="s">
        <v>2633</v>
      </c>
      <c r="B21" s="629">
        <v>829.0294671185643</v>
      </c>
      <c r="C21" s="642">
        <v>0.26680328196211062</v>
      </c>
      <c r="D21" s="629">
        <v>2278.2391579963878</v>
      </c>
      <c r="E21" s="642">
        <v>0.73319671803788944</v>
      </c>
      <c r="F21" s="630">
        <v>3107.2686251149521</v>
      </c>
    </row>
    <row r="22" spans="1:6" ht="14.4" customHeight="1" x14ac:dyDescent="0.3">
      <c r="A22" s="653" t="s">
        <v>2634</v>
      </c>
      <c r="B22" s="629">
        <v>724.53779374714804</v>
      </c>
      <c r="C22" s="642">
        <v>1</v>
      </c>
      <c r="D22" s="629"/>
      <c r="E22" s="642">
        <v>0</v>
      </c>
      <c r="F22" s="630">
        <v>724.53779374714804</v>
      </c>
    </row>
    <row r="23" spans="1:6" ht="14.4" customHeight="1" x14ac:dyDescent="0.3">
      <c r="A23" s="653" t="s">
        <v>2635</v>
      </c>
      <c r="B23" s="629">
        <v>614.80000000000007</v>
      </c>
      <c r="C23" s="642">
        <v>0.15404275415256444</v>
      </c>
      <c r="D23" s="629">
        <v>3376.2997656605139</v>
      </c>
      <c r="E23" s="642">
        <v>0.84595724584743559</v>
      </c>
      <c r="F23" s="630">
        <v>3991.0997656605141</v>
      </c>
    </row>
    <row r="24" spans="1:6" ht="14.4" customHeight="1" x14ac:dyDescent="0.3">
      <c r="A24" s="653" t="s">
        <v>2636</v>
      </c>
      <c r="B24" s="629">
        <v>411.02</v>
      </c>
      <c r="C24" s="642">
        <v>1</v>
      </c>
      <c r="D24" s="629"/>
      <c r="E24" s="642">
        <v>0</v>
      </c>
      <c r="F24" s="630">
        <v>411.02</v>
      </c>
    </row>
    <row r="25" spans="1:6" ht="14.4" customHeight="1" x14ac:dyDescent="0.3">
      <c r="A25" s="653" t="s">
        <v>2637</v>
      </c>
      <c r="B25" s="629">
        <v>343.84</v>
      </c>
      <c r="C25" s="642">
        <v>1</v>
      </c>
      <c r="D25" s="629"/>
      <c r="E25" s="642">
        <v>0</v>
      </c>
      <c r="F25" s="630">
        <v>343.84</v>
      </c>
    </row>
    <row r="26" spans="1:6" ht="14.4" customHeight="1" x14ac:dyDescent="0.3">
      <c r="A26" s="653" t="s">
        <v>2638</v>
      </c>
      <c r="B26" s="629">
        <v>329.01</v>
      </c>
      <c r="C26" s="642">
        <v>0.36032205590699062</v>
      </c>
      <c r="D26" s="629">
        <v>584.08980781450373</v>
      </c>
      <c r="E26" s="642">
        <v>0.63967794409300938</v>
      </c>
      <c r="F26" s="630">
        <v>913.09980781450372</v>
      </c>
    </row>
    <row r="27" spans="1:6" ht="14.4" customHeight="1" x14ac:dyDescent="0.3">
      <c r="A27" s="653" t="s">
        <v>2639</v>
      </c>
      <c r="B27" s="629">
        <v>320.17999999999995</v>
      </c>
      <c r="C27" s="642">
        <v>4.7855579381628445E-3</v>
      </c>
      <c r="D27" s="629">
        <v>66585.28935952796</v>
      </c>
      <c r="E27" s="642">
        <v>0.99521444206183729</v>
      </c>
      <c r="F27" s="630">
        <v>66905.469359527953</v>
      </c>
    </row>
    <row r="28" spans="1:6" ht="14.4" customHeight="1" x14ac:dyDescent="0.3">
      <c r="A28" s="653" t="s">
        <v>2640</v>
      </c>
      <c r="B28" s="629">
        <v>314.19021972521102</v>
      </c>
      <c r="C28" s="642">
        <v>1</v>
      </c>
      <c r="D28" s="629"/>
      <c r="E28" s="642">
        <v>0</v>
      </c>
      <c r="F28" s="630">
        <v>314.19021972521102</v>
      </c>
    </row>
    <row r="29" spans="1:6" ht="14.4" customHeight="1" x14ac:dyDescent="0.3">
      <c r="A29" s="653" t="s">
        <v>2641</v>
      </c>
      <c r="B29" s="629">
        <v>300.48</v>
      </c>
      <c r="C29" s="642">
        <v>4.4986524335504817E-3</v>
      </c>
      <c r="D29" s="629">
        <v>66492.855212796494</v>
      </c>
      <c r="E29" s="642">
        <v>0.99550134756644959</v>
      </c>
      <c r="F29" s="630">
        <v>66793.33521279649</v>
      </c>
    </row>
    <row r="30" spans="1:6" ht="14.4" customHeight="1" x14ac:dyDescent="0.3">
      <c r="A30" s="653" t="s">
        <v>2642</v>
      </c>
      <c r="B30" s="629">
        <v>238.940469661462</v>
      </c>
      <c r="C30" s="642">
        <v>1</v>
      </c>
      <c r="D30" s="629"/>
      <c r="E30" s="642">
        <v>0</v>
      </c>
      <c r="F30" s="630">
        <v>238.940469661462</v>
      </c>
    </row>
    <row r="31" spans="1:6" ht="14.4" customHeight="1" x14ac:dyDescent="0.3">
      <c r="A31" s="653" t="s">
        <v>2643</v>
      </c>
      <c r="B31" s="629">
        <v>209.75913006368199</v>
      </c>
      <c r="C31" s="642">
        <v>1</v>
      </c>
      <c r="D31" s="629"/>
      <c r="E31" s="642">
        <v>0</v>
      </c>
      <c r="F31" s="630">
        <v>209.75913006368199</v>
      </c>
    </row>
    <row r="32" spans="1:6" ht="14.4" customHeight="1" x14ac:dyDescent="0.3">
      <c r="A32" s="653" t="s">
        <v>2644</v>
      </c>
      <c r="B32" s="629">
        <v>154.07</v>
      </c>
      <c r="C32" s="642">
        <v>1</v>
      </c>
      <c r="D32" s="629"/>
      <c r="E32" s="642">
        <v>0</v>
      </c>
      <c r="F32" s="630">
        <v>154.07</v>
      </c>
    </row>
    <row r="33" spans="1:6" ht="14.4" customHeight="1" x14ac:dyDescent="0.3">
      <c r="A33" s="653" t="s">
        <v>2645</v>
      </c>
      <c r="B33" s="629">
        <v>148.72948450152501</v>
      </c>
      <c r="C33" s="642">
        <v>1</v>
      </c>
      <c r="D33" s="629"/>
      <c r="E33" s="642">
        <v>0</v>
      </c>
      <c r="F33" s="630">
        <v>148.72948450152501</v>
      </c>
    </row>
    <row r="34" spans="1:6" ht="14.4" customHeight="1" x14ac:dyDescent="0.3">
      <c r="A34" s="653" t="s">
        <v>2646</v>
      </c>
      <c r="B34" s="629">
        <v>146.91</v>
      </c>
      <c r="C34" s="642">
        <v>4.6224776956474971E-2</v>
      </c>
      <c r="D34" s="629">
        <v>3031.2556867339731</v>
      </c>
      <c r="E34" s="642">
        <v>0.95377522304352502</v>
      </c>
      <c r="F34" s="630">
        <v>3178.165686733973</v>
      </c>
    </row>
    <row r="35" spans="1:6" ht="14.4" customHeight="1" x14ac:dyDescent="0.3">
      <c r="A35" s="653" t="s">
        <v>2647</v>
      </c>
      <c r="B35" s="629">
        <v>142.93</v>
      </c>
      <c r="C35" s="642">
        <v>1</v>
      </c>
      <c r="D35" s="629"/>
      <c r="E35" s="642">
        <v>0</v>
      </c>
      <c r="F35" s="630">
        <v>142.93</v>
      </c>
    </row>
    <row r="36" spans="1:6" ht="14.4" customHeight="1" x14ac:dyDescent="0.3">
      <c r="A36" s="653" t="s">
        <v>2648</v>
      </c>
      <c r="B36" s="629">
        <v>123.62</v>
      </c>
      <c r="C36" s="642">
        <v>1</v>
      </c>
      <c r="D36" s="629"/>
      <c r="E36" s="642">
        <v>0</v>
      </c>
      <c r="F36" s="630">
        <v>123.62</v>
      </c>
    </row>
    <row r="37" spans="1:6" ht="14.4" customHeight="1" x14ac:dyDescent="0.3">
      <c r="A37" s="653" t="s">
        <v>2649</v>
      </c>
      <c r="B37" s="629">
        <v>81.3</v>
      </c>
      <c r="C37" s="642">
        <v>1</v>
      </c>
      <c r="D37" s="629"/>
      <c r="E37" s="642">
        <v>0</v>
      </c>
      <c r="F37" s="630">
        <v>81.3</v>
      </c>
    </row>
    <row r="38" spans="1:6" ht="14.4" customHeight="1" x14ac:dyDescent="0.3">
      <c r="A38" s="653" t="s">
        <v>2650</v>
      </c>
      <c r="B38" s="629">
        <v>81.05</v>
      </c>
      <c r="C38" s="642">
        <v>1</v>
      </c>
      <c r="D38" s="629"/>
      <c r="E38" s="642">
        <v>0</v>
      </c>
      <c r="F38" s="630">
        <v>81.05</v>
      </c>
    </row>
    <row r="39" spans="1:6" ht="14.4" customHeight="1" x14ac:dyDescent="0.3">
      <c r="A39" s="653" t="s">
        <v>2651</v>
      </c>
      <c r="B39" s="629">
        <v>62.4</v>
      </c>
      <c r="C39" s="642">
        <v>1</v>
      </c>
      <c r="D39" s="629"/>
      <c r="E39" s="642">
        <v>0</v>
      </c>
      <c r="F39" s="630">
        <v>62.4</v>
      </c>
    </row>
    <row r="40" spans="1:6" ht="14.4" customHeight="1" x14ac:dyDescent="0.3">
      <c r="A40" s="653" t="s">
        <v>2652</v>
      </c>
      <c r="B40" s="629"/>
      <c r="C40" s="642">
        <v>0</v>
      </c>
      <c r="D40" s="629">
        <v>780694.76301199221</v>
      </c>
      <c r="E40" s="642">
        <v>1</v>
      </c>
      <c r="F40" s="630">
        <v>780694.76301199221</v>
      </c>
    </row>
    <row r="41" spans="1:6" ht="14.4" customHeight="1" x14ac:dyDescent="0.3">
      <c r="A41" s="653" t="s">
        <v>2653</v>
      </c>
      <c r="B41" s="629"/>
      <c r="C41" s="642">
        <v>0</v>
      </c>
      <c r="D41" s="629">
        <v>113167.01378456215</v>
      </c>
      <c r="E41" s="642">
        <v>1</v>
      </c>
      <c r="F41" s="630">
        <v>113167.01378456215</v>
      </c>
    </row>
    <row r="42" spans="1:6" ht="14.4" customHeight="1" x14ac:dyDescent="0.3">
      <c r="A42" s="653" t="s">
        <v>2654</v>
      </c>
      <c r="B42" s="629"/>
      <c r="C42" s="642">
        <v>0</v>
      </c>
      <c r="D42" s="629">
        <v>10658.868568489053</v>
      </c>
      <c r="E42" s="642">
        <v>1</v>
      </c>
      <c r="F42" s="630">
        <v>10658.868568489053</v>
      </c>
    </row>
    <row r="43" spans="1:6" ht="14.4" customHeight="1" x14ac:dyDescent="0.3">
      <c r="A43" s="653" t="s">
        <v>2655</v>
      </c>
      <c r="B43" s="629"/>
      <c r="C43" s="642">
        <v>0</v>
      </c>
      <c r="D43" s="629">
        <v>143.6</v>
      </c>
      <c r="E43" s="642">
        <v>1</v>
      </c>
      <c r="F43" s="630">
        <v>143.6</v>
      </c>
    </row>
    <row r="44" spans="1:6" ht="14.4" customHeight="1" x14ac:dyDescent="0.3">
      <c r="A44" s="653" t="s">
        <v>2656</v>
      </c>
      <c r="B44" s="629"/>
      <c r="C44" s="642">
        <v>0</v>
      </c>
      <c r="D44" s="629">
        <v>1025.5995524673681</v>
      </c>
      <c r="E44" s="642">
        <v>1</v>
      </c>
      <c r="F44" s="630">
        <v>1025.5995524673681</v>
      </c>
    </row>
    <row r="45" spans="1:6" ht="14.4" customHeight="1" x14ac:dyDescent="0.3">
      <c r="A45" s="653" t="s">
        <v>2657</v>
      </c>
      <c r="B45" s="629"/>
      <c r="C45" s="642">
        <v>0</v>
      </c>
      <c r="D45" s="629">
        <v>1351.4402566700969</v>
      </c>
      <c r="E45" s="642">
        <v>1</v>
      </c>
      <c r="F45" s="630">
        <v>1351.4402566700969</v>
      </c>
    </row>
    <row r="46" spans="1:6" ht="14.4" customHeight="1" x14ac:dyDescent="0.3">
      <c r="A46" s="653" t="s">
        <v>2658</v>
      </c>
      <c r="B46" s="629"/>
      <c r="C46" s="642">
        <v>0</v>
      </c>
      <c r="D46" s="629">
        <v>66675.305581045046</v>
      </c>
      <c r="E46" s="642">
        <v>1</v>
      </c>
      <c r="F46" s="630">
        <v>66675.305581045046</v>
      </c>
    </row>
    <row r="47" spans="1:6" ht="14.4" customHeight="1" x14ac:dyDescent="0.3">
      <c r="A47" s="653" t="s">
        <v>2659</v>
      </c>
      <c r="B47" s="629"/>
      <c r="C47" s="642">
        <v>0</v>
      </c>
      <c r="D47" s="629">
        <v>29135.718735666138</v>
      </c>
      <c r="E47" s="642">
        <v>1</v>
      </c>
      <c r="F47" s="630">
        <v>29135.718735666138</v>
      </c>
    </row>
    <row r="48" spans="1:6" ht="14.4" customHeight="1" x14ac:dyDescent="0.3">
      <c r="A48" s="653" t="s">
        <v>2660</v>
      </c>
      <c r="B48" s="629"/>
      <c r="C48" s="642">
        <v>0</v>
      </c>
      <c r="D48" s="629">
        <v>102607.14658557948</v>
      </c>
      <c r="E48" s="642">
        <v>1</v>
      </c>
      <c r="F48" s="630">
        <v>102607.14658557948</v>
      </c>
    </row>
    <row r="49" spans="1:6" ht="14.4" customHeight="1" x14ac:dyDescent="0.3">
      <c r="A49" s="653" t="s">
        <v>2661</v>
      </c>
      <c r="B49" s="629"/>
      <c r="C49" s="642">
        <v>0</v>
      </c>
      <c r="D49" s="629">
        <v>61933.773591238001</v>
      </c>
      <c r="E49" s="642">
        <v>1</v>
      </c>
      <c r="F49" s="630">
        <v>61933.773591238001</v>
      </c>
    </row>
    <row r="50" spans="1:6" ht="14.4" customHeight="1" x14ac:dyDescent="0.3">
      <c r="A50" s="653" t="s">
        <v>2662</v>
      </c>
      <c r="B50" s="629"/>
      <c r="C50" s="642">
        <v>0</v>
      </c>
      <c r="D50" s="629">
        <v>117340.91935057261</v>
      </c>
      <c r="E50" s="642">
        <v>1</v>
      </c>
      <c r="F50" s="630">
        <v>117340.91935057261</v>
      </c>
    </row>
    <row r="51" spans="1:6" ht="14.4" customHeight="1" x14ac:dyDescent="0.3">
      <c r="A51" s="653" t="s">
        <v>2663</v>
      </c>
      <c r="B51" s="629"/>
      <c r="C51" s="642">
        <v>0</v>
      </c>
      <c r="D51" s="629">
        <v>1786.8700000000001</v>
      </c>
      <c r="E51" s="642">
        <v>1</v>
      </c>
      <c r="F51" s="630">
        <v>1786.8700000000001</v>
      </c>
    </row>
    <row r="52" spans="1:6" ht="14.4" customHeight="1" x14ac:dyDescent="0.3">
      <c r="A52" s="653" t="s">
        <v>2664</v>
      </c>
      <c r="B52" s="629"/>
      <c r="C52" s="642">
        <v>0</v>
      </c>
      <c r="D52" s="629">
        <v>5139.0038666226465</v>
      </c>
      <c r="E52" s="642">
        <v>1</v>
      </c>
      <c r="F52" s="630">
        <v>5139.0038666226465</v>
      </c>
    </row>
    <row r="53" spans="1:6" ht="14.4" customHeight="1" x14ac:dyDescent="0.3">
      <c r="A53" s="653" t="s">
        <v>2665</v>
      </c>
      <c r="B53" s="629"/>
      <c r="C53" s="642">
        <v>0</v>
      </c>
      <c r="D53" s="629">
        <v>167.74</v>
      </c>
      <c r="E53" s="642">
        <v>1</v>
      </c>
      <c r="F53" s="630">
        <v>167.74</v>
      </c>
    </row>
    <row r="54" spans="1:6" ht="14.4" customHeight="1" x14ac:dyDescent="0.3">
      <c r="A54" s="653" t="s">
        <v>2666</v>
      </c>
      <c r="B54" s="629"/>
      <c r="C54" s="642">
        <v>0</v>
      </c>
      <c r="D54" s="629">
        <v>151109.85421999765</v>
      </c>
      <c r="E54" s="642">
        <v>1</v>
      </c>
      <c r="F54" s="630">
        <v>151109.85421999765</v>
      </c>
    </row>
    <row r="55" spans="1:6" ht="14.4" customHeight="1" x14ac:dyDescent="0.3">
      <c r="A55" s="653" t="s">
        <v>2667</v>
      </c>
      <c r="B55" s="629"/>
      <c r="C55" s="642">
        <v>0</v>
      </c>
      <c r="D55" s="629">
        <v>429.12</v>
      </c>
      <c r="E55" s="642">
        <v>1</v>
      </c>
      <c r="F55" s="630">
        <v>429.12</v>
      </c>
    </row>
    <row r="56" spans="1:6" ht="14.4" customHeight="1" x14ac:dyDescent="0.3">
      <c r="A56" s="653" t="s">
        <v>2668</v>
      </c>
      <c r="B56" s="629"/>
      <c r="C56" s="642">
        <v>0</v>
      </c>
      <c r="D56" s="629">
        <v>38481.989978109152</v>
      </c>
      <c r="E56" s="642">
        <v>1</v>
      </c>
      <c r="F56" s="630">
        <v>38481.989978109152</v>
      </c>
    </row>
    <row r="57" spans="1:6" ht="14.4" customHeight="1" x14ac:dyDescent="0.3">
      <c r="A57" s="653" t="s">
        <v>2669</v>
      </c>
      <c r="B57" s="629"/>
      <c r="C57" s="642">
        <v>0</v>
      </c>
      <c r="D57" s="629">
        <v>7876.9993142062267</v>
      </c>
      <c r="E57" s="642">
        <v>1</v>
      </c>
      <c r="F57" s="630">
        <v>7876.9993142062267</v>
      </c>
    </row>
    <row r="58" spans="1:6" ht="14.4" customHeight="1" x14ac:dyDescent="0.3">
      <c r="A58" s="653" t="s">
        <v>2670</v>
      </c>
      <c r="B58" s="629"/>
      <c r="C58" s="642">
        <v>0</v>
      </c>
      <c r="D58" s="629">
        <v>151.35000000000002</v>
      </c>
      <c r="E58" s="642">
        <v>1</v>
      </c>
      <c r="F58" s="630">
        <v>151.35000000000002</v>
      </c>
    </row>
    <row r="59" spans="1:6" ht="14.4" customHeight="1" x14ac:dyDescent="0.3">
      <c r="A59" s="653" t="s">
        <v>2671</v>
      </c>
      <c r="B59" s="629"/>
      <c r="C59" s="642">
        <v>0</v>
      </c>
      <c r="D59" s="629">
        <v>2890.8019010065677</v>
      </c>
      <c r="E59" s="642">
        <v>1</v>
      </c>
      <c r="F59" s="630">
        <v>2890.8019010065677</v>
      </c>
    </row>
    <row r="60" spans="1:6" ht="14.4" customHeight="1" x14ac:dyDescent="0.3">
      <c r="A60" s="653" t="s">
        <v>2672</v>
      </c>
      <c r="B60" s="629"/>
      <c r="C60" s="642">
        <v>0</v>
      </c>
      <c r="D60" s="629">
        <v>334399.05737533967</v>
      </c>
      <c r="E60" s="642">
        <v>1</v>
      </c>
      <c r="F60" s="630">
        <v>334399.05737533967</v>
      </c>
    </row>
    <row r="61" spans="1:6" ht="14.4" customHeight="1" x14ac:dyDescent="0.3">
      <c r="A61" s="653" t="s">
        <v>2673</v>
      </c>
      <c r="B61" s="629"/>
      <c r="C61" s="642">
        <v>0</v>
      </c>
      <c r="D61" s="629">
        <v>8872.7000000000007</v>
      </c>
      <c r="E61" s="642">
        <v>1</v>
      </c>
      <c r="F61" s="630">
        <v>8872.7000000000007</v>
      </c>
    </row>
    <row r="62" spans="1:6" ht="14.4" customHeight="1" x14ac:dyDescent="0.3">
      <c r="A62" s="653" t="s">
        <v>2674</v>
      </c>
      <c r="B62" s="629"/>
      <c r="C62" s="642">
        <v>0</v>
      </c>
      <c r="D62" s="629">
        <v>96569.944718323342</v>
      </c>
      <c r="E62" s="642">
        <v>1</v>
      </c>
      <c r="F62" s="630">
        <v>96569.944718323342</v>
      </c>
    </row>
    <row r="63" spans="1:6" ht="14.4" customHeight="1" x14ac:dyDescent="0.3">
      <c r="A63" s="653" t="s">
        <v>2675</v>
      </c>
      <c r="B63" s="629"/>
      <c r="C63" s="642">
        <v>0</v>
      </c>
      <c r="D63" s="629">
        <v>316992.9214969154</v>
      </c>
      <c r="E63" s="642">
        <v>1</v>
      </c>
      <c r="F63" s="630">
        <v>316992.9214969154</v>
      </c>
    </row>
    <row r="64" spans="1:6" ht="14.4" customHeight="1" x14ac:dyDescent="0.3">
      <c r="A64" s="653" t="s">
        <v>2676</v>
      </c>
      <c r="B64" s="629"/>
      <c r="C64" s="642">
        <v>0</v>
      </c>
      <c r="D64" s="629">
        <v>174.240003393195</v>
      </c>
      <c r="E64" s="642">
        <v>1</v>
      </c>
      <c r="F64" s="630">
        <v>174.240003393195</v>
      </c>
    </row>
    <row r="65" spans="1:6" ht="14.4" customHeight="1" x14ac:dyDescent="0.3">
      <c r="A65" s="653" t="s">
        <v>2677</v>
      </c>
      <c r="B65" s="629"/>
      <c r="C65" s="642">
        <v>0</v>
      </c>
      <c r="D65" s="629">
        <v>7061.99</v>
      </c>
      <c r="E65" s="642">
        <v>1</v>
      </c>
      <c r="F65" s="630">
        <v>7061.99</v>
      </c>
    </row>
    <row r="66" spans="1:6" ht="14.4" customHeight="1" x14ac:dyDescent="0.3">
      <c r="A66" s="653" t="s">
        <v>2678</v>
      </c>
      <c r="B66" s="629"/>
      <c r="C66" s="642">
        <v>0</v>
      </c>
      <c r="D66" s="629">
        <v>801.76165511164004</v>
      </c>
      <c r="E66" s="642">
        <v>1</v>
      </c>
      <c r="F66" s="630">
        <v>801.76165511164004</v>
      </c>
    </row>
    <row r="67" spans="1:6" ht="14.4" customHeight="1" x14ac:dyDescent="0.3">
      <c r="A67" s="653" t="s">
        <v>2679</v>
      </c>
      <c r="B67" s="629"/>
      <c r="C67" s="642">
        <v>0</v>
      </c>
      <c r="D67" s="629">
        <v>16626.900000000001</v>
      </c>
      <c r="E67" s="642">
        <v>1</v>
      </c>
      <c r="F67" s="630">
        <v>16626.900000000001</v>
      </c>
    </row>
    <row r="68" spans="1:6" ht="14.4" customHeight="1" x14ac:dyDescent="0.3">
      <c r="A68" s="653" t="s">
        <v>2680</v>
      </c>
      <c r="B68" s="629"/>
      <c r="C68" s="642">
        <v>0</v>
      </c>
      <c r="D68" s="629">
        <v>3463.39822473907</v>
      </c>
      <c r="E68" s="642">
        <v>1</v>
      </c>
      <c r="F68" s="630">
        <v>3463.39822473907</v>
      </c>
    </row>
    <row r="69" spans="1:6" ht="14.4" customHeight="1" x14ac:dyDescent="0.3">
      <c r="A69" s="653" t="s">
        <v>2681</v>
      </c>
      <c r="B69" s="629"/>
      <c r="C69" s="642">
        <v>0</v>
      </c>
      <c r="D69" s="629">
        <v>68728.314825253197</v>
      </c>
      <c r="E69" s="642">
        <v>1</v>
      </c>
      <c r="F69" s="630">
        <v>68728.314825253197</v>
      </c>
    </row>
    <row r="70" spans="1:6" ht="14.4" customHeight="1" x14ac:dyDescent="0.3">
      <c r="A70" s="653" t="s">
        <v>2682</v>
      </c>
      <c r="B70" s="629"/>
      <c r="C70" s="642">
        <v>0</v>
      </c>
      <c r="D70" s="629">
        <v>1242.31793325635</v>
      </c>
      <c r="E70" s="642">
        <v>1</v>
      </c>
      <c r="F70" s="630">
        <v>1242.31793325635</v>
      </c>
    </row>
    <row r="71" spans="1:6" ht="14.4" customHeight="1" x14ac:dyDescent="0.3">
      <c r="A71" s="653" t="s">
        <v>2683</v>
      </c>
      <c r="B71" s="629"/>
      <c r="C71" s="642">
        <v>0</v>
      </c>
      <c r="D71" s="629">
        <v>192.31</v>
      </c>
      <c r="E71" s="642">
        <v>1</v>
      </c>
      <c r="F71" s="630">
        <v>192.31</v>
      </c>
    </row>
    <row r="72" spans="1:6" ht="14.4" customHeight="1" x14ac:dyDescent="0.3">
      <c r="A72" s="653" t="s">
        <v>2684</v>
      </c>
      <c r="B72" s="629"/>
      <c r="C72" s="642">
        <v>0</v>
      </c>
      <c r="D72" s="629">
        <v>101.92</v>
      </c>
      <c r="E72" s="642">
        <v>1</v>
      </c>
      <c r="F72" s="630">
        <v>101.92</v>
      </c>
    </row>
    <row r="73" spans="1:6" ht="14.4" customHeight="1" x14ac:dyDescent="0.3">
      <c r="A73" s="653" t="s">
        <v>2685</v>
      </c>
      <c r="B73" s="629"/>
      <c r="C73" s="642">
        <v>0</v>
      </c>
      <c r="D73" s="629">
        <v>386.18887282058824</v>
      </c>
      <c r="E73" s="642">
        <v>1</v>
      </c>
      <c r="F73" s="630">
        <v>386.18887282058824</v>
      </c>
    </row>
    <row r="74" spans="1:6" ht="14.4" customHeight="1" x14ac:dyDescent="0.3">
      <c r="A74" s="653" t="s">
        <v>2686</v>
      </c>
      <c r="B74" s="629"/>
      <c r="C74" s="642">
        <v>0</v>
      </c>
      <c r="D74" s="629">
        <v>421.08</v>
      </c>
      <c r="E74" s="642">
        <v>1</v>
      </c>
      <c r="F74" s="630">
        <v>421.08</v>
      </c>
    </row>
    <row r="75" spans="1:6" ht="14.4" customHeight="1" x14ac:dyDescent="0.3">
      <c r="A75" s="653" t="s">
        <v>2687</v>
      </c>
      <c r="B75" s="629"/>
      <c r="C75" s="642">
        <v>0</v>
      </c>
      <c r="D75" s="629">
        <v>184735.61262438851</v>
      </c>
      <c r="E75" s="642">
        <v>1</v>
      </c>
      <c r="F75" s="630">
        <v>184735.61262438851</v>
      </c>
    </row>
    <row r="76" spans="1:6" ht="14.4" customHeight="1" x14ac:dyDescent="0.3">
      <c r="A76" s="653" t="s">
        <v>2688</v>
      </c>
      <c r="B76" s="629"/>
      <c r="C76" s="642">
        <v>0</v>
      </c>
      <c r="D76" s="629">
        <v>1421.51</v>
      </c>
      <c r="E76" s="642">
        <v>1</v>
      </c>
      <c r="F76" s="630">
        <v>1421.51</v>
      </c>
    </row>
    <row r="77" spans="1:6" ht="14.4" customHeight="1" x14ac:dyDescent="0.3">
      <c r="A77" s="653" t="s">
        <v>2689</v>
      </c>
      <c r="B77" s="629"/>
      <c r="C77" s="642">
        <v>0</v>
      </c>
      <c r="D77" s="629">
        <v>1356.54</v>
      </c>
      <c r="E77" s="642">
        <v>1</v>
      </c>
      <c r="F77" s="630">
        <v>1356.54</v>
      </c>
    </row>
    <row r="78" spans="1:6" ht="14.4" customHeight="1" x14ac:dyDescent="0.3">
      <c r="A78" s="653" t="s">
        <v>2690</v>
      </c>
      <c r="B78" s="629"/>
      <c r="C78" s="642">
        <v>0</v>
      </c>
      <c r="D78" s="629">
        <v>308.25</v>
      </c>
      <c r="E78" s="642">
        <v>1</v>
      </c>
      <c r="F78" s="630">
        <v>308.25</v>
      </c>
    </row>
    <row r="79" spans="1:6" ht="14.4" customHeight="1" x14ac:dyDescent="0.3">
      <c r="A79" s="653" t="s">
        <v>2691</v>
      </c>
      <c r="B79" s="629"/>
      <c r="C79" s="642">
        <v>0</v>
      </c>
      <c r="D79" s="629">
        <v>232.24983160947679</v>
      </c>
      <c r="E79" s="642">
        <v>1</v>
      </c>
      <c r="F79" s="630">
        <v>232.24983160947679</v>
      </c>
    </row>
    <row r="80" spans="1:6" ht="14.4" customHeight="1" x14ac:dyDescent="0.3">
      <c r="A80" s="653" t="s">
        <v>2692</v>
      </c>
      <c r="B80" s="629"/>
      <c r="C80" s="642">
        <v>0</v>
      </c>
      <c r="D80" s="629">
        <v>409.28001008230831</v>
      </c>
      <c r="E80" s="642">
        <v>1</v>
      </c>
      <c r="F80" s="630">
        <v>409.28001008230831</v>
      </c>
    </row>
    <row r="81" spans="1:6" ht="14.4" customHeight="1" x14ac:dyDescent="0.3">
      <c r="A81" s="653" t="s">
        <v>2693</v>
      </c>
      <c r="B81" s="629"/>
      <c r="C81" s="642">
        <v>0</v>
      </c>
      <c r="D81" s="629">
        <v>197225.94119872764</v>
      </c>
      <c r="E81" s="642">
        <v>1</v>
      </c>
      <c r="F81" s="630">
        <v>197225.94119872764</v>
      </c>
    </row>
    <row r="82" spans="1:6" ht="14.4" customHeight="1" x14ac:dyDescent="0.3">
      <c r="A82" s="653" t="s">
        <v>2694</v>
      </c>
      <c r="B82" s="629"/>
      <c r="C82" s="642">
        <v>0</v>
      </c>
      <c r="D82" s="629">
        <v>7605.9591628134331</v>
      </c>
      <c r="E82" s="642">
        <v>1</v>
      </c>
      <c r="F82" s="630">
        <v>7605.9591628134331</v>
      </c>
    </row>
    <row r="83" spans="1:6" ht="14.4" customHeight="1" x14ac:dyDescent="0.3">
      <c r="A83" s="653" t="s">
        <v>2695</v>
      </c>
      <c r="B83" s="629"/>
      <c r="C83" s="642">
        <v>0</v>
      </c>
      <c r="D83" s="629">
        <v>159.6600064793094</v>
      </c>
      <c r="E83" s="642">
        <v>1</v>
      </c>
      <c r="F83" s="630">
        <v>159.6600064793094</v>
      </c>
    </row>
    <row r="84" spans="1:6" ht="14.4" customHeight="1" x14ac:dyDescent="0.3">
      <c r="A84" s="653" t="s">
        <v>2696</v>
      </c>
      <c r="B84" s="629"/>
      <c r="C84" s="642">
        <v>0</v>
      </c>
      <c r="D84" s="629">
        <v>216448.38004745592</v>
      </c>
      <c r="E84" s="642">
        <v>1</v>
      </c>
      <c r="F84" s="630">
        <v>216448.38004745592</v>
      </c>
    </row>
    <row r="85" spans="1:6" ht="14.4" customHeight="1" x14ac:dyDescent="0.3">
      <c r="A85" s="653" t="s">
        <v>2697</v>
      </c>
      <c r="B85" s="629"/>
      <c r="C85" s="642">
        <v>0</v>
      </c>
      <c r="D85" s="629">
        <v>9186.6175909887443</v>
      </c>
      <c r="E85" s="642">
        <v>1</v>
      </c>
      <c r="F85" s="630">
        <v>9186.6175909887443</v>
      </c>
    </row>
    <row r="86" spans="1:6" ht="14.4" customHeight="1" x14ac:dyDescent="0.3">
      <c r="A86" s="653" t="s">
        <v>2698</v>
      </c>
      <c r="B86" s="629"/>
      <c r="C86" s="642">
        <v>0</v>
      </c>
      <c r="D86" s="629">
        <v>6668.6774953600871</v>
      </c>
      <c r="E86" s="642">
        <v>1</v>
      </c>
      <c r="F86" s="630">
        <v>6668.6774953600871</v>
      </c>
    </row>
    <row r="87" spans="1:6" ht="14.4" customHeight="1" x14ac:dyDescent="0.3">
      <c r="A87" s="653" t="s">
        <v>2699</v>
      </c>
      <c r="B87" s="629"/>
      <c r="C87" s="642">
        <v>0</v>
      </c>
      <c r="D87" s="629">
        <v>104185.69575721788</v>
      </c>
      <c r="E87" s="642">
        <v>1</v>
      </c>
      <c r="F87" s="630">
        <v>104185.69575721788</v>
      </c>
    </row>
    <row r="88" spans="1:6" ht="14.4" customHeight="1" x14ac:dyDescent="0.3">
      <c r="A88" s="653" t="s">
        <v>2700</v>
      </c>
      <c r="B88" s="629"/>
      <c r="C88" s="642">
        <v>0</v>
      </c>
      <c r="D88" s="629">
        <v>422.86096215722199</v>
      </c>
      <c r="E88" s="642">
        <v>1</v>
      </c>
      <c r="F88" s="630">
        <v>422.86096215722199</v>
      </c>
    </row>
    <row r="89" spans="1:6" ht="14.4" customHeight="1" x14ac:dyDescent="0.3">
      <c r="A89" s="653" t="s">
        <v>2701</v>
      </c>
      <c r="B89" s="629"/>
      <c r="C89" s="642">
        <v>0</v>
      </c>
      <c r="D89" s="629">
        <v>29185.149337307259</v>
      </c>
      <c r="E89" s="642">
        <v>1</v>
      </c>
      <c r="F89" s="630">
        <v>29185.149337307259</v>
      </c>
    </row>
    <row r="90" spans="1:6" ht="14.4" customHeight="1" x14ac:dyDescent="0.3">
      <c r="A90" s="653" t="s">
        <v>2702</v>
      </c>
      <c r="B90" s="629"/>
      <c r="C90" s="642">
        <v>0</v>
      </c>
      <c r="D90" s="629">
        <v>689.82099165233899</v>
      </c>
      <c r="E90" s="642">
        <v>1</v>
      </c>
      <c r="F90" s="630">
        <v>689.82099165233899</v>
      </c>
    </row>
    <row r="91" spans="1:6" ht="14.4" customHeight="1" x14ac:dyDescent="0.3">
      <c r="A91" s="653" t="s">
        <v>2703</v>
      </c>
      <c r="B91" s="629"/>
      <c r="C91" s="642">
        <v>0</v>
      </c>
      <c r="D91" s="629">
        <v>969.98909655019895</v>
      </c>
      <c r="E91" s="642">
        <v>1</v>
      </c>
      <c r="F91" s="630">
        <v>969.98909655019895</v>
      </c>
    </row>
    <row r="92" spans="1:6" ht="14.4" customHeight="1" x14ac:dyDescent="0.3">
      <c r="A92" s="653" t="s">
        <v>2704</v>
      </c>
      <c r="B92" s="629"/>
      <c r="C92" s="642">
        <v>0</v>
      </c>
      <c r="D92" s="629">
        <v>65478.012359779394</v>
      </c>
      <c r="E92" s="642">
        <v>1</v>
      </c>
      <c r="F92" s="630">
        <v>65478.012359779394</v>
      </c>
    </row>
    <row r="93" spans="1:6" ht="14.4" customHeight="1" thickBot="1" x14ac:dyDescent="0.35">
      <c r="A93" s="654" t="s">
        <v>2705</v>
      </c>
      <c r="B93" s="644"/>
      <c r="C93" s="645">
        <v>0</v>
      </c>
      <c r="D93" s="644">
        <v>10283.087447581987</v>
      </c>
      <c r="E93" s="645">
        <v>1</v>
      </c>
      <c r="F93" s="646">
        <v>10283.087447581987</v>
      </c>
    </row>
    <row r="94" spans="1:6" ht="14.4" customHeight="1" thickBot="1" x14ac:dyDescent="0.35">
      <c r="A94" s="648" t="s">
        <v>6</v>
      </c>
      <c r="B94" s="649">
        <v>1053792.8524107938</v>
      </c>
      <c r="C94" s="650">
        <v>0.14494110792325141</v>
      </c>
      <c r="D94" s="649">
        <v>6216696.9865988111</v>
      </c>
      <c r="E94" s="650">
        <v>0.85505889207674868</v>
      </c>
      <c r="F94" s="651">
        <v>7270489.8390096044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1460.8</v>
      </c>
      <c r="G3" s="56">
        <f>SUBTOTAL(9,G6:G1048576)</f>
        <v>1053792.852410794</v>
      </c>
      <c r="H3" s="57">
        <f>IF(M3=0,0,G3/M3)</f>
        <v>0.14494110792325146</v>
      </c>
      <c r="I3" s="56">
        <f>SUBTOTAL(9,I6:I1048576)</f>
        <v>14659.979333333333</v>
      </c>
      <c r="J3" s="56">
        <f>SUBTOTAL(9,J6:J1048576)</f>
        <v>6216696.9865988092</v>
      </c>
      <c r="K3" s="57">
        <f>IF(M3=0,0,J3/M3)</f>
        <v>0.85505889207674868</v>
      </c>
      <c r="L3" s="56">
        <f>SUBTOTAL(9,L6:L1048576)</f>
        <v>16120.779333333332</v>
      </c>
      <c r="M3" s="58">
        <f>SUBTOTAL(9,M6:M1048576)</f>
        <v>7270489.8390096026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548</v>
      </c>
      <c r="B6" s="620" t="s">
        <v>2706</v>
      </c>
      <c r="C6" s="620" t="s">
        <v>659</v>
      </c>
      <c r="D6" s="620" t="s">
        <v>2707</v>
      </c>
      <c r="E6" s="620" t="s">
        <v>2708</v>
      </c>
      <c r="F6" s="623"/>
      <c r="G6" s="623"/>
      <c r="H6" s="641">
        <v>0</v>
      </c>
      <c r="I6" s="623">
        <v>10</v>
      </c>
      <c r="J6" s="623">
        <v>406.1951228900366</v>
      </c>
      <c r="K6" s="641">
        <v>1</v>
      </c>
      <c r="L6" s="623">
        <v>10</v>
      </c>
      <c r="M6" s="624">
        <v>406.1951228900366</v>
      </c>
    </row>
    <row r="7" spans="1:13" ht="14.4" customHeight="1" x14ac:dyDescent="0.3">
      <c r="A7" s="625" t="s">
        <v>548</v>
      </c>
      <c r="B7" s="626" t="s">
        <v>2706</v>
      </c>
      <c r="C7" s="626" t="s">
        <v>647</v>
      </c>
      <c r="D7" s="626" t="s">
        <v>2709</v>
      </c>
      <c r="E7" s="626" t="s">
        <v>2710</v>
      </c>
      <c r="F7" s="629"/>
      <c r="G7" s="629"/>
      <c r="H7" s="642">
        <v>0</v>
      </c>
      <c r="I7" s="629">
        <v>85</v>
      </c>
      <c r="J7" s="629">
        <v>3080.2083579014443</v>
      </c>
      <c r="K7" s="642">
        <v>1</v>
      </c>
      <c r="L7" s="629">
        <v>85</v>
      </c>
      <c r="M7" s="630">
        <v>3080.2083579014443</v>
      </c>
    </row>
    <row r="8" spans="1:13" ht="14.4" customHeight="1" x14ac:dyDescent="0.3">
      <c r="A8" s="625" t="s">
        <v>548</v>
      </c>
      <c r="B8" s="626" t="s">
        <v>2711</v>
      </c>
      <c r="C8" s="626" t="s">
        <v>655</v>
      </c>
      <c r="D8" s="626" t="s">
        <v>656</v>
      </c>
      <c r="E8" s="626" t="s">
        <v>657</v>
      </c>
      <c r="F8" s="629"/>
      <c r="G8" s="629"/>
      <c r="H8" s="642"/>
      <c r="I8" s="629">
        <v>0</v>
      </c>
      <c r="J8" s="629">
        <v>0</v>
      </c>
      <c r="K8" s="642"/>
      <c r="L8" s="629">
        <v>0</v>
      </c>
      <c r="M8" s="630">
        <v>0</v>
      </c>
    </row>
    <row r="9" spans="1:13" ht="14.4" customHeight="1" x14ac:dyDescent="0.3">
      <c r="A9" s="625" t="s">
        <v>548</v>
      </c>
      <c r="B9" s="626" t="s">
        <v>2712</v>
      </c>
      <c r="C9" s="626" t="s">
        <v>651</v>
      </c>
      <c r="D9" s="626" t="s">
        <v>2713</v>
      </c>
      <c r="E9" s="626" t="s">
        <v>2714</v>
      </c>
      <c r="F9" s="629"/>
      <c r="G9" s="629"/>
      <c r="H9" s="642">
        <v>0</v>
      </c>
      <c r="I9" s="629">
        <v>6</v>
      </c>
      <c r="J9" s="629">
        <v>838.02</v>
      </c>
      <c r="K9" s="642">
        <v>1</v>
      </c>
      <c r="L9" s="629">
        <v>6</v>
      </c>
      <c r="M9" s="630">
        <v>838.02</v>
      </c>
    </row>
    <row r="10" spans="1:13" ht="14.4" customHeight="1" x14ac:dyDescent="0.3">
      <c r="A10" s="625" t="s">
        <v>550</v>
      </c>
      <c r="B10" s="626" t="s">
        <v>2715</v>
      </c>
      <c r="C10" s="626" t="s">
        <v>1962</v>
      </c>
      <c r="D10" s="626" t="s">
        <v>1963</v>
      </c>
      <c r="E10" s="626" t="s">
        <v>1964</v>
      </c>
      <c r="F10" s="629"/>
      <c r="G10" s="629"/>
      <c r="H10" s="642">
        <v>0</v>
      </c>
      <c r="I10" s="629">
        <v>174</v>
      </c>
      <c r="J10" s="629">
        <v>29185.149337307259</v>
      </c>
      <c r="K10" s="642">
        <v>1</v>
      </c>
      <c r="L10" s="629">
        <v>174</v>
      </c>
      <c r="M10" s="630">
        <v>29185.149337307259</v>
      </c>
    </row>
    <row r="11" spans="1:13" ht="14.4" customHeight="1" x14ac:dyDescent="0.3">
      <c r="A11" s="625" t="s">
        <v>550</v>
      </c>
      <c r="B11" s="626" t="s">
        <v>2716</v>
      </c>
      <c r="C11" s="626" t="s">
        <v>1611</v>
      </c>
      <c r="D11" s="626" t="s">
        <v>865</v>
      </c>
      <c r="E11" s="626" t="s">
        <v>1612</v>
      </c>
      <c r="F11" s="629"/>
      <c r="G11" s="629"/>
      <c r="H11" s="642">
        <v>0</v>
      </c>
      <c r="I11" s="629">
        <v>2</v>
      </c>
      <c r="J11" s="629">
        <v>131.62</v>
      </c>
      <c r="K11" s="642">
        <v>1</v>
      </c>
      <c r="L11" s="629">
        <v>2</v>
      </c>
      <c r="M11" s="630">
        <v>131.62</v>
      </c>
    </row>
    <row r="12" spans="1:13" ht="14.4" customHeight="1" x14ac:dyDescent="0.3">
      <c r="A12" s="625" t="s">
        <v>550</v>
      </c>
      <c r="B12" s="626" t="s">
        <v>2716</v>
      </c>
      <c r="C12" s="626" t="s">
        <v>864</v>
      </c>
      <c r="D12" s="626" t="s">
        <v>865</v>
      </c>
      <c r="E12" s="626" t="s">
        <v>866</v>
      </c>
      <c r="F12" s="629"/>
      <c r="G12" s="629"/>
      <c r="H12" s="642">
        <v>0</v>
      </c>
      <c r="I12" s="629">
        <v>9</v>
      </c>
      <c r="J12" s="629">
        <v>1025.0796845092739</v>
      </c>
      <c r="K12" s="642">
        <v>1</v>
      </c>
      <c r="L12" s="629">
        <v>9</v>
      </c>
      <c r="M12" s="630">
        <v>1025.0796845092739</v>
      </c>
    </row>
    <row r="13" spans="1:13" ht="14.4" customHeight="1" x14ac:dyDescent="0.3">
      <c r="A13" s="625" t="s">
        <v>550</v>
      </c>
      <c r="B13" s="626" t="s">
        <v>2716</v>
      </c>
      <c r="C13" s="626" t="s">
        <v>671</v>
      </c>
      <c r="D13" s="626" t="s">
        <v>2717</v>
      </c>
      <c r="E13" s="626" t="s">
        <v>2718</v>
      </c>
      <c r="F13" s="629"/>
      <c r="G13" s="629"/>
      <c r="H13" s="642">
        <v>0</v>
      </c>
      <c r="I13" s="629">
        <v>1293</v>
      </c>
      <c r="J13" s="629">
        <v>103028.99607270861</v>
      </c>
      <c r="K13" s="642">
        <v>1</v>
      </c>
      <c r="L13" s="629">
        <v>1293</v>
      </c>
      <c r="M13" s="630">
        <v>103028.99607270861</v>
      </c>
    </row>
    <row r="14" spans="1:13" ht="14.4" customHeight="1" x14ac:dyDescent="0.3">
      <c r="A14" s="625" t="s">
        <v>550</v>
      </c>
      <c r="B14" s="626" t="s">
        <v>2719</v>
      </c>
      <c r="C14" s="626" t="s">
        <v>1932</v>
      </c>
      <c r="D14" s="626" t="s">
        <v>1933</v>
      </c>
      <c r="E14" s="626" t="s">
        <v>2720</v>
      </c>
      <c r="F14" s="629"/>
      <c r="G14" s="629"/>
      <c r="H14" s="642">
        <v>0</v>
      </c>
      <c r="I14" s="629">
        <v>1</v>
      </c>
      <c r="J14" s="629">
        <v>143.12</v>
      </c>
      <c r="K14" s="642">
        <v>1</v>
      </c>
      <c r="L14" s="629">
        <v>1</v>
      </c>
      <c r="M14" s="630">
        <v>143.12</v>
      </c>
    </row>
    <row r="15" spans="1:13" ht="14.4" customHeight="1" x14ac:dyDescent="0.3">
      <c r="A15" s="625" t="s">
        <v>550</v>
      </c>
      <c r="B15" s="626" t="s">
        <v>2719</v>
      </c>
      <c r="C15" s="626" t="s">
        <v>2023</v>
      </c>
      <c r="D15" s="626" t="s">
        <v>2024</v>
      </c>
      <c r="E15" s="626" t="s">
        <v>2025</v>
      </c>
      <c r="F15" s="629"/>
      <c r="G15" s="629"/>
      <c r="H15" s="642">
        <v>0</v>
      </c>
      <c r="I15" s="629">
        <v>920</v>
      </c>
      <c r="J15" s="629">
        <v>65334.892359779398</v>
      </c>
      <c r="K15" s="642">
        <v>1</v>
      </c>
      <c r="L15" s="629">
        <v>920</v>
      </c>
      <c r="M15" s="630">
        <v>65334.892359779398</v>
      </c>
    </row>
    <row r="16" spans="1:13" ht="14.4" customHeight="1" x14ac:dyDescent="0.3">
      <c r="A16" s="625" t="s">
        <v>550</v>
      </c>
      <c r="B16" s="626" t="s">
        <v>2721</v>
      </c>
      <c r="C16" s="626" t="s">
        <v>1916</v>
      </c>
      <c r="D16" s="626" t="s">
        <v>2722</v>
      </c>
      <c r="E16" s="626" t="s">
        <v>2723</v>
      </c>
      <c r="F16" s="629"/>
      <c r="G16" s="629"/>
      <c r="H16" s="642">
        <v>0</v>
      </c>
      <c r="I16" s="629">
        <v>1</v>
      </c>
      <c r="J16" s="629">
        <v>120.92</v>
      </c>
      <c r="K16" s="642">
        <v>1</v>
      </c>
      <c r="L16" s="629">
        <v>1</v>
      </c>
      <c r="M16" s="630">
        <v>120.92</v>
      </c>
    </row>
    <row r="17" spans="1:13" ht="14.4" customHeight="1" x14ac:dyDescent="0.3">
      <c r="A17" s="625" t="s">
        <v>550</v>
      </c>
      <c r="B17" s="626" t="s">
        <v>2721</v>
      </c>
      <c r="C17" s="626" t="s">
        <v>1944</v>
      </c>
      <c r="D17" s="626" t="s">
        <v>2722</v>
      </c>
      <c r="E17" s="626" t="s">
        <v>2724</v>
      </c>
      <c r="F17" s="629"/>
      <c r="G17" s="629"/>
      <c r="H17" s="642">
        <v>0</v>
      </c>
      <c r="I17" s="629">
        <v>1</v>
      </c>
      <c r="J17" s="629">
        <v>71.39</v>
      </c>
      <c r="K17" s="642">
        <v>1</v>
      </c>
      <c r="L17" s="629">
        <v>1</v>
      </c>
      <c r="M17" s="630">
        <v>71.39</v>
      </c>
    </row>
    <row r="18" spans="1:13" ht="14.4" customHeight="1" x14ac:dyDescent="0.3">
      <c r="A18" s="625" t="s">
        <v>550</v>
      </c>
      <c r="B18" s="626" t="s">
        <v>2725</v>
      </c>
      <c r="C18" s="626" t="s">
        <v>1958</v>
      </c>
      <c r="D18" s="626" t="s">
        <v>1959</v>
      </c>
      <c r="E18" s="626" t="s">
        <v>1960</v>
      </c>
      <c r="F18" s="629"/>
      <c r="G18" s="629"/>
      <c r="H18" s="642">
        <v>0</v>
      </c>
      <c r="I18" s="629">
        <v>6</v>
      </c>
      <c r="J18" s="629">
        <v>386.18887282058824</v>
      </c>
      <c r="K18" s="642">
        <v>1</v>
      </c>
      <c r="L18" s="629">
        <v>6</v>
      </c>
      <c r="M18" s="630">
        <v>386.18887282058824</v>
      </c>
    </row>
    <row r="19" spans="1:13" ht="14.4" customHeight="1" x14ac:dyDescent="0.3">
      <c r="A19" s="625" t="s">
        <v>550</v>
      </c>
      <c r="B19" s="626" t="s">
        <v>2726</v>
      </c>
      <c r="C19" s="626" t="s">
        <v>694</v>
      </c>
      <c r="D19" s="626" t="s">
        <v>695</v>
      </c>
      <c r="E19" s="626" t="s">
        <v>2727</v>
      </c>
      <c r="F19" s="629">
        <v>7</v>
      </c>
      <c r="G19" s="629">
        <v>611.94946711856426</v>
      </c>
      <c r="H19" s="642">
        <v>1</v>
      </c>
      <c r="I19" s="629"/>
      <c r="J19" s="629"/>
      <c r="K19" s="642">
        <v>0</v>
      </c>
      <c r="L19" s="629">
        <v>7</v>
      </c>
      <c r="M19" s="630">
        <v>611.94946711856426</v>
      </c>
    </row>
    <row r="20" spans="1:13" ht="14.4" customHeight="1" x14ac:dyDescent="0.3">
      <c r="A20" s="625" t="s">
        <v>550</v>
      </c>
      <c r="B20" s="626" t="s">
        <v>2726</v>
      </c>
      <c r="C20" s="626" t="s">
        <v>706</v>
      </c>
      <c r="D20" s="626" t="s">
        <v>695</v>
      </c>
      <c r="E20" s="626" t="s">
        <v>2728</v>
      </c>
      <c r="F20" s="629">
        <v>2</v>
      </c>
      <c r="G20" s="629">
        <v>217.08</v>
      </c>
      <c r="H20" s="642">
        <v>1</v>
      </c>
      <c r="I20" s="629"/>
      <c r="J20" s="629"/>
      <c r="K20" s="642">
        <v>0</v>
      </c>
      <c r="L20" s="629">
        <v>2</v>
      </c>
      <c r="M20" s="630">
        <v>217.08</v>
      </c>
    </row>
    <row r="21" spans="1:13" ht="14.4" customHeight="1" x14ac:dyDescent="0.3">
      <c r="A21" s="625" t="s">
        <v>550</v>
      </c>
      <c r="B21" s="626" t="s">
        <v>2726</v>
      </c>
      <c r="C21" s="626" t="s">
        <v>2019</v>
      </c>
      <c r="D21" s="626" t="s">
        <v>2020</v>
      </c>
      <c r="E21" s="626" t="s">
        <v>2021</v>
      </c>
      <c r="F21" s="629"/>
      <c r="G21" s="629"/>
      <c r="H21" s="642">
        <v>0</v>
      </c>
      <c r="I21" s="629">
        <v>30</v>
      </c>
      <c r="J21" s="629">
        <v>2278.2391579963878</v>
      </c>
      <c r="K21" s="642">
        <v>1</v>
      </c>
      <c r="L21" s="629">
        <v>30</v>
      </c>
      <c r="M21" s="630">
        <v>2278.2391579963878</v>
      </c>
    </row>
    <row r="22" spans="1:13" ht="14.4" customHeight="1" x14ac:dyDescent="0.3">
      <c r="A22" s="625" t="s">
        <v>550</v>
      </c>
      <c r="B22" s="626" t="s">
        <v>2729</v>
      </c>
      <c r="C22" s="626" t="s">
        <v>2016</v>
      </c>
      <c r="D22" s="626" t="s">
        <v>2017</v>
      </c>
      <c r="E22" s="626" t="s">
        <v>1832</v>
      </c>
      <c r="F22" s="629"/>
      <c r="G22" s="629"/>
      <c r="H22" s="642">
        <v>0</v>
      </c>
      <c r="I22" s="629">
        <v>141</v>
      </c>
      <c r="J22" s="629">
        <v>66675.305581045046</v>
      </c>
      <c r="K22" s="642">
        <v>1</v>
      </c>
      <c r="L22" s="629">
        <v>141</v>
      </c>
      <c r="M22" s="630">
        <v>66675.305581045046</v>
      </c>
    </row>
    <row r="23" spans="1:13" ht="14.4" customHeight="1" x14ac:dyDescent="0.3">
      <c r="A23" s="625" t="s">
        <v>550</v>
      </c>
      <c r="B23" s="626" t="s">
        <v>2729</v>
      </c>
      <c r="C23" s="626" t="s">
        <v>2049</v>
      </c>
      <c r="D23" s="626" t="s">
        <v>2050</v>
      </c>
      <c r="E23" s="626" t="s">
        <v>2051</v>
      </c>
      <c r="F23" s="629"/>
      <c r="G23" s="629"/>
      <c r="H23" s="642"/>
      <c r="I23" s="629">
        <v>0</v>
      </c>
      <c r="J23" s="629">
        <v>0</v>
      </c>
      <c r="K23" s="642"/>
      <c r="L23" s="629">
        <v>0</v>
      </c>
      <c r="M23" s="630">
        <v>0</v>
      </c>
    </row>
    <row r="24" spans="1:13" ht="14.4" customHeight="1" x14ac:dyDescent="0.3">
      <c r="A24" s="625" t="s">
        <v>550</v>
      </c>
      <c r="B24" s="626" t="s">
        <v>2730</v>
      </c>
      <c r="C24" s="626" t="s">
        <v>2031</v>
      </c>
      <c r="D24" s="626" t="s">
        <v>2731</v>
      </c>
      <c r="E24" s="626" t="s">
        <v>2732</v>
      </c>
      <c r="F24" s="629"/>
      <c r="G24" s="629"/>
      <c r="H24" s="642">
        <v>0</v>
      </c>
      <c r="I24" s="629">
        <v>159</v>
      </c>
      <c r="J24" s="629">
        <v>61933.773591238001</v>
      </c>
      <c r="K24" s="642">
        <v>1</v>
      </c>
      <c r="L24" s="629">
        <v>159</v>
      </c>
      <c r="M24" s="630">
        <v>61933.773591238001</v>
      </c>
    </row>
    <row r="25" spans="1:13" ht="14.4" customHeight="1" x14ac:dyDescent="0.3">
      <c r="A25" s="625" t="s">
        <v>550</v>
      </c>
      <c r="B25" s="626" t="s">
        <v>2733</v>
      </c>
      <c r="C25" s="626" t="s">
        <v>1940</v>
      </c>
      <c r="D25" s="626" t="s">
        <v>1941</v>
      </c>
      <c r="E25" s="626" t="s">
        <v>2734</v>
      </c>
      <c r="F25" s="629"/>
      <c r="G25" s="629"/>
      <c r="H25" s="642">
        <v>0</v>
      </c>
      <c r="I25" s="629">
        <v>28</v>
      </c>
      <c r="J25" s="629">
        <v>96569.944718323342</v>
      </c>
      <c r="K25" s="642">
        <v>1</v>
      </c>
      <c r="L25" s="629">
        <v>28</v>
      </c>
      <c r="M25" s="630">
        <v>96569.944718323342</v>
      </c>
    </row>
    <row r="26" spans="1:13" ht="14.4" customHeight="1" x14ac:dyDescent="0.3">
      <c r="A26" s="625" t="s">
        <v>550</v>
      </c>
      <c r="B26" s="626" t="s">
        <v>2735</v>
      </c>
      <c r="C26" s="626" t="s">
        <v>2001</v>
      </c>
      <c r="D26" s="626" t="s">
        <v>2002</v>
      </c>
      <c r="E26" s="626" t="s">
        <v>2003</v>
      </c>
      <c r="F26" s="629"/>
      <c r="G26" s="629"/>
      <c r="H26" s="642">
        <v>0</v>
      </c>
      <c r="I26" s="629">
        <v>11</v>
      </c>
      <c r="J26" s="629">
        <v>3463.39822473907</v>
      </c>
      <c r="K26" s="642">
        <v>1</v>
      </c>
      <c r="L26" s="629">
        <v>11</v>
      </c>
      <c r="M26" s="630">
        <v>3463.39822473907</v>
      </c>
    </row>
    <row r="27" spans="1:13" ht="14.4" customHeight="1" x14ac:dyDescent="0.3">
      <c r="A27" s="625" t="s">
        <v>550</v>
      </c>
      <c r="B27" s="626" t="s">
        <v>2736</v>
      </c>
      <c r="C27" s="626" t="s">
        <v>1924</v>
      </c>
      <c r="D27" s="626" t="s">
        <v>2737</v>
      </c>
      <c r="E27" s="626" t="s">
        <v>1926</v>
      </c>
      <c r="F27" s="629"/>
      <c r="G27" s="629"/>
      <c r="H27" s="642">
        <v>0</v>
      </c>
      <c r="I27" s="629">
        <v>1</v>
      </c>
      <c r="J27" s="629">
        <v>1242.31793325635</v>
      </c>
      <c r="K27" s="642">
        <v>1</v>
      </c>
      <c r="L27" s="629">
        <v>1</v>
      </c>
      <c r="M27" s="630">
        <v>1242.31793325635</v>
      </c>
    </row>
    <row r="28" spans="1:13" ht="14.4" customHeight="1" x14ac:dyDescent="0.3">
      <c r="A28" s="625" t="s">
        <v>550</v>
      </c>
      <c r="B28" s="626" t="s">
        <v>2738</v>
      </c>
      <c r="C28" s="626" t="s">
        <v>2091</v>
      </c>
      <c r="D28" s="626" t="s">
        <v>2092</v>
      </c>
      <c r="E28" s="626" t="s">
        <v>2093</v>
      </c>
      <c r="F28" s="629"/>
      <c r="G28" s="629"/>
      <c r="H28" s="642">
        <v>0</v>
      </c>
      <c r="I28" s="629">
        <v>1</v>
      </c>
      <c r="J28" s="629">
        <v>16626.900000000001</v>
      </c>
      <c r="K28" s="642">
        <v>1</v>
      </c>
      <c r="L28" s="629">
        <v>1</v>
      </c>
      <c r="M28" s="630">
        <v>16626.900000000001</v>
      </c>
    </row>
    <row r="29" spans="1:13" ht="14.4" customHeight="1" x14ac:dyDescent="0.3">
      <c r="A29" s="625" t="s">
        <v>550</v>
      </c>
      <c r="B29" s="626" t="s">
        <v>2739</v>
      </c>
      <c r="C29" s="626" t="s">
        <v>1990</v>
      </c>
      <c r="D29" s="626" t="s">
        <v>1906</v>
      </c>
      <c r="E29" s="626" t="s">
        <v>1991</v>
      </c>
      <c r="F29" s="629"/>
      <c r="G29" s="629"/>
      <c r="H29" s="642">
        <v>0</v>
      </c>
      <c r="I29" s="629">
        <v>471</v>
      </c>
      <c r="J29" s="629">
        <v>63956.541783544009</v>
      </c>
      <c r="K29" s="642">
        <v>1</v>
      </c>
      <c r="L29" s="629">
        <v>471</v>
      </c>
      <c r="M29" s="630">
        <v>63956.541783544009</v>
      </c>
    </row>
    <row r="30" spans="1:13" ht="14.4" customHeight="1" x14ac:dyDescent="0.3">
      <c r="A30" s="625" t="s">
        <v>550</v>
      </c>
      <c r="B30" s="626" t="s">
        <v>2739</v>
      </c>
      <c r="C30" s="626" t="s">
        <v>1905</v>
      </c>
      <c r="D30" s="626" t="s">
        <v>1906</v>
      </c>
      <c r="E30" s="626" t="s">
        <v>2740</v>
      </c>
      <c r="F30" s="629"/>
      <c r="G30" s="629"/>
      <c r="H30" s="642">
        <v>0</v>
      </c>
      <c r="I30" s="629">
        <v>5</v>
      </c>
      <c r="J30" s="629">
        <v>236.56</v>
      </c>
      <c r="K30" s="642">
        <v>1</v>
      </c>
      <c r="L30" s="629">
        <v>5</v>
      </c>
      <c r="M30" s="630">
        <v>236.56</v>
      </c>
    </row>
    <row r="31" spans="1:13" ht="14.4" customHeight="1" x14ac:dyDescent="0.3">
      <c r="A31" s="625" t="s">
        <v>550</v>
      </c>
      <c r="B31" s="626" t="s">
        <v>2739</v>
      </c>
      <c r="C31" s="626" t="s">
        <v>1909</v>
      </c>
      <c r="D31" s="626" t="s">
        <v>1906</v>
      </c>
      <c r="E31" s="626" t="s">
        <v>2741</v>
      </c>
      <c r="F31" s="629"/>
      <c r="G31" s="629"/>
      <c r="H31" s="642">
        <v>0</v>
      </c>
      <c r="I31" s="629">
        <v>1</v>
      </c>
      <c r="J31" s="629">
        <v>94.479960714537995</v>
      </c>
      <c r="K31" s="642">
        <v>1</v>
      </c>
      <c r="L31" s="629">
        <v>1</v>
      </c>
      <c r="M31" s="630">
        <v>94.479960714537995</v>
      </c>
    </row>
    <row r="32" spans="1:13" ht="14.4" customHeight="1" x14ac:dyDescent="0.3">
      <c r="A32" s="625" t="s">
        <v>550</v>
      </c>
      <c r="B32" s="626" t="s">
        <v>2739</v>
      </c>
      <c r="C32" s="626" t="s">
        <v>690</v>
      </c>
      <c r="D32" s="626" t="s">
        <v>2469</v>
      </c>
      <c r="E32" s="626" t="s">
        <v>2742</v>
      </c>
      <c r="F32" s="629">
        <v>1</v>
      </c>
      <c r="G32" s="629">
        <v>162.16999999999999</v>
      </c>
      <c r="H32" s="642">
        <v>1</v>
      </c>
      <c r="I32" s="629"/>
      <c r="J32" s="629"/>
      <c r="K32" s="642">
        <v>0</v>
      </c>
      <c r="L32" s="629">
        <v>1</v>
      </c>
      <c r="M32" s="630">
        <v>162.16999999999999</v>
      </c>
    </row>
    <row r="33" spans="1:13" ht="14.4" customHeight="1" x14ac:dyDescent="0.3">
      <c r="A33" s="625" t="s">
        <v>550</v>
      </c>
      <c r="B33" s="626" t="s">
        <v>2743</v>
      </c>
      <c r="C33" s="626" t="s">
        <v>1912</v>
      </c>
      <c r="D33" s="626" t="s">
        <v>2744</v>
      </c>
      <c r="E33" s="626" t="s">
        <v>2745</v>
      </c>
      <c r="F33" s="629"/>
      <c r="G33" s="629"/>
      <c r="H33" s="642">
        <v>0</v>
      </c>
      <c r="I33" s="629">
        <v>1</v>
      </c>
      <c r="J33" s="629">
        <v>101.92</v>
      </c>
      <c r="K33" s="642">
        <v>1</v>
      </c>
      <c r="L33" s="629">
        <v>1</v>
      </c>
      <c r="M33" s="630">
        <v>101.92</v>
      </c>
    </row>
    <row r="34" spans="1:13" ht="14.4" customHeight="1" x14ac:dyDescent="0.3">
      <c r="A34" s="625" t="s">
        <v>550</v>
      </c>
      <c r="B34" s="626" t="s">
        <v>2746</v>
      </c>
      <c r="C34" s="626" t="s">
        <v>674</v>
      </c>
      <c r="D34" s="626" t="s">
        <v>2747</v>
      </c>
      <c r="E34" s="626" t="s">
        <v>930</v>
      </c>
      <c r="F34" s="629">
        <v>2</v>
      </c>
      <c r="G34" s="629">
        <v>209.75913006368199</v>
      </c>
      <c r="H34" s="642">
        <v>1</v>
      </c>
      <c r="I34" s="629"/>
      <c r="J34" s="629"/>
      <c r="K34" s="642">
        <v>0</v>
      </c>
      <c r="L34" s="629">
        <v>2</v>
      </c>
      <c r="M34" s="630">
        <v>209.75913006368199</v>
      </c>
    </row>
    <row r="35" spans="1:13" ht="14.4" customHeight="1" x14ac:dyDescent="0.3">
      <c r="A35" s="625" t="s">
        <v>550</v>
      </c>
      <c r="B35" s="626" t="s">
        <v>2748</v>
      </c>
      <c r="C35" s="626" t="s">
        <v>1936</v>
      </c>
      <c r="D35" s="626" t="s">
        <v>1937</v>
      </c>
      <c r="E35" s="626" t="s">
        <v>1938</v>
      </c>
      <c r="F35" s="629"/>
      <c r="G35" s="629"/>
      <c r="H35" s="642">
        <v>0</v>
      </c>
      <c r="I35" s="629">
        <v>2</v>
      </c>
      <c r="J35" s="629">
        <v>159.6600064793094</v>
      </c>
      <c r="K35" s="642">
        <v>1</v>
      </c>
      <c r="L35" s="629">
        <v>2</v>
      </c>
      <c r="M35" s="630">
        <v>159.6600064793094</v>
      </c>
    </row>
    <row r="36" spans="1:13" ht="14.4" customHeight="1" x14ac:dyDescent="0.3">
      <c r="A36" s="625" t="s">
        <v>550</v>
      </c>
      <c r="B36" s="626" t="s">
        <v>2749</v>
      </c>
      <c r="C36" s="626" t="s">
        <v>686</v>
      </c>
      <c r="D36" s="626" t="s">
        <v>2750</v>
      </c>
      <c r="E36" s="626" t="s">
        <v>2029</v>
      </c>
      <c r="F36" s="629">
        <v>1</v>
      </c>
      <c r="G36" s="629">
        <v>154.07</v>
      </c>
      <c r="H36" s="642">
        <v>1</v>
      </c>
      <c r="I36" s="629"/>
      <c r="J36" s="629"/>
      <c r="K36" s="642">
        <v>0</v>
      </c>
      <c r="L36" s="629">
        <v>1</v>
      </c>
      <c r="M36" s="630">
        <v>154.07</v>
      </c>
    </row>
    <row r="37" spans="1:13" ht="14.4" customHeight="1" x14ac:dyDescent="0.3">
      <c r="A37" s="625" t="s">
        <v>550</v>
      </c>
      <c r="B37" s="626" t="s">
        <v>2751</v>
      </c>
      <c r="C37" s="626" t="s">
        <v>1997</v>
      </c>
      <c r="D37" s="626" t="s">
        <v>1998</v>
      </c>
      <c r="E37" s="626" t="s">
        <v>1999</v>
      </c>
      <c r="F37" s="629"/>
      <c r="G37" s="629"/>
      <c r="H37" s="642">
        <v>0</v>
      </c>
      <c r="I37" s="629">
        <v>3</v>
      </c>
      <c r="J37" s="629">
        <v>78.179831609476793</v>
      </c>
      <c r="K37" s="642">
        <v>1</v>
      </c>
      <c r="L37" s="629">
        <v>3</v>
      </c>
      <c r="M37" s="630">
        <v>78.179831609476793</v>
      </c>
    </row>
    <row r="38" spans="1:13" ht="14.4" customHeight="1" x14ac:dyDescent="0.3">
      <c r="A38" s="625" t="s">
        <v>550</v>
      </c>
      <c r="B38" s="626" t="s">
        <v>2751</v>
      </c>
      <c r="C38" s="626" t="s">
        <v>2005</v>
      </c>
      <c r="D38" s="626" t="s">
        <v>2006</v>
      </c>
      <c r="E38" s="626" t="s">
        <v>2007</v>
      </c>
      <c r="F38" s="629"/>
      <c r="G38" s="629"/>
      <c r="H38" s="642">
        <v>0</v>
      </c>
      <c r="I38" s="629">
        <v>1</v>
      </c>
      <c r="J38" s="629">
        <v>154.07</v>
      </c>
      <c r="K38" s="642">
        <v>1</v>
      </c>
      <c r="L38" s="629">
        <v>1</v>
      </c>
      <c r="M38" s="630">
        <v>154.07</v>
      </c>
    </row>
    <row r="39" spans="1:13" ht="14.4" customHeight="1" x14ac:dyDescent="0.3">
      <c r="A39" s="625" t="s">
        <v>550</v>
      </c>
      <c r="B39" s="626" t="s">
        <v>2752</v>
      </c>
      <c r="C39" s="626" t="s">
        <v>724</v>
      </c>
      <c r="D39" s="626" t="s">
        <v>725</v>
      </c>
      <c r="E39" s="626" t="s">
        <v>726</v>
      </c>
      <c r="F39" s="629">
        <v>1</v>
      </c>
      <c r="G39" s="629">
        <v>81.05</v>
      </c>
      <c r="H39" s="642">
        <v>1</v>
      </c>
      <c r="I39" s="629"/>
      <c r="J39" s="629"/>
      <c r="K39" s="642">
        <v>0</v>
      </c>
      <c r="L39" s="629">
        <v>1</v>
      </c>
      <c r="M39" s="630">
        <v>81.05</v>
      </c>
    </row>
    <row r="40" spans="1:13" ht="14.4" customHeight="1" x14ac:dyDescent="0.3">
      <c r="A40" s="625" t="s">
        <v>550</v>
      </c>
      <c r="B40" s="626" t="s">
        <v>2753</v>
      </c>
      <c r="C40" s="626" t="s">
        <v>709</v>
      </c>
      <c r="D40" s="626" t="s">
        <v>2754</v>
      </c>
      <c r="E40" s="626" t="s">
        <v>2755</v>
      </c>
      <c r="F40" s="629">
        <v>1</v>
      </c>
      <c r="G40" s="629">
        <v>142.93</v>
      </c>
      <c r="H40" s="642">
        <v>1</v>
      </c>
      <c r="I40" s="629"/>
      <c r="J40" s="629"/>
      <c r="K40" s="642">
        <v>0</v>
      </c>
      <c r="L40" s="629">
        <v>1</v>
      </c>
      <c r="M40" s="630">
        <v>142.93</v>
      </c>
    </row>
    <row r="41" spans="1:13" ht="14.4" customHeight="1" x14ac:dyDescent="0.3">
      <c r="A41" s="625" t="s">
        <v>550</v>
      </c>
      <c r="B41" s="626" t="s">
        <v>2756</v>
      </c>
      <c r="C41" s="626" t="s">
        <v>702</v>
      </c>
      <c r="D41" s="626" t="s">
        <v>2757</v>
      </c>
      <c r="E41" s="626" t="s">
        <v>726</v>
      </c>
      <c r="F41" s="629">
        <v>3</v>
      </c>
      <c r="G41" s="629">
        <v>146.91</v>
      </c>
      <c r="H41" s="642">
        <v>1</v>
      </c>
      <c r="I41" s="629"/>
      <c r="J41" s="629"/>
      <c r="K41" s="642">
        <v>0</v>
      </c>
      <c r="L41" s="629">
        <v>3</v>
      </c>
      <c r="M41" s="630">
        <v>146.91</v>
      </c>
    </row>
    <row r="42" spans="1:13" ht="14.4" customHeight="1" x14ac:dyDescent="0.3">
      <c r="A42" s="625" t="s">
        <v>550</v>
      </c>
      <c r="B42" s="626" t="s">
        <v>2756</v>
      </c>
      <c r="C42" s="626" t="s">
        <v>2039</v>
      </c>
      <c r="D42" s="626" t="s">
        <v>2040</v>
      </c>
      <c r="E42" s="626" t="s">
        <v>2758</v>
      </c>
      <c r="F42" s="629"/>
      <c r="G42" s="629"/>
      <c r="H42" s="642">
        <v>0</v>
      </c>
      <c r="I42" s="629">
        <v>31</v>
      </c>
      <c r="J42" s="629">
        <v>2830.177393062173</v>
      </c>
      <c r="K42" s="642">
        <v>1</v>
      </c>
      <c r="L42" s="629">
        <v>31</v>
      </c>
      <c r="M42" s="630">
        <v>2830.177393062173</v>
      </c>
    </row>
    <row r="43" spans="1:13" ht="14.4" customHeight="1" x14ac:dyDescent="0.3">
      <c r="A43" s="625" t="s">
        <v>550</v>
      </c>
      <c r="B43" s="626" t="s">
        <v>2759</v>
      </c>
      <c r="C43" s="626" t="s">
        <v>682</v>
      </c>
      <c r="D43" s="626" t="s">
        <v>683</v>
      </c>
      <c r="E43" s="626" t="s">
        <v>684</v>
      </c>
      <c r="F43" s="629">
        <v>1</v>
      </c>
      <c r="G43" s="629">
        <v>81.3</v>
      </c>
      <c r="H43" s="642">
        <v>1</v>
      </c>
      <c r="I43" s="629"/>
      <c r="J43" s="629"/>
      <c r="K43" s="642">
        <v>0</v>
      </c>
      <c r="L43" s="629">
        <v>1</v>
      </c>
      <c r="M43" s="630">
        <v>81.3</v>
      </c>
    </row>
    <row r="44" spans="1:13" ht="14.4" customHeight="1" x14ac:dyDescent="0.3">
      <c r="A44" s="625" t="s">
        <v>550</v>
      </c>
      <c r="B44" s="626" t="s">
        <v>2760</v>
      </c>
      <c r="C44" s="626" t="s">
        <v>1901</v>
      </c>
      <c r="D44" s="626" t="s">
        <v>1902</v>
      </c>
      <c r="E44" s="626" t="s">
        <v>1903</v>
      </c>
      <c r="F44" s="629"/>
      <c r="G44" s="629"/>
      <c r="H44" s="642">
        <v>0</v>
      </c>
      <c r="I44" s="629">
        <v>3</v>
      </c>
      <c r="J44" s="629">
        <v>151.35000000000002</v>
      </c>
      <c r="K44" s="642">
        <v>1</v>
      </c>
      <c r="L44" s="629">
        <v>3</v>
      </c>
      <c r="M44" s="630">
        <v>151.35000000000002</v>
      </c>
    </row>
    <row r="45" spans="1:13" ht="14.4" customHeight="1" x14ac:dyDescent="0.3">
      <c r="A45" s="625" t="s">
        <v>550</v>
      </c>
      <c r="B45" s="626" t="s">
        <v>2761</v>
      </c>
      <c r="C45" s="626" t="s">
        <v>1986</v>
      </c>
      <c r="D45" s="626" t="s">
        <v>1987</v>
      </c>
      <c r="E45" s="626" t="s">
        <v>1988</v>
      </c>
      <c r="F45" s="629"/>
      <c r="G45" s="629"/>
      <c r="H45" s="642">
        <v>0</v>
      </c>
      <c r="I45" s="629">
        <v>2</v>
      </c>
      <c r="J45" s="629">
        <v>167.74</v>
      </c>
      <c r="K45" s="642">
        <v>1</v>
      </c>
      <c r="L45" s="629">
        <v>2</v>
      </c>
      <c r="M45" s="630">
        <v>167.74</v>
      </c>
    </row>
    <row r="46" spans="1:13" ht="14.4" customHeight="1" x14ac:dyDescent="0.3">
      <c r="A46" s="625" t="s">
        <v>550</v>
      </c>
      <c r="B46" s="626" t="s">
        <v>2762</v>
      </c>
      <c r="C46" s="626" t="s">
        <v>1982</v>
      </c>
      <c r="D46" s="626" t="s">
        <v>1983</v>
      </c>
      <c r="E46" s="626" t="s">
        <v>1984</v>
      </c>
      <c r="F46" s="629"/>
      <c r="G46" s="629"/>
      <c r="H46" s="642">
        <v>0</v>
      </c>
      <c r="I46" s="629">
        <v>3</v>
      </c>
      <c r="J46" s="629">
        <v>308.25</v>
      </c>
      <c r="K46" s="642">
        <v>1</v>
      </c>
      <c r="L46" s="629">
        <v>3</v>
      </c>
      <c r="M46" s="630">
        <v>308.25</v>
      </c>
    </row>
    <row r="47" spans="1:13" ht="14.4" customHeight="1" x14ac:dyDescent="0.3">
      <c r="A47" s="625" t="s">
        <v>550</v>
      </c>
      <c r="B47" s="626" t="s">
        <v>2763</v>
      </c>
      <c r="C47" s="626" t="s">
        <v>2009</v>
      </c>
      <c r="D47" s="626" t="s">
        <v>2010</v>
      </c>
      <c r="E47" s="626" t="s">
        <v>1070</v>
      </c>
      <c r="F47" s="629"/>
      <c r="G47" s="629"/>
      <c r="H47" s="642">
        <v>0</v>
      </c>
      <c r="I47" s="629">
        <v>3</v>
      </c>
      <c r="J47" s="629">
        <v>429.12</v>
      </c>
      <c r="K47" s="642">
        <v>1</v>
      </c>
      <c r="L47" s="629">
        <v>3</v>
      </c>
      <c r="M47" s="630">
        <v>429.12</v>
      </c>
    </row>
    <row r="48" spans="1:13" ht="14.4" customHeight="1" x14ac:dyDescent="0.3">
      <c r="A48" s="625" t="s">
        <v>550</v>
      </c>
      <c r="B48" s="626" t="s">
        <v>2764</v>
      </c>
      <c r="C48" s="626" t="s">
        <v>1970</v>
      </c>
      <c r="D48" s="626" t="s">
        <v>1975</v>
      </c>
      <c r="E48" s="626" t="s">
        <v>1070</v>
      </c>
      <c r="F48" s="629"/>
      <c r="G48" s="629"/>
      <c r="H48" s="642">
        <v>0</v>
      </c>
      <c r="I48" s="629">
        <v>2</v>
      </c>
      <c r="J48" s="629">
        <v>395.259552467368</v>
      </c>
      <c r="K48" s="642">
        <v>1</v>
      </c>
      <c r="L48" s="629">
        <v>2</v>
      </c>
      <c r="M48" s="630">
        <v>395.259552467368</v>
      </c>
    </row>
    <row r="49" spans="1:13" ht="14.4" customHeight="1" x14ac:dyDescent="0.3">
      <c r="A49" s="625" t="s">
        <v>550</v>
      </c>
      <c r="B49" s="626" t="s">
        <v>2764</v>
      </c>
      <c r="C49" s="626" t="s">
        <v>1974</v>
      </c>
      <c r="D49" s="626" t="s">
        <v>1975</v>
      </c>
      <c r="E49" s="626" t="s">
        <v>2765</v>
      </c>
      <c r="F49" s="629"/>
      <c r="G49" s="629"/>
      <c r="H49" s="642">
        <v>0</v>
      </c>
      <c r="I49" s="629">
        <v>1</v>
      </c>
      <c r="J49" s="629">
        <v>630.34</v>
      </c>
      <c r="K49" s="642">
        <v>1</v>
      </c>
      <c r="L49" s="629">
        <v>1</v>
      </c>
      <c r="M49" s="630">
        <v>630.34</v>
      </c>
    </row>
    <row r="50" spans="1:13" ht="14.4" customHeight="1" x14ac:dyDescent="0.3">
      <c r="A50" s="625" t="s">
        <v>550</v>
      </c>
      <c r="B50" s="626" t="s">
        <v>2766</v>
      </c>
      <c r="C50" s="626" t="s">
        <v>1947</v>
      </c>
      <c r="D50" s="626" t="s">
        <v>1948</v>
      </c>
      <c r="E50" s="626" t="s">
        <v>2767</v>
      </c>
      <c r="F50" s="629"/>
      <c r="G50" s="629"/>
      <c r="H50" s="642">
        <v>0</v>
      </c>
      <c r="I50" s="629">
        <v>1</v>
      </c>
      <c r="J50" s="629">
        <v>143.6</v>
      </c>
      <c r="K50" s="642">
        <v>1</v>
      </c>
      <c r="L50" s="629">
        <v>1</v>
      </c>
      <c r="M50" s="630">
        <v>143.6</v>
      </c>
    </row>
    <row r="51" spans="1:13" ht="14.4" customHeight="1" x14ac:dyDescent="0.3">
      <c r="A51" s="625" t="s">
        <v>550</v>
      </c>
      <c r="B51" s="626" t="s">
        <v>2768</v>
      </c>
      <c r="C51" s="626" t="s">
        <v>2079</v>
      </c>
      <c r="D51" s="626" t="s">
        <v>2769</v>
      </c>
      <c r="E51" s="626" t="s">
        <v>2770</v>
      </c>
      <c r="F51" s="629"/>
      <c r="G51" s="629"/>
      <c r="H51" s="642">
        <v>0</v>
      </c>
      <c r="I51" s="629">
        <v>2</v>
      </c>
      <c r="J51" s="629">
        <v>1351.4402566700969</v>
      </c>
      <c r="K51" s="642">
        <v>1</v>
      </c>
      <c r="L51" s="629">
        <v>2</v>
      </c>
      <c r="M51" s="630">
        <v>1351.4402566700969</v>
      </c>
    </row>
    <row r="52" spans="1:13" ht="14.4" customHeight="1" x14ac:dyDescent="0.3">
      <c r="A52" s="625" t="s">
        <v>550</v>
      </c>
      <c r="B52" s="626" t="s">
        <v>2706</v>
      </c>
      <c r="C52" s="626" t="s">
        <v>647</v>
      </c>
      <c r="D52" s="626" t="s">
        <v>2709</v>
      </c>
      <c r="E52" s="626" t="s">
        <v>2710</v>
      </c>
      <c r="F52" s="629"/>
      <c r="G52" s="629"/>
      <c r="H52" s="642">
        <v>0</v>
      </c>
      <c r="I52" s="629">
        <v>451</v>
      </c>
      <c r="J52" s="629">
        <v>16441.595254874657</v>
      </c>
      <c r="K52" s="642">
        <v>1</v>
      </c>
      <c r="L52" s="629">
        <v>451</v>
      </c>
      <c r="M52" s="630">
        <v>16441.595254874657</v>
      </c>
    </row>
    <row r="53" spans="1:13" ht="14.4" customHeight="1" x14ac:dyDescent="0.3">
      <c r="A53" s="625" t="s">
        <v>550</v>
      </c>
      <c r="B53" s="626" t="s">
        <v>2706</v>
      </c>
      <c r="C53" s="626" t="s">
        <v>2046</v>
      </c>
      <c r="D53" s="626" t="s">
        <v>2771</v>
      </c>
      <c r="E53" s="626" t="s">
        <v>2772</v>
      </c>
      <c r="F53" s="629"/>
      <c r="G53" s="629"/>
      <c r="H53" s="642">
        <v>0</v>
      </c>
      <c r="I53" s="629">
        <v>8</v>
      </c>
      <c r="J53" s="629">
        <v>1799.12</v>
      </c>
      <c r="K53" s="642">
        <v>1</v>
      </c>
      <c r="L53" s="629">
        <v>8</v>
      </c>
      <c r="M53" s="630">
        <v>1799.12</v>
      </c>
    </row>
    <row r="54" spans="1:13" ht="14.4" customHeight="1" x14ac:dyDescent="0.3">
      <c r="A54" s="625" t="s">
        <v>550</v>
      </c>
      <c r="B54" s="626" t="s">
        <v>2706</v>
      </c>
      <c r="C54" s="626" t="s">
        <v>2062</v>
      </c>
      <c r="D54" s="626" t="s">
        <v>2771</v>
      </c>
      <c r="E54" s="626" t="s">
        <v>2773</v>
      </c>
      <c r="F54" s="629"/>
      <c r="G54" s="629"/>
      <c r="H54" s="642">
        <v>0</v>
      </c>
      <c r="I54" s="629">
        <v>20</v>
      </c>
      <c r="J54" s="629">
        <v>7408.6</v>
      </c>
      <c r="K54" s="642">
        <v>1</v>
      </c>
      <c r="L54" s="629">
        <v>20</v>
      </c>
      <c r="M54" s="630">
        <v>7408.6</v>
      </c>
    </row>
    <row r="55" spans="1:13" ht="14.4" customHeight="1" x14ac:dyDescent="0.3">
      <c r="A55" s="625" t="s">
        <v>550</v>
      </c>
      <c r="B55" s="626" t="s">
        <v>2774</v>
      </c>
      <c r="C55" s="626" t="s">
        <v>1928</v>
      </c>
      <c r="D55" s="626" t="s">
        <v>1929</v>
      </c>
      <c r="E55" s="626" t="s">
        <v>2775</v>
      </c>
      <c r="F55" s="629"/>
      <c r="G55" s="629"/>
      <c r="H55" s="642">
        <v>0</v>
      </c>
      <c r="I55" s="629">
        <v>6</v>
      </c>
      <c r="J55" s="629">
        <v>388.95003583027363</v>
      </c>
      <c r="K55" s="642">
        <v>1</v>
      </c>
      <c r="L55" s="629">
        <v>6</v>
      </c>
      <c r="M55" s="630">
        <v>388.95003583027363</v>
      </c>
    </row>
    <row r="56" spans="1:13" ht="14.4" customHeight="1" x14ac:dyDescent="0.3">
      <c r="A56" s="625" t="s">
        <v>550</v>
      </c>
      <c r="B56" s="626" t="s">
        <v>2774</v>
      </c>
      <c r="C56" s="626" t="s">
        <v>2056</v>
      </c>
      <c r="D56" s="626" t="s">
        <v>2057</v>
      </c>
      <c r="E56" s="626" t="s">
        <v>2776</v>
      </c>
      <c r="F56" s="629"/>
      <c r="G56" s="629"/>
      <c r="H56" s="642">
        <v>0</v>
      </c>
      <c r="I56" s="629">
        <v>2</v>
      </c>
      <c r="J56" s="629">
        <v>195.13977198423021</v>
      </c>
      <c r="K56" s="642">
        <v>1</v>
      </c>
      <c r="L56" s="629">
        <v>2</v>
      </c>
      <c r="M56" s="630">
        <v>195.13977198423021</v>
      </c>
    </row>
    <row r="57" spans="1:13" ht="14.4" customHeight="1" x14ac:dyDescent="0.3">
      <c r="A57" s="625" t="s">
        <v>550</v>
      </c>
      <c r="B57" s="626" t="s">
        <v>2774</v>
      </c>
      <c r="C57" s="626" t="s">
        <v>1198</v>
      </c>
      <c r="D57" s="626" t="s">
        <v>2777</v>
      </c>
      <c r="E57" s="626" t="s">
        <v>2778</v>
      </c>
      <c r="F57" s="629">
        <v>1</v>
      </c>
      <c r="G57" s="629">
        <v>67.55</v>
      </c>
      <c r="H57" s="642">
        <v>1</v>
      </c>
      <c r="I57" s="629"/>
      <c r="J57" s="629"/>
      <c r="K57" s="642">
        <v>0</v>
      </c>
      <c r="L57" s="629">
        <v>1</v>
      </c>
      <c r="M57" s="630">
        <v>67.55</v>
      </c>
    </row>
    <row r="58" spans="1:13" ht="14.4" customHeight="1" x14ac:dyDescent="0.3">
      <c r="A58" s="625" t="s">
        <v>550</v>
      </c>
      <c r="B58" s="626" t="s">
        <v>2774</v>
      </c>
      <c r="C58" s="626" t="s">
        <v>1768</v>
      </c>
      <c r="D58" s="626" t="s">
        <v>2779</v>
      </c>
      <c r="E58" s="626" t="s">
        <v>2776</v>
      </c>
      <c r="F58" s="629">
        <v>3</v>
      </c>
      <c r="G58" s="629">
        <v>261.45999999999998</v>
      </c>
      <c r="H58" s="642">
        <v>1</v>
      </c>
      <c r="I58" s="629"/>
      <c r="J58" s="629"/>
      <c r="K58" s="642">
        <v>0</v>
      </c>
      <c r="L58" s="629">
        <v>3</v>
      </c>
      <c r="M58" s="630">
        <v>261.45999999999998</v>
      </c>
    </row>
    <row r="59" spans="1:13" ht="14.4" customHeight="1" x14ac:dyDescent="0.3">
      <c r="A59" s="625" t="s">
        <v>550</v>
      </c>
      <c r="B59" s="626" t="s">
        <v>2780</v>
      </c>
      <c r="C59" s="626" t="s">
        <v>2246</v>
      </c>
      <c r="D59" s="626" t="s">
        <v>2781</v>
      </c>
      <c r="E59" s="626" t="s">
        <v>2782</v>
      </c>
      <c r="F59" s="629">
        <v>2</v>
      </c>
      <c r="G59" s="629">
        <v>62.4</v>
      </c>
      <c r="H59" s="642">
        <v>1</v>
      </c>
      <c r="I59" s="629"/>
      <c r="J59" s="629"/>
      <c r="K59" s="642">
        <v>0</v>
      </c>
      <c r="L59" s="629">
        <v>2</v>
      </c>
      <c r="M59" s="630">
        <v>62.4</v>
      </c>
    </row>
    <row r="60" spans="1:13" ht="14.4" customHeight="1" x14ac:dyDescent="0.3">
      <c r="A60" s="625" t="s">
        <v>550</v>
      </c>
      <c r="B60" s="626" t="s">
        <v>2783</v>
      </c>
      <c r="C60" s="626" t="s">
        <v>2392</v>
      </c>
      <c r="D60" s="626" t="s">
        <v>2393</v>
      </c>
      <c r="E60" s="626" t="s">
        <v>2394</v>
      </c>
      <c r="F60" s="629"/>
      <c r="G60" s="629"/>
      <c r="H60" s="642">
        <v>0</v>
      </c>
      <c r="I60" s="629">
        <v>12</v>
      </c>
      <c r="J60" s="629">
        <v>151109.85421999765</v>
      </c>
      <c r="K60" s="642">
        <v>1</v>
      </c>
      <c r="L60" s="629">
        <v>12</v>
      </c>
      <c r="M60" s="630">
        <v>151109.85421999765</v>
      </c>
    </row>
    <row r="61" spans="1:13" ht="14.4" customHeight="1" x14ac:dyDescent="0.3">
      <c r="A61" s="625" t="s">
        <v>550</v>
      </c>
      <c r="B61" s="626" t="s">
        <v>2784</v>
      </c>
      <c r="C61" s="626" t="s">
        <v>2343</v>
      </c>
      <c r="D61" s="626" t="s">
        <v>2344</v>
      </c>
      <c r="E61" s="626" t="s">
        <v>2345</v>
      </c>
      <c r="F61" s="629"/>
      <c r="G61" s="629"/>
      <c r="H61" s="642">
        <v>0</v>
      </c>
      <c r="I61" s="629">
        <v>824</v>
      </c>
      <c r="J61" s="629">
        <v>38481.989978109152</v>
      </c>
      <c r="K61" s="642">
        <v>1</v>
      </c>
      <c r="L61" s="629">
        <v>824</v>
      </c>
      <c r="M61" s="630">
        <v>38481.989978109152</v>
      </c>
    </row>
    <row r="62" spans="1:13" ht="14.4" customHeight="1" x14ac:dyDescent="0.3">
      <c r="A62" s="625" t="s">
        <v>550</v>
      </c>
      <c r="B62" s="626" t="s">
        <v>2785</v>
      </c>
      <c r="C62" s="626" t="s">
        <v>2362</v>
      </c>
      <c r="D62" s="626" t="s">
        <v>2786</v>
      </c>
      <c r="E62" s="626" t="s">
        <v>2787</v>
      </c>
      <c r="F62" s="629"/>
      <c r="G62" s="629"/>
      <c r="H62" s="642">
        <v>0</v>
      </c>
      <c r="I62" s="629">
        <v>292.2</v>
      </c>
      <c r="J62" s="629">
        <v>66194.074327928</v>
      </c>
      <c r="K62" s="642">
        <v>1</v>
      </c>
      <c r="L62" s="629">
        <v>292.2</v>
      </c>
      <c r="M62" s="630">
        <v>66194.074327928</v>
      </c>
    </row>
    <row r="63" spans="1:13" ht="14.4" customHeight="1" x14ac:dyDescent="0.3">
      <c r="A63" s="625" t="s">
        <v>550</v>
      </c>
      <c r="B63" s="626" t="s">
        <v>2785</v>
      </c>
      <c r="C63" s="626" t="s">
        <v>2370</v>
      </c>
      <c r="D63" s="626" t="s">
        <v>2788</v>
      </c>
      <c r="E63" s="626" t="s">
        <v>2789</v>
      </c>
      <c r="F63" s="629"/>
      <c r="G63" s="629"/>
      <c r="H63" s="642">
        <v>0</v>
      </c>
      <c r="I63" s="629">
        <v>1</v>
      </c>
      <c r="J63" s="629">
        <v>298.78088486850601</v>
      </c>
      <c r="K63" s="642">
        <v>1</v>
      </c>
      <c r="L63" s="629">
        <v>1</v>
      </c>
      <c r="M63" s="630">
        <v>298.78088486850601</v>
      </c>
    </row>
    <row r="64" spans="1:13" ht="14.4" customHeight="1" x14ac:dyDescent="0.3">
      <c r="A64" s="625" t="s">
        <v>550</v>
      </c>
      <c r="B64" s="626" t="s">
        <v>2785</v>
      </c>
      <c r="C64" s="626" t="s">
        <v>720</v>
      </c>
      <c r="D64" s="626" t="s">
        <v>721</v>
      </c>
      <c r="E64" s="626" t="s">
        <v>2790</v>
      </c>
      <c r="F64" s="629">
        <v>1</v>
      </c>
      <c r="G64" s="629">
        <v>300.48</v>
      </c>
      <c r="H64" s="642">
        <v>1</v>
      </c>
      <c r="I64" s="629"/>
      <c r="J64" s="629"/>
      <c r="K64" s="642">
        <v>0</v>
      </c>
      <c r="L64" s="629">
        <v>1</v>
      </c>
      <c r="M64" s="630">
        <v>300.48</v>
      </c>
    </row>
    <row r="65" spans="1:13" ht="14.4" customHeight="1" x14ac:dyDescent="0.3">
      <c r="A65" s="625" t="s">
        <v>550</v>
      </c>
      <c r="B65" s="626" t="s">
        <v>2791</v>
      </c>
      <c r="C65" s="626" t="s">
        <v>2347</v>
      </c>
      <c r="D65" s="626" t="s">
        <v>2792</v>
      </c>
      <c r="E65" s="626" t="s">
        <v>2793</v>
      </c>
      <c r="F65" s="629"/>
      <c r="G65" s="629"/>
      <c r="H65" s="642">
        <v>0</v>
      </c>
      <c r="I65" s="629">
        <v>87.279333333333355</v>
      </c>
      <c r="J65" s="629">
        <v>334399.05737533967</v>
      </c>
      <c r="K65" s="642">
        <v>1</v>
      </c>
      <c r="L65" s="629">
        <v>87.279333333333355</v>
      </c>
      <c r="M65" s="630">
        <v>334399.05737533967</v>
      </c>
    </row>
    <row r="66" spans="1:13" ht="14.4" customHeight="1" x14ac:dyDescent="0.3">
      <c r="A66" s="625" t="s">
        <v>550</v>
      </c>
      <c r="B66" s="626" t="s">
        <v>2794</v>
      </c>
      <c r="C66" s="626" t="s">
        <v>2242</v>
      </c>
      <c r="D66" s="626" t="s">
        <v>2243</v>
      </c>
      <c r="E66" s="626" t="s">
        <v>2795</v>
      </c>
      <c r="F66" s="629">
        <v>0.8</v>
      </c>
      <c r="G66" s="629">
        <v>614.80000000000007</v>
      </c>
      <c r="H66" s="642">
        <v>1</v>
      </c>
      <c r="I66" s="629"/>
      <c r="J66" s="629"/>
      <c r="K66" s="642">
        <v>0</v>
      </c>
      <c r="L66" s="629">
        <v>0.8</v>
      </c>
      <c r="M66" s="630">
        <v>614.80000000000007</v>
      </c>
    </row>
    <row r="67" spans="1:13" ht="14.4" customHeight="1" x14ac:dyDescent="0.3">
      <c r="A67" s="625" t="s">
        <v>550</v>
      </c>
      <c r="B67" s="626" t="s">
        <v>2794</v>
      </c>
      <c r="C67" s="626" t="s">
        <v>2359</v>
      </c>
      <c r="D67" s="626" t="s">
        <v>2360</v>
      </c>
      <c r="E67" s="626" t="s">
        <v>877</v>
      </c>
      <c r="F67" s="629"/>
      <c r="G67" s="629"/>
      <c r="H67" s="642">
        <v>0</v>
      </c>
      <c r="I67" s="629">
        <v>11</v>
      </c>
      <c r="J67" s="629">
        <v>3376.2997656605139</v>
      </c>
      <c r="K67" s="642">
        <v>1</v>
      </c>
      <c r="L67" s="629">
        <v>11</v>
      </c>
      <c r="M67" s="630">
        <v>3376.2997656605139</v>
      </c>
    </row>
    <row r="68" spans="1:13" ht="14.4" customHeight="1" x14ac:dyDescent="0.3">
      <c r="A68" s="625" t="s">
        <v>550</v>
      </c>
      <c r="B68" s="626" t="s">
        <v>2796</v>
      </c>
      <c r="C68" s="626" t="s">
        <v>2366</v>
      </c>
      <c r="D68" s="626" t="s">
        <v>2797</v>
      </c>
      <c r="E68" s="626" t="s">
        <v>2345</v>
      </c>
      <c r="F68" s="629"/>
      <c r="G68" s="629"/>
      <c r="H68" s="642">
        <v>0</v>
      </c>
      <c r="I68" s="629">
        <v>122</v>
      </c>
      <c r="J68" s="629">
        <v>9186.6175909887443</v>
      </c>
      <c r="K68" s="642">
        <v>1</v>
      </c>
      <c r="L68" s="629">
        <v>122</v>
      </c>
      <c r="M68" s="630">
        <v>9186.6175909887443</v>
      </c>
    </row>
    <row r="69" spans="1:13" ht="14.4" customHeight="1" x14ac:dyDescent="0.3">
      <c r="A69" s="625" t="s">
        <v>550</v>
      </c>
      <c r="B69" s="626" t="s">
        <v>2798</v>
      </c>
      <c r="C69" s="626" t="s">
        <v>2239</v>
      </c>
      <c r="D69" s="626" t="s">
        <v>2240</v>
      </c>
      <c r="E69" s="626" t="s">
        <v>1710</v>
      </c>
      <c r="F69" s="629">
        <v>146</v>
      </c>
      <c r="G69" s="629">
        <v>4734.1002113947816</v>
      </c>
      <c r="H69" s="642">
        <v>1</v>
      </c>
      <c r="I69" s="629"/>
      <c r="J69" s="629"/>
      <c r="K69" s="642">
        <v>0</v>
      </c>
      <c r="L69" s="629">
        <v>146</v>
      </c>
      <c r="M69" s="630">
        <v>4734.1002113947816</v>
      </c>
    </row>
    <row r="70" spans="1:13" ht="14.4" customHeight="1" x14ac:dyDescent="0.3">
      <c r="A70" s="625" t="s">
        <v>550</v>
      </c>
      <c r="B70" s="626" t="s">
        <v>2799</v>
      </c>
      <c r="C70" s="626" t="s">
        <v>875</v>
      </c>
      <c r="D70" s="626" t="s">
        <v>876</v>
      </c>
      <c r="E70" s="626" t="s">
        <v>877</v>
      </c>
      <c r="F70" s="629"/>
      <c r="G70" s="629"/>
      <c r="H70" s="642">
        <v>0</v>
      </c>
      <c r="I70" s="629">
        <v>5</v>
      </c>
      <c r="J70" s="629">
        <v>3023.1082436379061</v>
      </c>
      <c r="K70" s="642">
        <v>1</v>
      </c>
      <c r="L70" s="629">
        <v>5</v>
      </c>
      <c r="M70" s="630">
        <v>3023.1082436379061</v>
      </c>
    </row>
    <row r="71" spans="1:13" ht="14.4" customHeight="1" x14ac:dyDescent="0.3">
      <c r="A71" s="625" t="s">
        <v>550</v>
      </c>
      <c r="B71" s="626" t="s">
        <v>2799</v>
      </c>
      <c r="C71" s="626" t="s">
        <v>1324</v>
      </c>
      <c r="D71" s="626" t="s">
        <v>1325</v>
      </c>
      <c r="E71" s="626" t="s">
        <v>1326</v>
      </c>
      <c r="F71" s="629"/>
      <c r="G71" s="629"/>
      <c r="H71" s="642">
        <v>0</v>
      </c>
      <c r="I71" s="629">
        <v>9</v>
      </c>
      <c r="J71" s="629">
        <v>7259.9792039440808</v>
      </c>
      <c r="K71" s="642">
        <v>1</v>
      </c>
      <c r="L71" s="629">
        <v>9</v>
      </c>
      <c r="M71" s="630">
        <v>7259.9792039440808</v>
      </c>
    </row>
    <row r="72" spans="1:13" ht="14.4" customHeight="1" x14ac:dyDescent="0.3">
      <c r="A72" s="625" t="s">
        <v>550</v>
      </c>
      <c r="B72" s="626" t="s">
        <v>2800</v>
      </c>
      <c r="C72" s="626" t="s">
        <v>2315</v>
      </c>
      <c r="D72" s="626" t="s">
        <v>2316</v>
      </c>
      <c r="E72" s="626" t="s">
        <v>2317</v>
      </c>
      <c r="F72" s="629"/>
      <c r="G72" s="629"/>
      <c r="H72" s="642">
        <v>0</v>
      </c>
      <c r="I72" s="629">
        <v>1</v>
      </c>
      <c r="J72" s="629">
        <v>969.98909655019895</v>
      </c>
      <c r="K72" s="642">
        <v>1</v>
      </c>
      <c r="L72" s="629">
        <v>1</v>
      </c>
      <c r="M72" s="630">
        <v>969.98909655019895</v>
      </c>
    </row>
    <row r="73" spans="1:13" ht="14.4" customHeight="1" x14ac:dyDescent="0.3">
      <c r="A73" s="625" t="s">
        <v>550</v>
      </c>
      <c r="B73" s="626" t="s">
        <v>2801</v>
      </c>
      <c r="C73" s="626" t="s">
        <v>2331</v>
      </c>
      <c r="D73" s="626" t="s">
        <v>2332</v>
      </c>
      <c r="E73" s="626" t="s">
        <v>2333</v>
      </c>
      <c r="F73" s="629">
        <v>30</v>
      </c>
      <c r="G73" s="629">
        <v>102156.35665063269</v>
      </c>
      <c r="H73" s="642">
        <v>1</v>
      </c>
      <c r="I73" s="629"/>
      <c r="J73" s="629"/>
      <c r="K73" s="642">
        <v>0</v>
      </c>
      <c r="L73" s="629">
        <v>30</v>
      </c>
      <c r="M73" s="630">
        <v>102156.35665063269</v>
      </c>
    </row>
    <row r="74" spans="1:13" ht="14.4" customHeight="1" x14ac:dyDescent="0.3">
      <c r="A74" s="625" t="s">
        <v>550</v>
      </c>
      <c r="B74" s="626" t="s">
        <v>2801</v>
      </c>
      <c r="C74" s="626" t="s">
        <v>2283</v>
      </c>
      <c r="D74" s="626" t="s">
        <v>2802</v>
      </c>
      <c r="E74" s="626" t="s">
        <v>2333</v>
      </c>
      <c r="F74" s="629"/>
      <c r="G74" s="629"/>
      <c r="H74" s="642">
        <v>0</v>
      </c>
      <c r="I74" s="629">
        <v>36</v>
      </c>
      <c r="J74" s="629">
        <v>153192.6789173772</v>
      </c>
      <c r="K74" s="642">
        <v>1</v>
      </c>
      <c r="L74" s="629">
        <v>36</v>
      </c>
      <c r="M74" s="630">
        <v>153192.6789173772</v>
      </c>
    </row>
    <row r="75" spans="1:13" ht="14.4" customHeight="1" x14ac:dyDescent="0.3">
      <c r="A75" s="625" t="s">
        <v>550</v>
      </c>
      <c r="B75" s="626" t="s">
        <v>2803</v>
      </c>
      <c r="C75" s="626" t="s">
        <v>2052</v>
      </c>
      <c r="D75" s="626" t="s">
        <v>2053</v>
      </c>
      <c r="E75" s="626" t="s">
        <v>2054</v>
      </c>
      <c r="F75" s="629"/>
      <c r="G75" s="629"/>
      <c r="H75" s="642">
        <v>0</v>
      </c>
      <c r="I75" s="629">
        <v>101</v>
      </c>
      <c r="J75" s="629">
        <v>216448.38004745592</v>
      </c>
      <c r="K75" s="642">
        <v>1</v>
      </c>
      <c r="L75" s="629">
        <v>101</v>
      </c>
      <c r="M75" s="630">
        <v>216448.38004745592</v>
      </c>
    </row>
    <row r="76" spans="1:13" ht="14.4" customHeight="1" x14ac:dyDescent="0.3">
      <c r="A76" s="625" t="s">
        <v>550</v>
      </c>
      <c r="B76" s="626" t="s">
        <v>2804</v>
      </c>
      <c r="C76" s="626" t="s">
        <v>2355</v>
      </c>
      <c r="D76" s="626" t="s">
        <v>2356</v>
      </c>
      <c r="E76" s="626" t="s">
        <v>2805</v>
      </c>
      <c r="F76" s="629"/>
      <c r="G76" s="629"/>
      <c r="H76" s="642">
        <v>0</v>
      </c>
      <c r="I76" s="629">
        <v>738</v>
      </c>
      <c r="J76" s="629">
        <v>197225.94119872764</v>
      </c>
      <c r="K76" s="642">
        <v>1</v>
      </c>
      <c r="L76" s="629">
        <v>738</v>
      </c>
      <c r="M76" s="630">
        <v>197225.94119872764</v>
      </c>
    </row>
    <row r="77" spans="1:13" ht="14.4" customHeight="1" x14ac:dyDescent="0.3">
      <c r="A77" s="625" t="s">
        <v>550</v>
      </c>
      <c r="B77" s="626" t="s">
        <v>2806</v>
      </c>
      <c r="C77" s="626" t="s">
        <v>2250</v>
      </c>
      <c r="D77" s="626" t="s">
        <v>2251</v>
      </c>
      <c r="E77" s="626" t="s">
        <v>2807</v>
      </c>
      <c r="F77" s="629">
        <v>2</v>
      </c>
      <c r="G77" s="629">
        <v>238.940469661462</v>
      </c>
      <c r="H77" s="642">
        <v>1</v>
      </c>
      <c r="I77" s="629"/>
      <c r="J77" s="629"/>
      <c r="K77" s="642">
        <v>0</v>
      </c>
      <c r="L77" s="629">
        <v>2</v>
      </c>
      <c r="M77" s="630">
        <v>238.940469661462</v>
      </c>
    </row>
    <row r="78" spans="1:13" ht="14.4" customHeight="1" x14ac:dyDescent="0.3">
      <c r="A78" s="625" t="s">
        <v>550</v>
      </c>
      <c r="B78" s="626" t="s">
        <v>2808</v>
      </c>
      <c r="C78" s="626" t="s">
        <v>2385</v>
      </c>
      <c r="D78" s="626" t="s">
        <v>2389</v>
      </c>
      <c r="E78" s="626" t="s">
        <v>2809</v>
      </c>
      <c r="F78" s="629"/>
      <c r="G78" s="629"/>
      <c r="H78" s="642">
        <v>0</v>
      </c>
      <c r="I78" s="629">
        <v>40</v>
      </c>
      <c r="J78" s="629">
        <v>2960</v>
      </c>
      <c r="K78" s="642">
        <v>1</v>
      </c>
      <c r="L78" s="629">
        <v>40</v>
      </c>
      <c r="M78" s="630">
        <v>2960</v>
      </c>
    </row>
    <row r="79" spans="1:13" ht="14.4" customHeight="1" x14ac:dyDescent="0.3">
      <c r="A79" s="625" t="s">
        <v>550</v>
      </c>
      <c r="B79" s="626" t="s">
        <v>2808</v>
      </c>
      <c r="C79" s="626" t="s">
        <v>2339</v>
      </c>
      <c r="D79" s="626" t="s">
        <v>2389</v>
      </c>
      <c r="E79" s="626" t="s">
        <v>2810</v>
      </c>
      <c r="F79" s="629"/>
      <c r="G79" s="629"/>
      <c r="H79" s="642">
        <v>0</v>
      </c>
      <c r="I79" s="629">
        <v>42</v>
      </c>
      <c r="J79" s="629">
        <v>3721.2</v>
      </c>
      <c r="K79" s="642">
        <v>1</v>
      </c>
      <c r="L79" s="629">
        <v>42</v>
      </c>
      <c r="M79" s="630">
        <v>3721.2</v>
      </c>
    </row>
    <row r="80" spans="1:13" ht="14.4" customHeight="1" x14ac:dyDescent="0.3">
      <c r="A80" s="625" t="s">
        <v>550</v>
      </c>
      <c r="B80" s="626" t="s">
        <v>2808</v>
      </c>
      <c r="C80" s="626" t="s">
        <v>2388</v>
      </c>
      <c r="D80" s="626" t="s">
        <v>2389</v>
      </c>
      <c r="E80" s="626" t="s">
        <v>2390</v>
      </c>
      <c r="F80" s="629"/>
      <c r="G80" s="629"/>
      <c r="H80" s="642">
        <v>0</v>
      </c>
      <c r="I80" s="629">
        <v>20</v>
      </c>
      <c r="J80" s="629">
        <v>1195.7993142062269</v>
      </c>
      <c r="K80" s="642">
        <v>1</v>
      </c>
      <c r="L80" s="629">
        <v>20</v>
      </c>
      <c r="M80" s="630">
        <v>1195.7993142062269</v>
      </c>
    </row>
    <row r="81" spans="1:13" ht="14.4" customHeight="1" x14ac:dyDescent="0.3">
      <c r="A81" s="625" t="s">
        <v>550</v>
      </c>
      <c r="B81" s="626" t="s">
        <v>2811</v>
      </c>
      <c r="C81" s="626" t="s">
        <v>2382</v>
      </c>
      <c r="D81" s="626" t="s">
        <v>2383</v>
      </c>
      <c r="E81" s="626" t="s">
        <v>2812</v>
      </c>
      <c r="F81" s="629"/>
      <c r="G81" s="629"/>
      <c r="H81" s="642">
        <v>0</v>
      </c>
      <c r="I81" s="629">
        <v>196</v>
      </c>
      <c r="J81" s="629">
        <v>10658.868568489053</v>
      </c>
      <c r="K81" s="642">
        <v>1</v>
      </c>
      <c r="L81" s="629">
        <v>196</v>
      </c>
      <c r="M81" s="630">
        <v>10658.868568489053</v>
      </c>
    </row>
    <row r="82" spans="1:13" ht="14.4" customHeight="1" x14ac:dyDescent="0.3">
      <c r="A82" s="625" t="s">
        <v>550</v>
      </c>
      <c r="B82" s="626" t="s">
        <v>2813</v>
      </c>
      <c r="C82" s="626" t="s">
        <v>2351</v>
      </c>
      <c r="D82" s="626" t="s">
        <v>2814</v>
      </c>
      <c r="E82" s="626" t="s">
        <v>2812</v>
      </c>
      <c r="F82" s="629"/>
      <c r="G82" s="629"/>
      <c r="H82" s="642">
        <v>0</v>
      </c>
      <c r="I82" s="629">
        <v>30</v>
      </c>
      <c r="J82" s="629">
        <v>2890.8019010065677</v>
      </c>
      <c r="K82" s="642">
        <v>1</v>
      </c>
      <c r="L82" s="629">
        <v>30</v>
      </c>
      <c r="M82" s="630">
        <v>2890.8019010065677</v>
      </c>
    </row>
    <row r="83" spans="1:13" ht="14.4" customHeight="1" x14ac:dyDescent="0.3">
      <c r="A83" s="625" t="s">
        <v>550</v>
      </c>
      <c r="B83" s="626" t="s">
        <v>2815</v>
      </c>
      <c r="C83" s="626" t="s">
        <v>2374</v>
      </c>
      <c r="D83" s="626" t="s">
        <v>2816</v>
      </c>
      <c r="E83" s="626" t="s">
        <v>2817</v>
      </c>
      <c r="F83" s="629"/>
      <c r="G83" s="629"/>
      <c r="H83" s="642">
        <v>0</v>
      </c>
      <c r="I83" s="629">
        <v>36</v>
      </c>
      <c r="J83" s="629">
        <v>5829.1152797496597</v>
      </c>
      <c r="K83" s="642">
        <v>1</v>
      </c>
      <c r="L83" s="629">
        <v>36</v>
      </c>
      <c r="M83" s="630">
        <v>5829.1152797496597</v>
      </c>
    </row>
    <row r="84" spans="1:13" ht="14.4" customHeight="1" x14ac:dyDescent="0.3">
      <c r="A84" s="625" t="s">
        <v>550</v>
      </c>
      <c r="B84" s="626" t="s">
        <v>2815</v>
      </c>
      <c r="C84" s="626" t="s">
        <v>2378</v>
      </c>
      <c r="D84" s="626" t="s">
        <v>2818</v>
      </c>
      <c r="E84" s="626" t="s">
        <v>1710</v>
      </c>
      <c r="F84" s="629"/>
      <c r="G84" s="629"/>
      <c r="H84" s="642">
        <v>0</v>
      </c>
      <c r="I84" s="629">
        <v>299</v>
      </c>
      <c r="J84" s="629">
        <v>96778.03130582982</v>
      </c>
      <c r="K84" s="642">
        <v>1</v>
      </c>
      <c r="L84" s="629">
        <v>299</v>
      </c>
      <c r="M84" s="630">
        <v>96778.03130582982</v>
      </c>
    </row>
    <row r="85" spans="1:13" ht="14.4" customHeight="1" x14ac:dyDescent="0.3">
      <c r="A85" s="625" t="s">
        <v>550</v>
      </c>
      <c r="B85" s="626" t="s">
        <v>2819</v>
      </c>
      <c r="C85" s="626" t="s">
        <v>2396</v>
      </c>
      <c r="D85" s="626" t="s">
        <v>2820</v>
      </c>
      <c r="E85" s="626" t="s">
        <v>2821</v>
      </c>
      <c r="F85" s="629"/>
      <c r="G85" s="629"/>
      <c r="H85" s="642">
        <v>0</v>
      </c>
      <c r="I85" s="629">
        <v>10</v>
      </c>
      <c r="J85" s="629">
        <v>8872.7000000000007</v>
      </c>
      <c r="K85" s="642">
        <v>1</v>
      </c>
      <c r="L85" s="629">
        <v>10</v>
      </c>
      <c r="M85" s="630">
        <v>8872.7000000000007</v>
      </c>
    </row>
    <row r="86" spans="1:13" ht="14.4" customHeight="1" x14ac:dyDescent="0.3">
      <c r="A86" s="625" t="s">
        <v>550</v>
      </c>
      <c r="B86" s="626" t="s">
        <v>2822</v>
      </c>
      <c r="C86" s="626" t="s">
        <v>2438</v>
      </c>
      <c r="D86" s="626" t="s">
        <v>2823</v>
      </c>
      <c r="E86" s="626" t="s">
        <v>2824</v>
      </c>
      <c r="F86" s="629"/>
      <c r="G86" s="629"/>
      <c r="H86" s="642">
        <v>0</v>
      </c>
      <c r="I86" s="629">
        <v>1234</v>
      </c>
      <c r="J86" s="629">
        <v>113167.01378456215</v>
      </c>
      <c r="K86" s="642">
        <v>1</v>
      </c>
      <c r="L86" s="629">
        <v>1234</v>
      </c>
      <c r="M86" s="630">
        <v>113167.01378456215</v>
      </c>
    </row>
    <row r="87" spans="1:13" ht="14.4" customHeight="1" x14ac:dyDescent="0.3">
      <c r="A87" s="625" t="s">
        <v>550</v>
      </c>
      <c r="B87" s="626" t="s">
        <v>2825</v>
      </c>
      <c r="C87" s="626" t="s">
        <v>2441</v>
      </c>
      <c r="D87" s="626" t="s">
        <v>2442</v>
      </c>
      <c r="E87" s="626" t="s">
        <v>2443</v>
      </c>
      <c r="F87" s="629"/>
      <c r="G87" s="629"/>
      <c r="H87" s="642">
        <v>0</v>
      </c>
      <c r="I87" s="629">
        <v>106</v>
      </c>
      <c r="J87" s="629">
        <v>316992.9214969154</v>
      </c>
      <c r="K87" s="642">
        <v>1</v>
      </c>
      <c r="L87" s="629">
        <v>106</v>
      </c>
      <c r="M87" s="630">
        <v>316992.9214969154</v>
      </c>
    </row>
    <row r="88" spans="1:13" ht="14.4" customHeight="1" x14ac:dyDescent="0.3">
      <c r="A88" s="625" t="s">
        <v>550</v>
      </c>
      <c r="B88" s="626" t="s">
        <v>2826</v>
      </c>
      <c r="C88" s="626" t="s">
        <v>2445</v>
      </c>
      <c r="D88" s="626" t="s">
        <v>2446</v>
      </c>
      <c r="E88" s="626" t="s">
        <v>2447</v>
      </c>
      <c r="F88" s="629"/>
      <c r="G88" s="629"/>
      <c r="H88" s="642">
        <v>0</v>
      </c>
      <c r="I88" s="629">
        <v>15</v>
      </c>
      <c r="J88" s="629">
        <v>117340.91935057261</v>
      </c>
      <c r="K88" s="642">
        <v>1</v>
      </c>
      <c r="L88" s="629">
        <v>15</v>
      </c>
      <c r="M88" s="630">
        <v>117340.91935057261</v>
      </c>
    </row>
    <row r="89" spans="1:13" ht="14.4" customHeight="1" x14ac:dyDescent="0.3">
      <c r="A89" s="625" t="s">
        <v>550</v>
      </c>
      <c r="B89" s="626" t="s">
        <v>2827</v>
      </c>
      <c r="C89" s="626" t="s">
        <v>2075</v>
      </c>
      <c r="D89" s="626" t="s">
        <v>2076</v>
      </c>
      <c r="E89" s="626" t="s">
        <v>2077</v>
      </c>
      <c r="F89" s="629"/>
      <c r="G89" s="629"/>
      <c r="H89" s="642">
        <v>0</v>
      </c>
      <c r="I89" s="629">
        <v>1</v>
      </c>
      <c r="J89" s="629">
        <v>7061.99</v>
      </c>
      <c r="K89" s="642">
        <v>1</v>
      </c>
      <c r="L89" s="629">
        <v>1</v>
      </c>
      <c r="M89" s="630">
        <v>7061.99</v>
      </c>
    </row>
    <row r="90" spans="1:13" ht="14.4" customHeight="1" x14ac:dyDescent="0.3">
      <c r="A90" s="625" t="s">
        <v>550</v>
      </c>
      <c r="B90" s="626" t="s">
        <v>2828</v>
      </c>
      <c r="C90" s="626" t="s">
        <v>2110</v>
      </c>
      <c r="D90" s="626" t="s">
        <v>2013</v>
      </c>
      <c r="E90" s="626" t="s">
        <v>2111</v>
      </c>
      <c r="F90" s="629"/>
      <c r="G90" s="629"/>
      <c r="H90" s="642">
        <v>0</v>
      </c>
      <c r="I90" s="629">
        <v>3</v>
      </c>
      <c r="J90" s="629">
        <v>1093.71</v>
      </c>
      <c r="K90" s="642">
        <v>1</v>
      </c>
      <c r="L90" s="629">
        <v>3</v>
      </c>
      <c r="M90" s="630">
        <v>1093.71</v>
      </c>
    </row>
    <row r="91" spans="1:13" ht="14.4" customHeight="1" x14ac:dyDescent="0.3">
      <c r="A91" s="625" t="s">
        <v>550</v>
      </c>
      <c r="B91" s="626" t="s">
        <v>2828</v>
      </c>
      <c r="C91" s="626" t="s">
        <v>2012</v>
      </c>
      <c r="D91" s="626" t="s">
        <v>2013</v>
      </c>
      <c r="E91" s="626" t="s">
        <v>2829</v>
      </c>
      <c r="F91" s="629"/>
      <c r="G91" s="629"/>
      <c r="H91" s="642">
        <v>0</v>
      </c>
      <c r="I91" s="629">
        <v>3</v>
      </c>
      <c r="J91" s="629">
        <v>328.94</v>
      </c>
      <c r="K91" s="642">
        <v>1</v>
      </c>
      <c r="L91" s="629">
        <v>3</v>
      </c>
      <c r="M91" s="630">
        <v>328.94</v>
      </c>
    </row>
    <row r="92" spans="1:13" ht="14.4" customHeight="1" x14ac:dyDescent="0.3">
      <c r="A92" s="625" t="s">
        <v>550</v>
      </c>
      <c r="B92" s="626" t="s">
        <v>2830</v>
      </c>
      <c r="C92" s="626" t="s">
        <v>667</v>
      </c>
      <c r="D92" s="626" t="s">
        <v>668</v>
      </c>
      <c r="E92" s="626" t="s">
        <v>2831</v>
      </c>
      <c r="F92" s="629">
        <v>6</v>
      </c>
      <c r="G92" s="629">
        <v>724.53779374714804</v>
      </c>
      <c r="H92" s="642">
        <v>1</v>
      </c>
      <c r="I92" s="629"/>
      <c r="J92" s="629"/>
      <c r="K92" s="642">
        <v>0</v>
      </c>
      <c r="L92" s="629">
        <v>6</v>
      </c>
      <c r="M92" s="630">
        <v>724.53779374714804</v>
      </c>
    </row>
    <row r="93" spans="1:13" ht="14.4" customHeight="1" x14ac:dyDescent="0.3">
      <c r="A93" s="625" t="s">
        <v>550</v>
      </c>
      <c r="B93" s="626" t="s">
        <v>2832</v>
      </c>
      <c r="C93" s="626" t="s">
        <v>2106</v>
      </c>
      <c r="D93" s="626" t="s">
        <v>2107</v>
      </c>
      <c r="E93" s="626" t="s">
        <v>1478</v>
      </c>
      <c r="F93" s="629"/>
      <c r="G93" s="629"/>
      <c r="H93" s="642">
        <v>0</v>
      </c>
      <c r="I93" s="629">
        <v>1</v>
      </c>
      <c r="J93" s="629">
        <v>337.42933366625402</v>
      </c>
      <c r="K93" s="642">
        <v>1</v>
      </c>
      <c r="L93" s="629">
        <v>1</v>
      </c>
      <c r="M93" s="630">
        <v>337.42933366625402</v>
      </c>
    </row>
    <row r="94" spans="1:13" ht="14.4" customHeight="1" x14ac:dyDescent="0.3">
      <c r="A94" s="625" t="s">
        <v>550</v>
      </c>
      <c r="B94" s="626" t="s">
        <v>2833</v>
      </c>
      <c r="C94" s="626" t="s">
        <v>2099</v>
      </c>
      <c r="D94" s="626" t="s">
        <v>2100</v>
      </c>
      <c r="E94" s="626" t="s">
        <v>2101</v>
      </c>
      <c r="F94" s="629"/>
      <c r="G94" s="629"/>
      <c r="H94" s="642">
        <v>0</v>
      </c>
      <c r="I94" s="629">
        <v>1</v>
      </c>
      <c r="J94" s="629">
        <v>230.22</v>
      </c>
      <c r="K94" s="642">
        <v>1</v>
      </c>
      <c r="L94" s="629">
        <v>1</v>
      </c>
      <c r="M94" s="630">
        <v>230.22</v>
      </c>
    </row>
    <row r="95" spans="1:13" ht="14.4" customHeight="1" x14ac:dyDescent="0.3">
      <c r="A95" s="625" t="s">
        <v>550</v>
      </c>
      <c r="B95" s="626" t="s">
        <v>2833</v>
      </c>
      <c r="C95" s="626" t="s">
        <v>2103</v>
      </c>
      <c r="D95" s="626" t="s">
        <v>2100</v>
      </c>
      <c r="E95" s="626" t="s">
        <v>2104</v>
      </c>
      <c r="F95" s="629"/>
      <c r="G95" s="629"/>
      <c r="H95" s="642">
        <v>0</v>
      </c>
      <c r="I95" s="629">
        <v>2</v>
      </c>
      <c r="J95" s="629">
        <v>1806.7599164065639</v>
      </c>
      <c r="K95" s="642">
        <v>1</v>
      </c>
      <c r="L95" s="629">
        <v>2</v>
      </c>
      <c r="M95" s="630">
        <v>1806.7599164065639</v>
      </c>
    </row>
    <row r="96" spans="1:13" ht="14.4" customHeight="1" x14ac:dyDescent="0.3">
      <c r="A96" s="625" t="s">
        <v>550</v>
      </c>
      <c r="B96" s="626" t="s">
        <v>2834</v>
      </c>
      <c r="C96" s="626" t="s">
        <v>663</v>
      </c>
      <c r="D96" s="626" t="s">
        <v>2835</v>
      </c>
      <c r="E96" s="626" t="s">
        <v>2836</v>
      </c>
      <c r="F96" s="629">
        <v>2</v>
      </c>
      <c r="G96" s="629">
        <v>123.62</v>
      </c>
      <c r="H96" s="642">
        <v>1</v>
      </c>
      <c r="I96" s="629"/>
      <c r="J96" s="629"/>
      <c r="K96" s="642">
        <v>0</v>
      </c>
      <c r="L96" s="629">
        <v>2</v>
      </c>
      <c r="M96" s="630">
        <v>123.62</v>
      </c>
    </row>
    <row r="97" spans="1:13" ht="14.4" customHeight="1" x14ac:dyDescent="0.3">
      <c r="A97" s="625" t="s">
        <v>550</v>
      </c>
      <c r="B97" s="626" t="s">
        <v>2711</v>
      </c>
      <c r="C97" s="626" t="s">
        <v>2083</v>
      </c>
      <c r="D97" s="626" t="s">
        <v>2084</v>
      </c>
      <c r="E97" s="626" t="s">
        <v>2085</v>
      </c>
      <c r="F97" s="629"/>
      <c r="G97" s="629"/>
      <c r="H97" s="642">
        <v>0</v>
      </c>
      <c r="I97" s="629">
        <v>470</v>
      </c>
      <c r="J97" s="629">
        <v>354220.64583295363</v>
      </c>
      <c r="K97" s="642">
        <v>1</v>
      </c>
      <c r="L97" s="629">
        <v>470</v>
      </c>
      <c r="M97" s="630">
        <v>354220.64583295363</v>
      </c>
    </row>
    <row r="98" spans="1:13" ht="14.4" customHeight="1" x14ac:dyDescent="0.3">
      <c r="A98" s="625" t="s">
        <v>550</v>
      </c>
      <c r="B98" s="626" t="s">
        <v>2837</v>
      </c>
      <c r="C98" s="626" t="s">
        <v>2035</v>
      </c>
      <c r="D98" s="626" t="s">
        <v>2036</v>
      </c>
      <c r="E98" s="626" t="s">
        <v>2037</v>
      </c>
      <c r="F98" s="629"/>
      <c r="G98" s="629"/>
      <c r="H98" s="642">
        <v>0</v>
      </c>
      <c r="I98" s="629">
        <v>216</v>
      </c>
      <c r="J98" s="629">
        <v>227648.99790597102</v>
      </c>
      <c r="K98" s="642">
        <v>1</v>
      </c>
      <c r="L98" s="629">
        <v>216</v>
      </c>
      <c r="M98" s="630">
        <v>227648.99790597102</v>
      </c>
    </row>
    <row r="99" spans="1:13" ht="14.4" customHeight="1" x14ac:dyDescent="0.3">
      <c r="A99" s="625" t="s">
        <v>550</v>
      </c>
      <c r="B99" s="626" t="s">
        <v>2838</v>
      </c>
      <c r="C99" s="626" t="s">
        <v>2087</v>
      </c>
      <c r="D99" s="626" t="s">
        <v>2088</v>
      </c>
      <c r="E99" s="626" t="s">
        <v>2089</v>
      </c>
      <c r="F99" s="629"/>
      <c r="G99" s="629"/>
      <c r="H99" s="642">
        <v>0</v>
      </c>
      <c r="I99" s="629">
        <v>184</v>
      </c>
      <c r="J99" s="629">
        <v>184735.61262438851</v>
      </c>
      <c r="K99" s="642">
        <v>1</v>
      </c>
      <c r="L99" s="629">
        <v>184</v>
      </c>
      <c r="M99" s="630">
        <v>184735.61262438851</v>
      </c>
    </row>
    <row r="100" spans="1:13" ht="14.4" customHeight="1" x14ac:dyDescent="0.3">
      <c r="A100" s="625" t="s">
        <v>550</v>
      </c>
      <c r="B100" s="626" t="s">
        <v>2839</v>
      </c>
      <c r="C100" s="626" t="s">
        <v>1966</v>
      </c>
      <c r="D100" s="626" t="s">
        <v>1967</v>
      </c>
      <c r="E100" s="626" t="s">
        <v>1968</v>
      </c>
      <c r="F100" s="629"/>
      <c r="G100" s="629"/>
      <c r="H100" s="642">
        <v>0</v>
      </c>
      <c r="I100" s="629">
        <v>2</v>
      </c>
      <c r="J100" s="629">
        <v>1421.51</v>
      </c>
      <c r="K100" s="642">
        <v>1</v>
      </c>
      <c r="L100" s="629">
        <v>2</v>
      </c>
      <c r="M100" s="630">
        <v>1421.51</v>
      </c>
    </row>
    <row r="101" spans="1:13" ht="14.4" customHeight="1" x14ac:dyDescent="0.3">
      <c r="A101" s="625" t="s">
        <v>550</v>
      </c>
      <c r="B101" s="626" t="s">
        <v>2840</v>
      </c>
      <c r="C101" s="626" t="s">
        <v>738</v>
      </c>
      <c r="D101" s="626" t="s">
        <v>739</v>
      </c>
      <c r="E101" s="626" t="s">
        <v>2841</v>
      </c>
      <c r="F101" s="629">
        <v>1</v>
      </c>
      <c r="G101" s="629">
        <v>1562</v>
      </c>
      <c r="H101" s="642">
        <v>1</v>
      </c>
      <c r="I101" s="629"/>
      <c r="J101" s="629"/>
      <c r="K101" s="642">
        <v>0</v>
      </c>
      <c r="L101" s="629">
        <v>1</v>
      </c>
      <c r="M101" s="630">
        <v>1562</v>
      </c>
    </row>
    <row r="102" spans="1:13" ht="14.4" customHeight="1" x14ac:dyDescent="0.3">
      <c r="A102" s="625" t="s">
        <v>550</v>
      </c>
      <c r="B102" s="626" t="s">
        <v>2842</v>
      </c>
      <c r="C102" s="626" t="s">
        <v>2117</v>
      </c>
      <c r="D102" s="626" t="s">
        <v>2118</v>
      </c>
      <c r="E102" s="626" t="s">
        <v>2119</v>
      </c>
      <c r="F102" s="629"/>
      <c r="G102" s="629"/>
      <c r="H102" s="642">
        <v>0</v>
      </c>
      <c r="I102" s="629">
        <v>3</v>
      </c>
      <c r="J102" s="629">
        <v>1356.54</v>
      </c>
      <c r="K102" s="642">
        <v>1</v>
      </c>
      <c r="L102" s="629">
        <v>3</v>
      </c>
      <c r="M102" s="630">
        <v>1356.54</v>
      </c>
    </row>
    <row r="103" spans="1:13" ht="14.4" customHeight="1" x14ac:dyDescent="0.3">
      <c r="A103" s="625" t="s">
        <v>550</v>
      </c>
      <c r="B103" s="626" t="s">
        <v>2843</v>
      </c>
      <c r="C103" s="626" t="s">
        <v>2059</v>
      </c>
      <c r="D103" s="626" t="s">
        <v>2844</v>
      </c>
      <c r="E103" s="626" t="s">
        <v>2845</v>
      </c>
      <c r="F103" s="629"/>
      <c r="G103" s="629"/>
      <c r="H103" s="642">
        <v>0</v>
      </c>
      <c r="I103" s="629">
        <v>1</v>
      </c>
      <c r="J103" s="629">
        <v>56.610167656490098</v>
      </c>
      <c r="K103" s="642">
        <v>1</v>
      </c>
      <c r="L103" s="629">
        <v>1</v>
      </c>
      <c r="M103" s="630">
        <v>56.610167656490098</v>
      </c>
    </row>
    <row r="104" spans="1:13" ht="14.4" customHeight="1" x14ac:dyDescent="0.3">
      <c r="A104" s="625" t="s">
        <v>550</v>
      </c>
      <c r="B104" s="626" t="s">
        <v>2843</v>
      </c>
      <c r="C104" s="626" t="s">
        <v>1978</v>
      </c>
      <c r="D104" s="626" t="s">
        <v>2846</v>
      </c>
      <c r="E104" s="626" t="s">
        <v>2847</v>
      </c>
      <c r="F104" s="629"/>
      <c r="G104" s="629"/>
      <c r="H104" s="642">
        <v>0</v>
      </c>
      <c r="I104" s="629">
        <v>4</v>
      </c>
      <c r="J104" s="629">
        <v>352.66984242581816</v>
      </c>
      <c r="K104" s="642">
        <v>1</v>
      </c>
      <c r="L104" s="629">
        <v>4</v>
      </c>
      <c r="M104" s="630">
        <v>352.66984242581816</v>
      </c>
    </row>
    <row r="105" spans="1:13" ht="14.4" customHeight="1" x14ac:dyDescent="0.3">
      <c r="A105" s="625" t="s">
        <v>550</v>
      </c>
      <c r="B105" s="626" t="s">
        <v>2712</v>
      </c>
      <c r="C105" s="626" t="s">
        <v>734</v>
      </c>
      <c r="D105" s="626" t="s">
        <v>735</v>
      </c>
      <c r="E105" s="626" t="s">
        <v>736</v>
      </c>
      <c r="F105" s="629">
        <v>1</v>
      </c>
      <c r="G105" s="629">
        <v>1165.43</v>
      </c>
      <c r="H105" s="642">
        <v>1</v>
      </c>
      <c r="I105" s="629"/>
      <c r="J105" s="629"/>
      <c r="K105" s="642">
        <v>0</v>
      </c>
      <c r="L105" s="629">
        <v>1</v>
      </c>
      <c r="M105" s="630">
        <v>1165.43</v>
      </c>
    </row>
    <row r="106" spans="1:13" ht="14.4" customHeight="1" x14ac:dyDescent="0.3">
      <c r="A106" s="625" t="s">
        <v>550</v>
      </c>
      <c r="B106" s="626" t="s">
        <v>2712</v>
      </c>
      <c r="C106" s="626" t="s">
        <v>1920</v>
      </c>
      <c r="D106" s="626" t="s">
        <v>1921</v>
      </c>
      <c r="E106" s="626" t="s">
        <v>1922</v>
      </c>
      <c r="F106" s="629"/>
      <c r="G106" s="629"/>
      <c r="H106" s="642">
        <v>0</v>
      </c>
      <c r="I106" s="629">
        <v>3</v>
      </c>
      <c r="J106" s="629">
        <v>433.60653945185197</v>
      </c>
      <c r="K106" s="642">
        <v>1</v>
      </c>
      <c r="L106" s="629">
        <v>3</v>
      </c>
      <c r="M106" s="630">
        <v>433.60653945185197</v>
      </c>
    </row>
    <row r="107" spans="1:13" ht="14.4" customHeight="1" x14ac:dyDescent="0.3">
      <c r="A107" s="625" t="s">
        <v>550</v>
      </c>
      <c r="B107" s="626" t="s">
        <v>2712</v>
      </c>
      <c r="C107" s="626" t="s">
        <v>2073</v>
      </c>
      <c r="D107" s="626" t="s">
        <v>2713</v>
      </c>
      <c r="E107" s="626" t="s">
        <v>2848</v>
      </c>
      <c r="F107" s="629"/>
      <c r="G107" s="629"/>
      <c r="H107" s="642">
        <v>0</v>
      </c>
      <c r="I107" s="629">
        <v>2</v>
      </c>
      <c r="J107" s="629">
        <v>355.94</v>
      </c>
      <c r="K107" s="642">
        <v>1</v>
      </c>
      <c r="L107" s="629">
        <v>2</v>
      </c>
      <c r="M107" s="630">
        <v>355.94</v>
      </c>
    </row>
    <row r="108" spans="1:13" ht="14.4" customHeight="1" x14ac:dyDescent="0.3">
      <c r="A108" s="625" t="s">
        <v>550</v>
      </c>
      <c r="B108" s="626" t="s">
        <v>2712</v>
      </c>
      <c r="C108" s="626" t="s">
        <v>2095</v>
      </c>
      <c r="D108" s="626" t="s">
        <v>2849</v>
      </c>
      <c r="E108" s="626" t="s">
        <v>2850</v>
      </c>
      <c r="F108" s="629"/>
      <c r="G108" s="629"/>
      <c r="H108" s="642">
        <v>0</v>
      </c>
      <c r="I108" s="629">
        <v>111</v>
      </c>
      <c r="J108" s="629">
        <v>115394.46390604528</v>
      </c>
      <c r="K108" s="642">
        <v>1</v>
      </c>
      <c r="L108" s="629">
        <v>111</v>
      </c>
      <c r="M108" s="630">
        <v>115394.46390604528</v>
      </c>
    </row>
    <row r="109" spans="1:13" ht="14.4" customHeight="1" x14ac:dyDescent="0.3">
      <c r="A109" s="625" t="s">
        <v>550</v>
      </c>
      <c r="B109" s="626" t="s">
        <v>2851</v>
      </c>
      <c r="C109" s="626" t="s">
        <v>2065</v>
      </c>
      <c r="D109" s="626" t="s">
        <v>2066</v>
      </c>
      <c r="E109" s="626" t="s">
        <v>2852</v>
      </c>
      <c r="F109" s="629"/>
      <c r="G109" s="629"/>
      <c r="H109" s="642">
        <v>0</v>
      </c>
      <c r="I109" s="629">
        <v>2</v>
      </c>
      <c r="J109" s="629">
        <v>324.08</v>
      </c>
      <c r="K109" s="642">
        <v>1</v>
      </c>
      <c r="L109" s="629">
        <v>2</v>
      </c>
      <c r="M109" s="630">
        <v>324.08</v>
      </c>
    </row>
    <row r="110" spans="1:13" ht="14.4" customHeight="1" x14ac:dyDescent="0.3">
      <c r="A110" s="625" t="s">
        <v>550</v>
      </c>
      <c r="B110" s="626" t="s">
        <v>2851</v>
      </c>
      <c r="C110" s="626" t="s">
        <v>713</v>
      </c>
      <c r="D110" s="626" t="s">
        <v>2853</v>
      </c>
      <c r="E110" s="626" t="s">
        <v>1938</v>
      </c>
      <c r="F110" s="629">
        <v>21</v>
      </c>
      <c r="G110" s="629">
        <v>3184.6793909766675</v>
      </c>
      <c r="H110" s="642">
        <v>1</v>
      </c>
      <c r="I110" s="629"/>
      <c r="J110" s="629"/>
      <c r="K110" s="642">
        <v>0</v>
      </c>
      <c r="L110" s="629">
        <v>21</v>
      </c>
      <c r="M110" s="630">
        <v>3184.6793909766675</v>
      </c>
    </row>
    <row r="111" spans="1:13" ht="14.4" customHeight="1" x14ac:dyDescent="0.3">
      <c r="A111" s="625" t="s">
        <v>550</v>
      </c>
      <c r="B111" s="626" t="s">
        <v>2854</v>
      </c>
      <c r="C111" s="626" t="s">
        <v>731</v>
      </c>
      <c r="D111" s="626" t="s">
        <v>732</v>
      </c>
      <c r="E111" s="626" t="s">
        <v>733</v>
      </c>
      <c r="F111" s="629">
        <v>1</v>
      </c>
      <c r="G111" s="629">
        <v>148.72948450152501</v>
      </c>
      <c r="H111" s="642">
        <v>1</v>
      </c>
      <c r="I111" s="629"/>
      <c r="J111" s="629"/>
      <c r="K111" s="642">
        <v>0</v>
      </c>
      <c r="L111" s="629">
        <v>1</v>
      </c>
      <c r="M111" s="630">
        <v>148.72948450152501</v>
      </c>
    </row>
    <row r="112" spans="1:13" ht="14.4" customHeight="1" x14ac:dyDescent="0.3">
      <c r="A112" s="625" t="s">
        <v>550</v>
      </c>
      <c r="B112" s="626" t="s">
        <v>2855</v>
      </c>
      <c r="C112" s="626" t="s">
        <v>2027</v>
      </c>
      <c r="D112" s="626" t="s">
        <v>2028</v>
      </c>
      <c r="E112" s="626" t="s">
        <v>2029</v>
      </c>
      <c r="F112" s="629"/>
      <c r="G112" s="629"/>
      <c r="H112" s="642">
        <v>0</v>
      </c>
      <c r="I112" s="629">
        <v>1</v>
      </c>
      <c r="J112" s="629">
        <v>174.240003393195</v>
      </c>
      <c r="K112" s="642">
        <v>1</v>
      </c>
      <c r="L112" s="629">
        <v>1</v>
      </c>
      <c r="M112" s="630">
        <v>174.240003393195</v>
      </c>
    </row>
    <row r="113" spans="1:13" ht="14.4" customHeight="1" x14ac:dyDescent="0.3">
      <c r="A113" s="625" t="s">
        <v>550</v>
      </c>
      <c r="B113" s="626" t="s">
        <v>2856</v>
      </c>
      <c r="C113" s="626" t="s">
        <v>717</v>
      </c>
      <c r="D113" s="626" t="s">
        <v>718</v>
      </c>
      <c r="E113" s="626" t="s">
        <v>719</v>
      </c>
      <c r="F113" s="629">
        <v>3</v>
      </c>
      <c r="G113" s="629">
        <v>314.19021972521102</v>
      </c>
      <c r="H113" s="642">
        <v>1</v>
      </c>
      <c r="I113" s="629"/>
      <c r="J113" s="629"/>
      <c r="K113" s="642">
        <v>0</v>
      </c>
      <c r="L113" s="629">
        <v>3</v>
      </c>
      <c r="M113" s="630">
        <v>314.19021972521102</v>
      </c>
    </row>
    <row r="114" spans="1:13" ht="14.4" customHeight="1" x14ac:dyDescent="0.3">
      <c r="A114" s="625" t="s">
        <v>550</v>
      </c>
      <c r="B114" s="626" t="s">
        <v>2857</v>
      </c>
      <c r="C114" s="626" t="s">
        <v>2069</v>
      </c>
      <c r="D114" s="626" t="s">
        <v>2070</v>
      </c>
      <c r="E114" s="626" t="s">
        <v>2071</v>
      </c>
      <c r="F114" s="629"/>
      <c r="G114" s="629"/>
      <c r="H114" s="642">
        <v>0</v>
      </c>
      <c r="I114" s="629">
        <v>4</v>
      </c>
      <c r="J114" s="629">
        <v>446.12311814900801</v>
      </c>
      <c r="K114" s="642">
        <v>1</v>
      </c>
      <c r="L114" s="629">
        <v>4</v>
      </c>
      <c r="M114" s="630">
        <v>446.12311814900801</v>
      </c>
    </row>
    <row r="115" spans="1:13" ht="14.4" customHeight="1" x14ac:dyDescent="0.3">
      <c r="A115" s="625" t="s">
        <v>550</v>
      </c>
      <c r="B115" s="626" t="s">
        <v>2857</v>
      </c>
      <c r="C115" s="626" t="s">
        <v>2113</v>
      </c>
      <c r="D115" s="626" t="s">
        <v>2114</v>
      </c>
      <c r="E115" s="626" t="s">
        <v>2115</v>
      </c>
      <c r="F115" s="629"/>
      <c r="G115" s="629"/>
      <c r="H115" s="642">
        <v>0</v>
      </c>
      <c r="I115" s="629">
        <v>2</v>
      </c>
      <c r="J115" s="629">
        <v>355.63853696263197</v>
      </c>
      <c r="K115" s="642">
        <v>1</v>
      </c>
      <c r="L115" s="629">
        <v>2</v>
      </c>
      <c r="M115" s="630">
        <v>355.63853696263197</v>
      </c>
    </row>
    <row r="116" spans="1:13" ht="14.4" customHeight="1" x14ac:dyDescent="0.3">
      <c r="A116" s="625" t="s">
        <v>550</v>
      </c>
      <c r="B116" s="626" t="s">
        <v>2858</v>
      </c>
      <c r="C116" s="626" t="s">
        <v>1951</v>
      </c>
      <c r="D116" s="626" t="s">
        <v>1952</v>
      </c>
      <c r="E116" s="626" t="s">
        <v>1953</v>
      </c>
      <c r="F116" s="629"/>
      <c r="G116" s="629"/>
      <c r="H116" s="642">
        <v>0</v>
      </c>
      <c r="I116" s="629">
        <v>70</v>
      </c>
      <c r="J116" s="629">
        <v>5983.5988255336115</v>
      </c>
      <c r="K116" s="642">
        <v>1</v>
      </c>
      <c r="L116" s="629">
        <v>70</v>
      </c>
      <c r="M116" s="630">
        <v>5983.5988255336115</v>
      </c>
    </row>
    <row r="117" spans="1:13" ht="14.4" customHeight="1" x14ac:dyDescent="0.3">
      <c r="A117" s="625" t="s">
        <v>550</v>
      </c>
      <c r="B117" s="626" t="s">
        <v>2859</v>
      </c>
      <c r="C117" s="626" t="s">
        <v>678</v>
      </c>
      <c r="D117" s="626" t="s">
        <v>679</v>
      </c>
      <c r="E117" s="626" t="s">
        <v>2860</v>
      </c>
      <c r="F117" s="629">
        <v>1</v>
      </c>
      <c r="G117" s="629">
        <v>411.02</v>
      </c>
      <c r="H117" s="642">
        <v>1</v>
      </c>
      <c r="I117" s="629"/>
      <c r="J117" s="629"/>
      <c r="K117" s="642">
        <v>0</v>
      </c>
      <c r="L117" s="629">
        <v>1</v>
      </c>
      <c r="M117" s="630">
        <v>411.02</v>
      </c>
    </row>
    <row r="118" spans="1:13" ht="14.4" customHeight="1" x14ac:dyDescent="0.3">
      <c r="A118" s="625" t="s">
        <v>550</v>
      </c>
      <c r="B118" s="626" t="s">
        <v>2861</v>
      </c>
      <c r="C118" s="626" t="s">
        <v>1955</v>
      </c>
      <c r="D118" s="626" t="s">
        <v>1956</v>
      </c>
      <c r="E118" s="626" t="s">
        <v>2029</v>
      </c>
      <c r="F118" s="629"/>
      <c r="G118" s="629"/>
      <c r="H118" s="642">
        <v>0</v>
      </c>
      <c r="I118" s="629">
        <v>1</v>
      </c>
      <c r="J118" s="629">
        <v>109.120962157222</v>
      </c>
      <c r="K118" s="642">
        <v>1</v>
      </c>
      <c r="L118" s="629">
        <v>1</v>
      </c>
      <c r="M118" s="630">
        <v>109.120962157222</v>
      </c>
    </row>
    <row r="119" spans="1:13" ht="14.4" customHeight="1" x14ac:dyDescent="0.3">
      <c r="A119" s="625" t="s">
        <v>550</v>
      </c>
      <c r="B119" s="626" t="s">
        <v>2861</v>
      </c>
      <c r="C119" s="626" t="s">
        <v>2043</v>
      </c>
      <c r="D119" s="626" t="s">
        <v>1956</v>
      </c>
      <c r="E119" s="626" t="s">
        <v>2044</v>
      </c>
      <c r="F119" s="629"/>
      <c r="G119" s="629"/>
      <c r="H119" s="642">
        <v>0</v>
      </c>
      <c r="I119" s="629">
        <v>1</v>
      </c>
      <c r="J119" s="629">
        <v>313.74</v>
      </c>
      <c r="K119" s="642">
        <v>1</v>
      </c>
      <c r="L119" s="629">
        <v>1</v>
      </c>
      <c r="M119" s="630">
        <v>313.74</v>
      </c>
    </row>
    <row r="120" spans="1:13" ht="14.4" customHeight="1" x14ac:dyDescent="0.3">
      <c r="A120" s="625" t="s">
        <v>550</v>
      </c>
      <c r="B120" s="626" t="s">
        <v>2862</v>
      </c>
      <c r="C120" s="626" t="s">
        <v>698</v>
      </c>
      <c r="D120" s="626" t="s">
        <v>699</v>
      </c>
      <c r="E120" s="626" t="s">
        <v>700</v>
      </c>
      <c r="F120" s="629">
        <v>2</v>
      </c>
      <c r="G120" s="629">
        <v>343.84</v>
      </c>
      <c r="H120" s="642">
        <v>1</v>
      </c>
      <c r="I120" s="629"/>
      <c r="J120" s="629"/>
      <c r="K120" s="642">
        <v>0</v>
      </c>
      <c r="L120" s="629">
        <v>2</v>
      </c>
      <c r="M120" s="630">
        <v>343.84</v>
      </c>
    </row>
    <row r="121" spans="1:13" ht="14.4" customHeight="1" x14ac:dyDescent="0.3">
      <c r="A121" s="625" t="s">
        <v>550</v>
      </c>
      <c r="B121" s="626" t="s">
        <v>2863</v>
      </c>
      <c r="C121" s="626" t="s">
        <v>1993</v>
      </c>
      <c r="D121" s="626" t="s">
        <v>1994</v>
      </c>
      <c r="E121" s="626" t="s">
        <v>1995</v>
      </c>
      <c r="F121" s="629"/>
      <c r="G121" s="629"/>
      <c r="H121" s="642">
        <v>0</v>
      </c>
      <c r="I121" s="629">
        <v>3</v>
      </c>
      <c r="J121" s="629">
        <v>689.82099165233899</v>
      </c>
      <c r="K121" s="642">
        <v>1</v>
      </c>
      <c r="L121" s="629">
        <v>3</v>
      </c>
      <c r="M121" s="630">
        <v>689.82099165233899</v>
      </c>
    </row>
    <row r="122" spans="1:13" ht="14.4" customHeight="1" x14ac:dyDescent="0.3">
      <c r="A122" s="625" t="s">
        <v>550</v>
      </c>
      <c r="B122" s="626" t="s">
        <v>2864</v>
      </c>
      <c r="C122" s="626" t="s">
        <v>2138</v>
      </c>
      <c r="D122" s="626" t="s">
        <v>2139</v>
      </c>
      <c r="E122" s="626" t="s">
        <v>729</v>
      </c>
      <c r="F122" s="629">
        <v>115</v>
      </c>
      <c r="G122" s="629">
        <v>50919.7</v>
      </c>
      <c r="H122" s="642">
        <v>1</v>
      </c>
      <c r="I122" s="629"/>
      <c r="J122" s="629"/>
      <c r="K122" s="642">
        <v>0</v>
      </c>
      <c r="L122" s="629">
        <v>115</v>
      </c>
      <c r="M122" s="630">
        <v>50919.7</v>
      </c>
    </row>
    <row r="123" spans="1:13" ht="14.4" customHeight="1" x14ac:dyDescent="0.3">
      <c r="A123" s="625" t="s">
        <v>550</v>
      </c>
      <c r="B123" s="626" t="s">
        <v>2864</v>
      </c>
      <c r="C123" s="626" t="s">
        <v>2120</v>
      </c>
      <c r="D123" s="626" t="s">
        <v>2121</v>
      </c>
      <c r="E123" s="626" t="s">
        <v>2122</v>
      </c>
      <c r="F123" s="629">
        <v>4</v>
      </c>
      <c r="G123" s="629">
        <v>8764.56</v>
      </c>
      <c r="H123" s="642">
        <v>1</v>
      </c>
      <c r="I123" s="629"/>
      <c r="J123" s="629"/>
      <c r="K123" s="642">
        <v>0</v>
      </c>
      <c r="L123" s="629">
        <v>4</v>
      </c>
      <c r="M123" s="630">
        <v>8764.56</v>
      </c>
    </row>
    <row r="124" spans="1:13" ht="14.4" customHeight="1" x14ac:dyDescent="0.3">
      <c r="A124" s="625" t="s">
        <v>550</v>
      </c>
      <c r="B124" s="626" t="s">
        <v>2864</v>
      </c>
      <c r="C124" s="626" t="s">
        <v>2123</v>
      </c>
      <c r="D124" s="626" t="s">
        <v>2124</v>
      </c>
      <c r="E124" s="626" t="s">
        <v>729</v>
      </c>
      <c r="F124" s="629">
        <v>87</v>
      </c>
      <c r="G124" s="629">
        <v>20824.273916070917</v>
      </c>
      <c r="H124" s="642">
        <v>1</v>
      </c>
      <c r="I124" s="629"/>
      <c r="J124" s="629"/>
      <c r="K124" s="642">
        <v>0</v>
      </c>
      <c r="L124" s="629">
        <v>87</v>
      </c>
      <c r="M124" s="630">
        <v>20824.273916070917</v>
      </c>
    </row>
    <row r="125" spans="1:13" ht="14.4" customHeight="1" x14ac:dyDescent="0.3">
      <c r="A125" s="625" t="s">
        <v>550</v>
      </c>
      <c r="B125" s="626" t="s">
        <v>2864</v>
      </c>
      <c r="C125" s="626" t="s">
        <v>2211</v>
      </c>
      <c r="D125" s="626" t="s">
        <v>2865</v>
      </c>
      <c r="E125" s="626" t="s">
        <v>729</v>
      </c>
      <c r="F125" s="629"/>
      <c r="G125" s="629"/>
      <c r="H125" s="642">
        <v>0</v>
      </c>
      <c r="I125" s="629">
        <v>60</v>
      </c>
      <c r="J125" s="629">
        <v>12973.282746546047</v>
      </c>
      <c r="K125" s="642">
        <v>1</v>
      </c>
      <c r="L125" s="629">
        <v>60</v>
      </c>
      <c r="M125" s="630">
        <v>12973.282746546047</v>
      </c>
    </row>
    <row r="126" spans="1:13" ht="14.4" customHeight="1" x14ac:dyDescent="0.3">
      <c r="A126" s="625" t="s">
        <v>550</v>
      </c>
      <c r="B126" s="626" t="s">
        <v>2864</v>
      </c>
      <c r="C126" s="626" t="s">
        <v>2215</v>
      </c>
      <c r="D126" s="626" t="s">
        <v>2216</v>
      </c>
      <c r="E126" s="626" t="s">
        <v>2217</v>
      </c>
      <c r="F126" s="629"/>
      <c r="G126" s="629"/>
      <c r="H126" s="642">
        <v>0</v>
      </c>
      <c r="I126" s="629">
        <v>2</v>
      </c>
      <c r="J126" s="629">
        <v>396.52</v>
      </c>
      <c r="K126" s="642">
        <v>1</v>
      </c>
      <c r="L126" s="629">
        <v>2</v>
      </c>
      <c r="M126" s="630">
        <v>396.52</v>
      </c>
    </row>
    <row r="127" spans="1:13" ht="14.4" customHeight="1" x14ac:dyDescent="0.3">
      <c r="A127" s="625" t="s">
        <v>550</v>
      </c>
      <c r="B127" s="626" t="s">
        <v>2864</v>
      </c>
      <c r="C127" s="626" t="s">
        <v>2136</v>
      </c>
      <c r="D127" s="626" t="s">
        <v>2137</v>
      </c>
      <c r="E127" s="626" t="s">
        <v>729</v>
      </c>
      <c r="F127" s="629">
        <v>23</v>
      </c>
      <c r="G127" s="629">
        <v>26070.970000000048</v>
      </c>
      <c r="H127" s="642">
        <v>1</v>
      </c>
      <c r="I127" s="629"/>
      <c r="J127" s="629"/>
      <c r="K127" s="642">
        <v>0</v>
      </c>
      <c r="L127" s="629">
        <v>23</v>
      </c>
      <c r="M127" s="630">
        <v>26070.970000000048</v>
      </c>
    </row>
    <row r="128" spans="1:13" ht="14.4" customHeight="1" x14ac:dyDescent="0.3">
      <c r="A128" s="625" t="s">
        <v>550</v>
      </c>
      <c r="B128" s="626" t="s">
        <v>2864</v>
      </c>
      <c r="C128" s="626" t="s">
        <v>2223</v>
      </c>
      <c r="D128" s="626" t="s">
        <v>2866</v>
      </c>
      <c r="E128" s="626" t="s">
        <v>2127</v>
      </c>
      <c r="F128" s="629"/>
      <c r="G128" s="629"/>
      <c r="H128" s="642">
        <v>0</v>
      </c>
      <c r="I128" s="629">
        <v>163</v>
      </c>
      <c r="J128" s="629">
        <v>35412.774201475651</v>
      </c>
      <c r="K128" s="642">
        <v>1</v>
      </c>
      <c r="L128" s="629">
        <v>163</v>
      </c>
      <c r="M128" s="630">
        <v>35412.774201475651</v>
      </c>
    </row>
    <row r="129" spans="1:13" ht="14.4" customHeight="1" x14ac:dyDescent="0.3">
      <c r="A129" s="625" t="s">
        <v>550</v>
      </c>
      <c r="B129" s="626" t="s">
        <v>2864</v>
      </c>
      <c r="C129" s="626" t="s">
        <v>2227</v>
      </c>
      <c r="D129" s="626" t="s">
        <v>2228</v>
      </c>
      <c r="E129" s="626" t="s">
        <v>2127</v>
      </c>
      <c r="F129" s="629"/>
      <c r="G129" s="629"/>
      <c r="H129" s="642">
        <v>0</v>
      </c>
      <c r="I129" s="629">
        <v>80</v>
      </c>
      <c r="J129" s="629">
        <v>32747.953431436341</v>
      </c>
      <c r="K129" s="642">
        <v>1</v>
      </c>
      <c r="L129" s="629">
        <v>80</v>
      </c>
      <c r="M129" s="630">
        <v>32747.953431436341</v>
      </c>
    </row>
    <row r="130" spans="1:13" ht="14.4" customHeight="1" x14ac:dyDescent="0.3">
      <c r="A130" s="625" t="s">
        <v>550</v>
      </c>
      <c r="B130" s="626" t="s">
        <v>2864</v>
      </c>
      <c r="C130" s="626" t="s">
        <v>2218</v>
      </c>
      <c r="D130" s="626" t="s">
        <v>2219</v>
      </c>
      <c r="E130" s="626" t="s">
        <v>2127</v>
      </c>
      <c r="F130" s="629"/>
      <c r="G130" s="629"/>
      <c r="H130" s="642">
        <v>0</v>
      </c>
      <c r="I130" s="629">
        <v>34</v>
      </c>
      <c r="J130" s="629">
        <v>14449.32</v>
      </c>
      <c r="K130" s="642">
        <v>1</v>
      </c>
      <c r="L130" s="629">
        <v>34</v>
      </c>
      <c r="M130" s="630">
        <v>14449.32</v>
      </c>
    </row>
    <row r="131" spans="1:13" ht="14.4" customHeight="1" x14ac:dyDescent="0.3">
      <c r="A131" s="625" t="s">
        <v>550</v>
      </c>
      <c r="B131" s="626" t="s">
        <v>2864</v>
      </c>
      <c r="C131" s="626" t="s">
        <v>2125</v>
      </c>
      <c r="D131" s="626" t="s">
        <v>2126</v>
      </c>
      <c r="E131" s="626" t="s">
        <v>2127</v>
      </c>
      <c r="F131" s="629">
        <v>24</v>
      </c>
      <c r="G131" s="629">
        <v>3635.1975000000002</v>
      </c>
      <c r="H131" s="642">
        <v>1</v>
      </c>
      <c r="I131" s="629"/>
      <c r="J131" s="629"/>
      <c r="K131" s="642">
        <v>0</v>
      </c>
      <c r="L131" s="629">
        <v>24</v>
      </c>
      <c r="M131" s="630">
        <v>3635.1975000000002</v>
      </c>
    </row>
    <row r="132" spans="1:13" ht="14.4" customHeight="1" x14ac:dyDescent="0.3">
      <c r="A132" s="625" t="s">
        <v>550</v>
      </c>
      <c r="B132" s="626" t="s">
        <v>2864</v>
      </c>
      <c r="C132" s="626" t="s">
        <v>2128</v>
      </c>
      <c r="D132" s="626" t="s">
        <v>2129</v>
      </c>
      <c r="E132" s="626" t="s">
        <v>2130</v>
      </c>
      <c r="F132" s="629">
        <v>0</v>
      </c>
      <c r="G132" s="629">
        <v>0</v>
      </c>
      <c r="H132" s="642"/>
      <c r="I132" s="629"/>
      <c r="J132" s="629"/>
      <c r="K132" s="642"/>
      <c r="L132" s="629">
        <v>0</v>
      </c>
      <c r="M132" s="630">
        <v>0</v>
      </c>
    </row>
    <row r="133" spans="1:13" ht="14.4" customHeight="1" x14ac:dyDescent="0.3">
      <c r="A133" s="625" t="s">
        <v>550</v>
      </c>
      <c r="B133" s="626" t="s">
        <v>2864</v>
      </c>
      <c r="C133" s="626" t="s">
        <v>2131</v>
      </c>
      <c r="D133" s="626" t="s">
        <v>2132</v>
      </c>
      <c r="E133" s="626" t="s">
        <v>729</v>
      </c>
      <c r="F133" s="629">
        <v>375</v>
      </c>
      <c r="G133" s="629">
        <v>42221.151336694442</v>
      </c>
      <c r="H133" s="642">
        <v>1</v>
      </c>
      <c r="I133" s="629"/>
      <c r="J133" s="629"/>
      <c r="K133" s="642">
        <v>0</v>
      </c>
      <c r="L133" s="629">
        <v>375</v>
      </c>
      <c r="M133" s="630">
        <v>42221.151336694442</v>
      </c>
    </row>
    <row r="134" spans="1:13" ht="14.4" customHeight="1" x14ac:dyDescent="0.3">
      <c r="A134" s="625" t="s">
        <v>550</v>
      </c>
      <c r="B134" s="626" t="s">
        <v>2864</v>
      </c>
      <c r="C134" s="626" t="s">
        <v>2220</v>
      </c>
      <c r="D134" s="626" t="s">
        <v>2221</v>
      </c>
      <c r="E134" s="626" t="s">
        <v>2127</v>
      </c>
      <c r="F134" s="629"/>
      <c r="G134" s="629"/>
      <c r="H134" s="642">
        <v>0</v>
      </c>
      <c r="I134" s="629">
        <v>438</v>
      </c>
      <c r="J134" s="629">
        <v>80315.974967031667</v>
      </c>
      <c r="K134" s="642">
        <v>1</v>
      </c>
      <c r="L134" s="629">
        <v>438</v>
      </c>
      <c r="M134" s="630">
        <v>80315.974967031667</v>
      </c>
    </row>
    <row r="135" spans="1:13" ht="14.4" customHeight="1" x14ac:dyDescent="0.3">
      <c r="A135" s="625" t="s">
        <v>550</v>
      </c>
      <c r="B135" s="626" t="s">
        <v>2864</v>
      </c>
      <c r="C135" s="626" t="s">
        <v>2207</v>
      </c>
      <c r="D135" s="626" t="s">
        <v>2208</v>
      </c>
      <c r="E135" s="626" t="s">
        <v>2127</v>
      </c>
      <c r="F135" s="629"/>
      <c r="G135" s="629"/>
      <c r="H135" s="642">
        <v>0</v>
      </c>
      <c r="I135" s="629">
        <v>103</v>
      </c>
      <c r="J135" s="629">
        <v>21320.996009459213</v>
      </c>
      <c r="K135" s="642">
        <v>1</v>
      </c>
      <c r="L135" s="629">
        <v>103</v>
      </c>
      <c r="M135" s="630">
        <v>21320.996009459213</v>
      </c>
    </row>
    <row r="136" spans="1:13" ht="14.4" customHeight="1" x14ac:dyDescent="0.3">
      <c r="A136" s="625" t="s">
        <v>550</v>
      </c>
      <c r="B136" s="626" t="s">
        <v>2864</v>
      </c>
      <c r="C136" s="626" t="s">
        <v>2204</v>
      </c>
      <c r="D136" s="626" t="s">
        <v>2205</v>
      </c>
      <c r="E136" s="626" t="s">
        <v>2127</v>
      </c>
      <c r="F136" s="629"/>
      <c r="G136" s="629"/>
      <c r="H136" s="642">
        <v>0</v>
      </c>
      <c r="I136" s="629">
        <v>51</v>
      </c>
      <c r="J136" s="629">
        <v>12901.470000000001</v>
      </c>
      <c r="K136" s="642">
        <v>1</v>
      </c>
      <c r="L136" s="629">
        <v>51</v>
      </c>
      <c r="M136" s="630">
        <v>12901.470000000001</v>
      </c>
    </row>
    <row r="137" spans="1:13" ht="14.4" customHeight="1" x14ac:dyDescent="0.3">
      <c r="A137" s="625" t="s">
        <v>550</v>
      </c>
      <c r="B137" s="626" t="s">
        <v>2864</v>
      </c>
      <c r="C137" s="626" t="s">
        <v>727</v>
      </c>
      <c r="D137" s="626" t="s">
        <v>728</v>
      </c>
      <c r="E137" s="626" t="s">
        <v>729</v>
      </c>
      <c r="F137" s="629">
        <v>255</v>
      </c>
      <c r="G137" s="629">
        <v>56530.833762552516</v>
      </c>
      <c r="H137" s="642">
        <v>1</v>
      </c>
      <c r="I137" s="629"/>
      <c r="J137" s="629"/>
      <c r="K137" s="642">
        <v>0</v>
      </c>
      <c r="L137" s="629">
        <v>255</v>
      </c>
      <c r="M137" s="630">
        <v>56530.833762552516</v>
      </c>
    </row>
    <row r="138" spans="1:13" ht="14.4" customHeight="1" x14ac:dyDescent="0.3">
      <c r="A138" s="625" t="s">
        <v>550</v>
      </c>
      <c r="B138" s="626" t="s">
        <v>2864</v>
      </c>
      <c r="C138" s="626" t="s">
        <v>2133</v>
      </c>
      <c r="D138" s="626" t="s">
        <v>2134</v>
      </c>
      <c r="E138" s="626" t="s">
        <v>729</v>
      </c>
      <c r="F138" s="629">
        <v>90</v>
      </c>
      <c r="G138" s="629">
        <v>14176.73191718724</v>
      </c>
      <c r="H138" s="642">
        <v>1</v>
      </c>
      <c r="I138" s="629"/>
      <c r="J138" s="629"/>
      <c r="K138" s="642">
        <v>0</v>
      </c>
      <c r="L138" s="629">
        <v>90</v>
      </c>
      <c r="M138" s="630">
        <v>14176.73191718724</v>
      </c>
    </row>
    <row r="139" spans="1:13" ht="14.4" customHeight="1" x14ac:dyDescent="0.3">
      <c r="A139" s="625" t="s">
        <v>552</v>
      </c>
      <c r="B139" s="626" t="s">
        <v>2739</v>
      </c>
      <c r="C139" s="626" t="s">
        <v>1990</v>
      </c>
      <c r="D139" s="626" t="s">
        <v>1906</v>
      </c>
      <c r="E139" s="626" t="s">
        <v>1991</v>
      </c>
      <c r="F139" s="629"/>
      <c r="G139" s="629"/>
      <c r="H139" s="642">
        <v>0</v>
      </c>
      <c r="I139" s="629">
        <v>7</v>
      </c>
      <c r="J139" s="629">
        <v>946.709999719704</v>
      </c>
      <c r="K139" s="642">
        <v>1</v>
      </c>
      <c r="L139" s="629">
        <v>7</v>
      </c>
      <c r="M139" s="630">
        <v>946.709999719704</v>
      </c>
    </row>
    <row r="140" spans="1:13" ht="14.4" customHeight="1" x14ac:dyDescent="0.3">
      <c r="A140" s="625" t="s">
        <v>552</v>
      </c>
      <c r="B140" s="626" t="s">
        <v>2739</v>
      </c>
      <c r="C140" s="626" t="s">
        <v>2468</v>
      </c>
      <c r="D140" s="626" t="s">
        <v>2469</v>
      </c>
      <c r="E140" s="626" t="s">
        <v>2867</v>
      </c>
      <c r="F140" s="629">
        <v>2</v>
      </c>
      <c r="G140" s="629">
        <v>105.34</v>
      </c>
      <c r="H140" s="642">
        <v>1</v>
      </c>
      <c r="I140" s="629"/>
      <c r="J140" s="629"/>
      <c r="K140" s="642">
        <v>0</v>
      </c>
      <c r="L140" s="629">
        <v>2</v>
      </c>
      <c r="M140" s="630">
        <v>105.34</v>
      </c>
    </row>
    <row r="141" spans="1:13" ht="14.4" customHeight="1" x14ac:dyDescent="0.3">
      <c r="A141" s="625" t="s">
        <v>552</v>
      </c>
      <c r="B141" s="626" t="s">
        <v>2832</v>
      </c>
      <c r="C141" s="626" t="s">
        <v>2106</v>
      </c>
      <c r="D141" s="626" t="s">
        <v>2107</v>
      </c>
      <c r="E141" s="626" t="s">
        <v>1478</v>
      </c>
      <c r="F141" s="629"/>
      <c r="G141" s="629"/>
      <c r="H141" s="642">
        <v>0</v>
      </c>
      <c r="I141" s="629">
        <v>6</v>
      </c>
      <c r="J141" s="629">
        <v>2102.138336982654</v>
      </c>
      <c r="K141" s="642">
        <v>1</v>
      </c>
      <c r="L141" s="629">
        <v>6</v>
      </c>
      <c r="M141" s="630">
        <v>2102.138336982654</v>
      </c>
    </row>
    <row r="142" spans="1:13" ht="14.4" customHeight="1" x14ac:dyDescent="0.3">
      <c r="A142" s="625" t="s">
        <v>552</v>
      </c>
      <c r="B142" s="626" t="s">
        <v>2833</v>
      </c>
      <c r="C142" s="626" t="s">
        <v>2099</v>
      </c>
      <c r="D142" s="626" t="s">
        <v>2100</v>
      </c>
      <c r="E142" s="626" t="s">
        <v>2101</v>
      </c>
      <c r="F142" s="629"/>
      <c r="G142" s="629"/>
      <c r="H142" s="642">
        <v>0</v>
      </c>
      <c r="I142" s="629">
        <v>10</v>
      </c>
      <c r="J142" s="629">
        <v>2316.3421431197357</v>
      </c>
      <c r="K142" s="642">
        <v>1</v>
      </c>
      <c r="L142" s="629">
        <v>10</v>
      </c>
      <c r="M142" s="630">
        <v>2316.3421431197357</v>
      </c>
    </row>
    <row r="143" spans="1:13" ht="14.4" customHeight="1" x14ac:dyDescent="0.3">
      <c r="A143" s="625" t="s">
        <v>552</v>
      </c>
      <c r="B143" s="626" t="s">
        <v>2833</v>
      </c>
      <c r="C143" s="626" t="s">
        <v>2103</v>
      </c>
      <c r="D143" s="626" t="s">
        <v>2100</v>
      </c>
      <c r="E143" s="626" t="s">
        <v>2104</v>
      </c>
      <c r="F143" s="629"/>
      <c r="G143" s="629"/>
      <c r="H143" s="642">
        <v>0</v>
      </c>
      <c r="I143" s="629">
        <v>39</v>
      </c>
      <c r="J143" s="629">
        <v>35153.323081941468</v>
      </c>
      <c r="K143" s="642">
        <v>1</v>
      </c>
      <c r="L143" s="629">
        <v>39</v>
      </c>
      <c r="M143" s="630">
        <v>35153.323081941468</v>
      </c>
    </row>
    <row r="144" spans="1:13" ht="14.4" customHeight="1" x14ac:dyDescent="0.3">
      <c r="A144" s="625" t="s">
        <v>552</v>
      </c>
      <c r="B144" s="626" t="s">
        <v>2868</v>
      </c>
      <c r="C144" s="626" t="s">
        <v>2472</v>
      </c>
      <c r="D144" s="626" t="s">
        <v>2473</v>
      </c>
      <c r="E144" s="626" t="s">
        <v>2474</v>
      </c>
      <c r="F144" s="629">
        <v>4</v>
      </c>
      <c r="G144" s="629">
        <v>17758.766394780239</v>
      </c>
      <c r="H144" s="642">
        <v>1</v>
      </c>
      <c r="I144" s="629"/>
      <c r="J144" s="629"/>
      <c r="K144" s="642">
        <v>0</v>
      </c>
      <c r="L144" s="629">
        <v>4</v>
      </c>
      <c r="M144" s="630">
        <v>17758.766394780239</v>
      </c>
    </row>
    <row r="145" spans="1:13" ht="14.4" customHeight="1" x14ac:dyDescent="0.3">
      <c r="A145" s="625" t="s">
        <v>552</v>
      </c>
      <c r="B145" s="626" t="s">
        <v>2868</v>
      </c>
      <c r="C145" s="626" t="s">
        <v>2564</v>
      </c>
      <c r="D145" s="626" t="s">
        <v>2565</v>
      </c>
      <c r="E145" s="626" t="s">
        <v>2566</v>
      </c>
      <c r="F145" s="629"/>
      <c r="G145" s="629"/>
      <c r="H145" s="642">
        <v>0</v>
      </c>
      <c r="I145" s="629">
        <v>270</v>
      </c>
      <c r="J145" s="629">
        <v>1032590.0029328025</v>
      </c>
      <c r="K145" s="642">
        <v>1</v>
      </c>
      <c r="L145" s="629">
        <v>270</v>
      </c>
      <c r="M145" s="630">
        <v>1032590.0029328025</v>
      </c>
    </row>
    <row r="146" spans="1:13" ht="14.4" customHeight="1" x14ac:dyDescent="0.3">
      <c r="A146" s="625" t="s">
        <v>552</v>
      </c>
      <c r="B146" s="626" t="s">
        <v>2711</v>
      </c>
      <c r="C146" s="626" t="s">
        <v>2561</v>
      </c>
      <c r="D146" s="626" t="s">
        <v>656</v>
      </c>
      <c r="E146" s="626" t="s">
        <v>2563</v>
      </c>
      <c r="F146" s="629"/>
      <c r="G146" s="629"/>
      <c r="H146" s="642">
        <v>0</v>
      </c>
      <c r="I146" s="629">
        <v>460</v>
      </c>
      <c r="J146" s="629">
        <v>38548.014654159109</v>
      </c>
      <c r="K146" s="642">
        <v>1</v>
      </c>
      <c r="L146" s="629">
        <v>460</v>
      </c>
      <c r="M146" s="630">
        <v>38548.014654159109</v>
      </c>
    </row>
    <row r="147" spans="1:13" ht="14.4" customHeight="1" x14ac:dyDescent="0.3">
      <c r="A147" s="625" t="s">
        <v>552</v>
      </c>
      <c r="B147" s="626" t="s">
        <v>2711</v>
      </c>
      <c r="C147" s="626" t="s">
        <v>655</v>
      </c>
      <c r="D147" s="626" t="s">
        <v>656</v>
      </c>
      <c r="E147" s="626" t="s">
        <v>657</v>
      </c>
      <c r="F147" s="629"/>
      <c r="G147" s="629"/>
      <c r="H147" s="642">
        <v>0</v>
      </c>
      <c r="I147" s="629">
        <v>2000</v>
      </c>
      <c r="J147" s="629">
        <v>387926.1025248795</v>
      </c>
      <c r="K147" s="642">
        <v>1</v>
      </c>
      <c r="L147" s="629">
        <v>2000</v>
      </c>
      <c r="M147" s="630">
        <v>387926.1025248795</v>
      </c>
    </row>
    <row r="148" spans="1:13" ht="14.4" customHeight="1" x14ac:dyDescent="0.3">
      <c r="A148" s="625" t="s">
        <v>552</v>
      </c>
      <c r="B148" s="626" t="s">
        <v>2837</v>
      </c>
      <c r="C148" s="626" t="s">
        <v>2479</v>
      </c>
      <c r="D148" s="626" t="s">
        <v>2869</v>
      </c>
      <c r="E148" s="626" t="s">
        <v>2481</v>
      </c>
      <c r="F148" s="629">
        <v>13</v>
      </c>
      <c r="G148" s="629">
        <v>2962.347109791835</v>
      </c>
      <c r="H148" s="642">
        <v>1</v>
      </c>
      <c r="I148" s="629"/>
      <c r="J148" s="629"/>
      <c r="K148" s="642">
        <v>0</v>
      </c>
      <c r="L148" s="629">
        <v>13</v>
      </c>
      <c r="M148" s="630">
        <v>2962.347109791835</v>
      </c>
    </row>
    <row r="149" spans="1:13" ht="14.4" customHeight="1" x14ac:dyDescent="0.3">
      <c r="A149" s="625" t="s">
        <v>552</v>
      </c>
      <c r="B149" s="626" t="s">
        <v>2837</v>
      </c>
      <c r="C149" s="626" t="s">
        <v>2475</v>
      </c>
      <c r="D149" s="626" t="s">
        <v>2476</v>
      </c>
      <c r="E149" s="626" t="s">
        <v>2477</v>
      </c>
      <c r="F149" s="629">
        <v>2</v>
      </c>
      <c r="G149" s="629">
        <v>2816.0047102895601</v>
      </c>
      <c r="H149" s="642">
        <v>1</v>
      </c>
      <c r="I149" s="629"/>
      <c r="J149" s="629"/>
      <c r="K149" s="642">
        <v>0</v>
      </c>
      <c r="L149" s="629">
        <v>2</v>
      </c>
      <c r="M149" s="630">
        <v>2816.0047102895601</v>
      </c>
    </row>
    <row r="150" spans="1:13" ht="14.4" customHeight="1" x14ac:dyDescent="0.3">
      <c r="A150" s="625" t="s">
        <v>552</v>
      </c>
      <c r="B150" s="626" t="s">
        <v>2837</v>
      </c>
      <c r="C150" s="626" t="s">
        <v>2558</v>
      </c>
      <c r="D150" s="626" t="s">
        <v>2036</v>
      </c>
      <c r="E150" s="626" t="s">
        <v>2559</v>
      </c>
      <c r="F150" s="629"/>
      <c r="G150" s="629"/>
      <c r="H150" s="642">
        <v>0</v>
      </c>
      <c r="I150" s="629">
        <v>191</v>
      </c>
      <c r="J150" s="629">
        <v>44021.72543098421</v>
      </c>
      <c r="K150" s="642">
        <v>1</v>
      </c>
      <c r="L150" s="629">
        <v>191</v>
      </c>
      <c r="M150" s="630">
        <v>44021.72543098421</v>
      </c>
    </row>
    <row r="151" spans="1:13" ht="14.4" customHeight="1" x14ac:dyDescent="0.3">
      <c r="A151" s="625" t="s">
        <v>552</v>
      </c>
      <c r="B151" s="626" t="s">
        <v>2837</v>
      </c>
      <c r="C151" s="626" t="s">
        <v>2035</v>
      </c>
      <c r="D151" s="626" t="s">
        <v>2036</v>
      </c>
      <c r="E151" s="626" t="s">
        <v>2037</v>
      </c>
      <c r="F151" s="629"/>
      <c r="G151" s="629"/>
      <c r="H151" s="642">
        <v>0</v>
      </c>
      <c r="I151" s="629">
        <v>170.5</v>
      </c>
      <c r="J151" s="629">
        <v>179688.12364624941</v>
      </c>
      <c r="K151" s="642">
        <v>1</v>
      </c>
      <c r="L151" s="629">
        <v>170.5</v>
      </c>
      <c r="M151" s="630">
        <v>179688.12364624941</v>
      </c>
    </row>
    <row r="152" spans="1:13" ht="14.4" customHeight="1" x14ac:dyDescent="0.3">
      <c r="A152" s="625" t="s">
        <v>552</v>
      </c>
      <c r="B152" s="626" t="s">
        <v>2712</v>
      </c>
      <c r="C152" s="626" t="s">
        <v>1920</v>
      </c>
      <c r="D152" s="626" t="s">
        <v>1921</v>
      </c>
      <c r="E152" s="626" t="s">
        <v>1922</v>
      </c>
      <c r="F152" s="629"/>
      <c r="G152" s="629"/>
      <c r="H152" s="642">
        <v>0</v>
      </c>
      <c r="I152" s="629">
        <v>143</v>
      </c>
      <c r="J152" s="629">
        <v>20667.782035421311</v>
      </c>
      <c r="K152" s="642">
        <v>1</v>
      </c>
      <c r="L152" s="629">
        <v>143</v>
      </c>
      <c r="M152" s="630">
        <v>20667.782035421311</v>
      </c>
    </row>
    <row r="153" spans="1:13" ht="14.4" customHeight="1" x14ac:dyDescent="0.3">
      <c r="A153" s="625" t="s">
        <v>552</v>
      </c>
      <c r="B153" s="626" t="s">
        <v>2712</v>
      </c>
      <c r="C153" s="626" t="s">
        <v>651</v>
      </c>
      <c r="D153" s="626" t="s">
        <v>2713</v>
      </c>
      <c r="E153" s="626" t="s">
        <v>2714</v>
      </c>
      <c r="F153" s="629"/>
      <c r="G153" s="629"/>
      <c r="H153" s="642">
        <v>0</v>
      </c>
      <c r="I153" s="629">
        <v>93</v>
      </c>
      <c r="J153" s="629">
        <v>12981.988915698055</v>
      </c>
      <c r="K153" s="642">
        <v>1</v>
      </c>
      <c r="L153" s="629">
        <v>93</v>
      </c>
      <c r="M153" s="630">
        <v>12981.988915698055</v>
      </c>
    </row>
    <row r="154" spans="1:13" ht="14.4" customHeight="1" x14ac:dyDescent="0.3">
      <c r="A154" s="625" t="s">
        <v>552</v>
      </c>
      <c r="B154" s="626" t="s">
        <v>2712</v>
      </c>
      <c r="C154" s="626" t="s">
        <v>2073</v>
      </c>
      <c r="D154" s="626" t="s">
        <v>2713</v>
      </c>
      <c r="E154" s="626" t="s">
        <v>2848</v>
      </c>
      <c r="F154" s="629"/>
      <c r="G154" s="629"/>
      <c r="H154" s="642">
        <v>0</v>
      </c>
      <c r="I154" s="629">
        <v>78</v>
      </c>
      <c r="J154" s="629">
        <v>13872.410904726854</v>
      </c>
      <c r="K154" s="642">
        <v>1</v>
      </c>
      <c r="L154" s="629">
        <v>78</v>
      </c>
      <c r="M154" s="630">
        <v>13872.410904726854</v>
      </c>
    </row>
    <row r="155" spans="1:13" ht="14.4" customHeight="1" x14ac:dyDescent="0.3">
      <c r="A155" s="625" t="s">
        <v>552</v>
      </c>
      <c r="B155" s="626" t="s">
        <v>2712</v>
      </c>
      <c r="C155" s="626" t="s">
        <v>2465</v>
      </c>
      <c r="D155" s="626" t="s">
        <v>2849</v>
      </c>
      <c r="E155" s="626" t="s">
        <v>1922</v>
      </c>
      <c r="F155" s="629">
        <v>8</v>
      </c>
      <c r="G155" s="629">
        <v>866.16001757521803</v>
      </c>
      <c r="H155" s="642">
        <v>1</v>
      </c>
      <c r="I155" s="629"/>
      <c r="J155" s="629"/>
      <c r="K155" s="642">
        <v>0</v>
      </c>
      <c r="L155" s="629">
        <v>8</v>
      </c>
      <c r="M155" s="630">
        <v>866.16001757521803</v>
      </c>
    </row>
    <row r="156" spans="1:13" ht="14.4" customHeight="1" x14ac:dyDescent="0.3">
      <c r="A156" s="625" t="s">
        <v>552</v>
      </c>
      <c r="B156" s="626" t="s">
        <v>2858</v>
      </c>
      <c r="C156" s="626" t="s">
        <v>2554</v>
      </c>
      <c r="D156" s="626" t="s">
        <v>2555</v>
      </c>
      <c r="E156" s="626" t="s">
        <v>2870</v>
      </c>
      <c r="F156" s="629"/>
      <c r="G156" s="629"/>
      <c r="H156" s="642">
        <v>0</v>
      </c>
      <c r="I156" s="629">
        <v>4</v>
      </c>
      <c r="J156" s="629">
        <v>245.96942393082639</v>
      </c>
      <c r="K156" s="642">
        <v>1</v>
      </c>
      <c r="L156" s="629">
        <v>4</v>
      </c>
      <c r="M156" s="630">
        <v>245.96942393082639</v>
      </c>
    </row>
    <row r="157" spans="1:13" ht="14.4" customHeight="1" x14ac:dyDescent="0.3">
      <c r="A157" s="625" t="s">
        <v>554</v>
      </c>
      <c r="B157" s="626" t="s">
        <v>2871</v>
      </c>
      <c r="C157" s="626" t="s">
        <v>2593</v>
      </c>
      <c r="D157" s="626" t="s">
        <v>2594</v>
      </c>
      <c r="E157" s="626" t="s">
        <v>2595</v>
      </c>
      <c r="F157" s="629"/>
      <c r="G157" s="629"/>
      <c r="H157" s="642">
        <v>0</v>
      </c>
      <c r="I157" s="629">
        <v>1</v>
      </c>
      <c r="J157" s="629">
        <v>381.26</v>
      </c>
      <c r="K157" s="642">
        <v>1</v>
      </c>
      <c r="L157" s="629">
        <v>1</v>
      </c>
      <c r="M157" s="630">
        <v>381.26</v>
      </c>
    </row>
    <row r="158" spans="1:13" ht="14.4" customHeight="1" x14ac:dyDescent="0.3">
      <c r="A158" s="625" t="s">
        <v>554</v>
      </c>
      <c r="B158" s="626" t="s">
        <v>2739</v>
      </c>
      <c r="C158" s="626" t="s">
        <v>1990</v>
      </c>
      <c r="D158" s="626" t="s">
        <v>1906</v>
      </c>
      <c r="E158" s="626" t="s">
        <v>1991</v>
      </c>
      <c r="F158" s="629"/>
      <c r="G158" s="629"/>
      <c r="H158" s="642">
        <v>0</v>
      </c>
      <c r="I158" s="629">
        <v>10</v>
      </c>
      <c r="J158" s="629">
        <v>1350.997615549684</v>
      </c>
      <c r="K158" s="642">
        <v>1</v>
      </c>
      <c r="L158" s="629">
        <v>10</v>
      </c>
      <c r="M158" s="630">
        <v>1350.997615549684</v>
      </c>
    </row>
    <row r="159" spans="1:13" ht="14.4" customHeight="1" x14ac:dyDescent="0.3">
      <c r="A159" s="625" t="s">
        <v>554</v>
      </c>
      <c r="B159" s="626" t="s">
        <v>2739</v>
      </c>
      <c r="C159" s="626" t="s">
        <v>2468</v>
      </c>
      <c r="D159" s="626" t="s">
        <v>2469</v>
      </c>
      <c r="E159" s="626" t="s">
        <v>2867</v>
      </c>
      <c r="F159" s="629">
        <v>1</v>
      </c>
      <c r="G159" s="629">
        <v>52.67</v>
      </c>
      <c r="H159" s="642">
        <v>1</v>
      </c>
      <c r="I159" s="629"/>
      <c r="J159" s="629"/>
      <c r="K159" s="642">
        <v>0</v>
      </c>
      <c r="L159" s="629">
        <v>1</v>
      </c>
      <c r="M159" s="630">
        <v>52.67</v>
      </c>
    </row>
    <row r="160" spans="1:13" ht="14.4" customHeight="1" x14ac:dyDescent="0.3">
      <c r="A160" s="625" t="s">
        <v>554</v>
      </c>
      <c r="B160" s="626" t="s">
        <v>2832</v>
      </c>
      <c r="C160" s="626" t="s">
        <v>2106</v>
      </c>
      <c r="D160" s="626" t="s">
        <v>2107</v>
      </c>
      <c r="E160" s="626" t="s">
        <v>1478</v>
      </c>
      <c r="F160" s="629"/>
      <c r="G160" s="629"/>
      <c r="H160" s="642">
        <v>0</v>
      </c>
      <c r="I160" s="629">
        <v>8</v>
      </c>
      <c r="J160" s="629">
        <v>2699.4361959737384</v>
      </c>
      <c r="K160" s="642">
        <v>1</v>
      </c>
      <c r="L160" s="629">
        <v>8</v>
      </c>
      <c r="M160" s="630">
        <v>2699.4361959737384</v>
      </c>
    </row>
    <row r="161" spans="1:13" ht="14.4" customHeight="1" x14ac:dyDescent="0.3">
      <c r="A161" s="625" t="s">
        <v>554</v>
      </c>
      <c r="B161" s="626" t="s">
        <v>2833</v>
      </c>
      <c r="C161" s="626" t="s">
        <v>2099</v>
      </c>
      <c r="D161" s="626" t="s">
        <v>2100</v>
      </c>
      <c r="E161" s="626" t="s">
        <v>2101</v>
      </c>
      <c r="F161" s="629"/>
      <c r="G161" s="629"/>
      <c r="H161" s="642">
        <v>0</v>
      </c>
      <c r="I161" s="629">
        <v>17</v>
      </c>
      <c r="J161" s="629">
        <v>3948.09</v>
      </c>
      <c r="K161" s="642">
        <v>1</v>
      </c>
      <c r="L161" s="629">
        <v>17</v>
      </c>
      <c r="M161" s="630">
        <v>3948.09</v>
      </c>
    </row>
    <row r="162" spans="1:13" ht="14.4" customHeight="1" x14ac:dyDescent="0.3">
      <c r="A162" s="625" t="s">
        <v>554</v>
      </c>
      <c r="B162" s="626" t="s">
        <v>2833</v>
      </c>
      <c r="C162" s="626" t="s">
        <v>2103</v>
      </c>
      <c r="D162" s="626" t="s">
        <v>2100</v>
      </c>
      <c r="E162" s="626" t="s">
        <v>2104</v>
      </c>
      <c r="F162" s="629"/>
      <c r="G162" s="629"/>
      <c r="H162" s="642">
        <v>0</v>
      </c>
      <c r="I162" s="629">
        <v>28</v>
      </c>
      <c r="J162" s="629">
        <v>25273.579683785418</v>
      </c>
      <c r="K162" s="642">
        <v>1</v>
      </c>
      <c r="L162" s="629">
        <v>28</v>
      </c>
      <c r="M162" s="630">
        <v>25273.579683785418</v>
      </c>
    </row>
    <row r="163" spans="1:13" ht="14.4" customHeight="1" x14ac:dyDescent="0.3">
      <c r="A163" s="625" t="s">
        <v>554</v>
      </c>
      <c r="B163" s="626" t="s">
        <v>2868</v>
      </c>
      <c r="C163" s="626" t="s">
        <v>2472</v>
      </c>
      <c r="D163" s="626" t="s">
        <v>2473</v>
      </c>
      <c r="E163" s="626" t="s">
        <v>2474</v>
      </c>
      <c r="F163" s="629">
        <v>113</v>
      </c>
      <c r="G163" s="629">
        <v>489129.76723115728</v>
      </c>
      <c r="H163" s="642">
        <v>1</v>
      </c>
      <c r="I163" s="629"/>
      <c r="J163" s="629"/>
      <c r="K163" s="642">
        <v>0</v>
      </c>
      <c r="L163" s="629">
        <v>113</v>
      </c>
      <c r="M163" s="630">
        <v>489129.76723115728</v>
      </c>
    </row>
    <row r="164" spans="1:13" ht="14.4" customHeight="1" x14ac:dyDescent="0.3">
      <c r="A164" s="625" t="s">
        <v>554</v>
      </c>
      <c r="B164" s="626" t="s">
        <v>2868</v>
      </c>
      <c r="C164" s="626" t="s">
        <v>2564</v>
      </c>
      <c r="D164" s="626" t="s">
        <v>2565</v>
      </c>
      <c r="E164" s="626" t="s">
        <v>2566</v>
      </c>
      <c r="F164" s="629"/>
      <c r="G164" s="629"/>
      <c r="H164" s="642">
        <v>0</v>
      </c>
      <c r="I164" s="629">
        <v>162</v>
      </c>
      <c r="J164" s="629">
        <v>614583.50112800102</v>
      </c>
      <c r="K164" s="642">
        <v>1</v>
      </c>
      <c r="L164" s="629">
        <v>162</v>
      </c>
      <c r="M164" s="630">
        <v>614583.50112800102</v>
      </c>
    </row>
    <row r="165" spans="1:13" ht="14.4" customHeight="1" x14ac:dyDescent="0.3">
      <c r="A165" s="625" t="s">
        <v>554</v>
      </c>
      <c r="B165" s="626" t="s">
        <v>2837</v>
      </c>
      <c r="C165" s="626" t="s">
        <v>2479</v>
      </c>
      <c r="D165" s="626" t="s">
        <v>2869</v>
      </c>
      <c r="E165" s="626" t="s">
        <v>2481</v>
      </c>
      <c r="F165" s="629">
        <v>24</v>
      </c>
      <c r="G165" s="629">
        <v>5468.9618825834468</v>
      </c>
      <c r="H165" s="642">
        <v>1</v>
      </c>
      <c r="I165" s="629"/>
      <c r="J165" s="629"/>
      <c r="K165" s="642">
        <v>0</v>
      </c>
      <c r="L165" s="629">
        <v>24</v>
      </c>
      <c r="M165" s="630">
        <v>5468.9618825834468</v>
      </c>
    </row>
    <row r="166" spans="1:13" ht="14.4" customHeight="1" x14ac:dyDescent="0.3">
      <c r="A166" s="625" t="s">
        <v>554</v>
      </c>
      <c r="B166" s="626" t="s">
        <v>2837</v>
      </c>
      <c r="C166" s="626" t="s">
        <v>2475</v>
      </c>
      <c r="D166" s="626" t="s">
        <v>2476</v>
      </c>
      <c r="E166" s="626" t="s">
        <v>2477</v>
      </c>
      <c r="F166" s="629">
        <v>1</v>
      </c>
      <c r="G166" s="629">
        <v>1408.00235514478</v>
      </c>
      <c r="H166" s="642">
        <v>1</v>
      </c>
      <c r="I166" s="629"/>
      <c r="J166" s="629"/>
      <c r="K166" s="642">
        <v>0</v>
      </c>
      <c r="L166" s="629">
        <v>1</v>
      </c>
      <c r="M166" s="630">
        <v>1408.00235514478</v>
      </c>
    </row>
    <row r="167" spans="1:13" ht="14.4" customHeight="1" x14ac:dyDescent="0.3">
      <c r="A167" s="625" t="s">
        <v>554</v>
      </c>
      <c r="B167" s="626" t="s">
        <v>2837</v>
      </c>
      <c r="C167" s="626" t="s">
        <v>2558</v>
      </c>
      <c r="D167" s="626" t="s">
        <v>2036</v>
      </c>
      <c r="E167" s="626" t="s">
        <v>2559</v>
      </c>
      <c r="F167" s="629"/>
      <c r="G167" s="629"/>
      <c r="H167" s="642">
        <v>0</v>
      </c>
      <c r="I167" s="629">
        <v>175</v>
      </c>
      <c r="J167" s="629">
        <v>39701.700462745772</v>
      </c>
      <c r="K167" s="642">
        <v>1</v>
      </c>
      <c r="L167" s="629">
        <v>175</v>
      </c>
      <c r="M167" s="630">
        <v>39701.700462745772</v>
      </c>
    </row>
    <row r="168" spans="1:13" ht="14.4" customHeight="1" x14ac:dyDescent="0.3">
      <c r="A168" s="625" t="s">
        <v>554</v>
      </c>
      <c r="B168" s="626" t="s">
        <v>2837</v>
      </c>
      <c r="C168" s="626" t="s">
        <v>2035</v>
      </c>
      <c r="D168" s="626" t="s">
        <v>2036</v>
      </c>
      <c r="E168" s="626" t="s">
        <v>2037</v>
      </c>
      <c r="F168" s="629"/>
      <c r="G168" s="629"/>
      <c r="H168" s="642">
        <v>0</v>
      </c>
      <c r="I168" s="629">
        <v>140</v>
      </c>
      <c r="J168" s="629">
        <v>150217.31649897277</v>
      </c>
      <c r="K168" s="642">
        <v>1</v>
      </c>
      <c r="L168" s="629">
        <v>140</v>
      </c>
      <c r="M168" s="630">
        <v>150217.31649897277</v>
      </c>
    </row>
    <row r="169" spans="1:13" ht="14.4" customHeight="1" x14ac:dyDescent="0.3">
      <c r="A169" s="625" t="s">
        <v>554</v>
      </c>
      <c r="B169" s="626" t="s">
        <v>2872</v>
      </c>
      <c r="C169" s="626" t="s">
        <v>2589</v>
      </c>
      <c r="D169" s="626" t="s">
        <v>2590</v>
      </c>
      <c r="E169" s="626" t="s">
        <v>2591</v>
      </c>
      <c r="F169" s="629"/>
      <c r="G169" s="629"/>
      <c r="H169" s="642">
        <v>0</v>
      </c>
      <c r="I169" s="629">
        <v>4</v>
      </c>
      <c r="J169" s="629">
        <v>244.89999999999998</v>
      </c>
      <c r="K169" s="642">
        <v>1</v>
      </c>
      <c r="L169" s="629">
        <v>4</v>
      </c>
      <c r="M169" s="630">
        <v>244.89999999999998</v>
      </c>
    </row>
    <row r="170" spans="1:13" ht="14.4" customHeight="1" x14ac:dyDescent="0.3">
      <c r="A170" s="625" t="s">
        <v>554</v>
      </c>
      <c r="B170" s="626" t="s">
        <v>2712</v>
      </c>
      <c r="C170" s="626" t="s">
        <v>1920</v>
      </c>
      <c r="D170" s="626" t="s">
        <v>1921</v>
      </c>
      <c r="E170" s="626" t="s">
        <v>1922</v>
      </c>
      <c r="F170" s="629"/>
      <c r="G170" s="629"/>
      <c r="H170" s="642">
        <v>0</v>
      </c>
      <c r="I170" s="629">
        <v>202</v>
      </c>
      <c r="J170" s="629">
        <v>29195.057203389872</v>
      </c>
      <c r="K170" s="642">
        <v>1</v>
      </c>
      <c r="L170" s="629">
        <v>202</v>
      </c>
      <c r="M170" s="630">
        <v>29195.057203389872</v>
      </c>
    </row>
    <row r="171" spans="1:13" ht="14.4" customHeight="1" x14ac:dyDescent="0.3">
      <c r="A171" s="625" t="s">
        <v>554</v>
      </c>
      <c r="B171" s="626" t="s">
        <v>2712</v>
      </c>
      <c r="C171" s="626" t="s">
        <v>651</v>
      </c>
      <c r="D171" s="626" t="s">
        <v>2713</v>
      </c>
      <c r="E171" s="626" t="s">
        <v>2714</v>
      </c>
      <c r="F171" s="629"/>
      <c r="G171" s="629"/>
      <c r="H171" s="642">
        <v>0</v>
      </c>
      <c r="I171" s="629">
        <v>127</v>
      </c>
      <c r="J171" s="629">
        <v>17733.193543336976</v>
      </c>
      <c r="K171" s="642">
        <v>1</v>
      </c>
      <c r="L171" s="629">
        <v>127</v>
      </c>
      <c r="M171" s="630">
        <v>17733.193543336976</v>
      </c>
    </row>
    <row r="172" spans="1:13" ht="14.4" customHeight="1" x14ac:dyDescent="0.3">
      <c r="A172" s="625" t="s">
        <v>554</v>
      </c>
      <c r="B172" s="626" t="s">
        <v>2712</v>
      </c>
      <c r="C172" s="626" t="s">
        <v>2073</v>
      </c>
      <c r="D172" s="626" t="s">
        <v>2713</v>
      </c>
      <c r="E172" s="626" t="s">
        <v>2848</v>
      </c>
      <c r="F172" s="629"/>
      <c r="G172" s="629"/>
      <c r="H172" s="642">
        <v>0</v>
      </c>
      <c r="I172" s="629">
        <v>56</v>
      </c>
      <c r="J172" s="629">
        <v>9964.7814718517002</v>
      </c>
      <c r="K172" s="642">
        <v>1</v>
      </c>
      <c r="L172" s="629">
        <v>56</v>
      </c>
      <c r="M172" s="630">
        <v>9964.7814718517002</v>
      </c>
    </row>
    <row r="173" spans="1:13" ht="14.4" customHeight="1" x14ac:dyDescent="0.3">
      <c r="A173" s="625" t="s">
        <v>554</v>
      </c>
      <c r="B173" s="626" t="s">
        <v>2712</v>
      </c>
      <c r="C173" s="626" t="s">
        <v>2465</v>
      </c>
      <c r="D173" s="626" t="s">
        <v>2849</v>
      </c>
      <c r="E173" s="626" t="s">
        <v>1922</v>
      </c>
      <c r="F173" s="629">
        <v>15</v>
      </c>
      <c r="G173" s="629">
        <v>1622.17</v>
      </c>
      <c r="H173" s="642">
        <v>1</v>
      </c>
      <c r="I173" s="629"/>
      <c r="J173" s="629"/>
      <c r="K173" s="642">
        <v>0</v>
      </c>
      <c r="L173" s="629">
        <v>15</v>
      </c>
      <c r="M173" s="630">
        <v>1622.17</v>
      </c>
    </row>
    <row r="174" spans="1:13" ht="14.4" customHeight="1" x14ac:dyDescent="0.3">
      <c r="A174" s="625" t="s">
        <v>554</v>
      </c>
      <c r="B174" s="626" t="s">
        <v>2858</v>
      </c>
      <c r="C174" s="626" t="s">
        <v>2554</v>
      </c>
      <c r="D174" s="626" t="s">
        <v>2555</v>
      </c>
      <c r="E174" s="626" t="s">
        <v>2870</v>
      </c>
      <c r="F174" s="629"/>
      <c r="G174" s="629"/>
      <c r="H174" s="642">
        <v>0</v>
      </c>
      <c r="I174" s="629">
        <v>3</v>
      </c>
      <c r="J174" s="629">
        <v>158.42982196482191</v>
      </c>
      <c r="K174" s="642">
        <v>1</v>
      </c>
      <c r="L174" s="629">
        <v>3</v>
      </c>
      <c r="M174" s="630">
        <v>158.42982196482191</v>
      </c>
    </row>
    <row r="175" spans="1:13" ht="14.4" customHeight="1" x14ac:dyDescent="0.3">
      <c r="A175" s="625" t="s">
        <v>556</v>
      </c>
      <c r="B175" s="626" t="s">
        <v>2871</v>
      </c>
      <c r="C175" s="626" t="s">
        <v>2593</v>
      </c>
      <c r="D175" s="626" t="s">
        <v>2594</v>
      </c>
      <c r="E175" s="626" t="s">
        <v>2595</v>
      </c>
      <c r="F175" s="629"/>
      <c r="G175" s="629"/>
      <c r="H175" s="642">
        <v>0</v>
      </c>
      <c r="I175" s="629">
        <v>19</v>
      </c>
      <c r="J175" s="629">
        <v>7224.6991628134328</v>
      </c>
      <c r="K175" s="642">
        <v>1</v>
      </c>
      <c r="L175" s="629">
        <v>19</v>
      </c>
      <c r="M175" s="630">
        <v>7224.6991628134328</v>
      </c>
    </row>
    <row r="176" spans="1:13" ht="14.4" customHeight="1" x14ac:dyDescent="0.3">
      <c r="A176" s="625" t="s">
        <v>556</v>
      </c>
      <c r="B176" s="626" t="s">
        <v>2756</v>
      </c>
      <c r="C176" s="626" t="s">
        <v>2039</v>
      </c>
      <c r="D176" s="626" t="s">
        <v>2040</v>
      </c>
      <c r="E176" s="626" t="s">
        <v>2758</v>
      </c>
      <c r="F176" s="629"/>
      <c r="G176" s="629"/>
      <c r="H176" s="642">
        <v>0</v>
      </c>
      <c r="I176" s="629">
        <v>2</v>
      </c>
      <c r="J176" s="629">
        <v>201.0782936718</v>
      </c>
      <c r="K176" s="642">
        <v>1</v>
      </c>
      <c r="L176" s="629">
        <v>2</v>
      </c>
      <c r="M176" s="630">
        <v>201.0782936718</v>
      </c>
    </row>
    <row r="177" spans="1:13" ht="14.4" customHeight="1" x14ac:dyDescent="0.3">
      <c r="A177" s="625" t="s">
        <v>556</v>
      </c>
      <c r="B177" s="626" t="s">
        <v>2828</v>
      </c>
      <c r="C177" s="626" t="s">
        <v>2616</v>
      </c>
      <c r="D177" s="626" t="s">
        <v>2013</v>
      </c>
      <c r="E177" s="626" t="s">
        <v>2617</v>
      </c>
      <c r="F177" s="629"/>
      <c r="G177" s="629"/>
      <c r="H177" s="642">
        <v>0</v>
      </c>
      <c r="I177" s="629">
        <v>2</v>
      </c>
      <c r="J177" s="629">
        <v>364.22</v>
      </c>
      <c r="K177" s="642">
        <v>1</v>
      </c>
      <c r="L177" s="629">
        <v>2</v>
      </c>
      <c r="M177" s="630">
        <v>364.22</v>
      </c>
    </row>
    <row r="178" spans="1:13" ht="14.4" customHeight="1" x14ac:dyDescent="0.3">
      <c r="A178" s="625" t="s">
        <v>556</v>
      </c>
      <c r="B178" s="626" t="s">
        <v>2872</v>
      </c>
      <c r="C178" s="626" t="s">
        <v>2612</v>
      </c>
      <c r="D178" s="626" t="s">
        <v>2613</v>
      </c>
      <c r="E178" s="626" t="s">
        <v>2614</v>
      </c>
      <c r="F178" s="629"/>
      <c r="G178" s="629"/>
      <c r="H178" s="642">
        <v>0</v>
      </c>
      <c r="I178" s="629">
        <v>3</v>
      </c>
      <c r="J178" s="629">
        <v>176.18</v>
      </c>
      <c r="K178" s="642">
        <v>1</v>
      </c>
      <c r="L178" s="629">
        <v>3</v>
      </c>
      <c r="M178" s="630">
        <v>176.18</v>
      </c>
    </row>
    <row r="179" spans="1:13" ht="14.4" customHeight="1" x14ac:dyDescent="0.3">
      <c r="A179" s="625" t="s">
        <v>556</v>
      </c>
      <c r="B179" s="626" t="s">
        <v>2712</v>
      </c>
      <c r="C179" s="626" t="s">
        <v>651</v>
      </c>
      <c r="D179" s="626" t="s">
        <v>2713</v>
      </c>
      <c r="E179" s="626" t="s">
        <v>2714</v>
      </c>
      <c r="F179" s="629"/>
      <c r="G179" s="629"/>
      <c r="H179" s="642">
        <v>0</v>
      </c>
      <c r="I179" s="629">
        <v>1</v>
      </c>
      <c r="J179" s="629">
        <v>139.66999999999999</v>
      </c>
      <c r="K179" s="642">
        <v>1</v>
      </c>
      <c r="L179" s="629">
        <v>1</v>
      </c>
      <c r="M179" s="630">
        <v>139.66999999999999</v>
      </c>
    </row>
    <row r="180" spans="1:13" ht="14.4" customHeight="1" x14ac:dyDescent="0.3">
      <c r="A180" s="625" t="s">
        <v>556</v>
      </c>
      <c r="B180" s="626" t="s">
        <v>2858</v>
      </c>
      <c r="C180" s="626" t="s">
        <v>2554</v>
      </c>
      <c r="D180" s="626" t="s">
        <v>2555</v>
      </c>
      <c r="E180" s="626" t="s">
        <v>2870</v>
      </c>
      <c r="F180" s="629"/>
      <c r="G180" s="629"/>
      <c r="H180" s="642">
        <v>0</v>
      </c>
      <c r="I180" s="629">
        <v>2</v>
      </c>
      <c r="J180" s="629">
        <v>140.2494239308264</v>
      </c>
      <c r="K180" s="642">
        <v>1</v>
      </c>
      <c r="L180" s="629">
        <v>2</v>
      </c>
      <c r="M180" s="630">
        <v>140.2494239308264</v>
      </c>
    </row>
    <row r="181" spans="1:13" ht="14.4" customHeight="1" x14ac:dyDescent="0.3">
      <c r="A181" s="625" t="s">
        <v>556</v>
      </c>
      <c r="B181" s="626" t="s">
        <v>2858</v>
      </c>
      <c r="C181" s="626" t="s">
        <v>1951</v>
      </c>
      <c r="D181" s="626" t="s">
        <v>1952</v>
      </c>
      <c r="E181" s="626" t="s">
        <v>1953</v>
      </c>
      <c r="F181" s="629"/>
      <c r="G181" s="629"/>
      <c r="H181" s="642"/>
      <c r="I181" s="629">
        <v>0</v>
      </c>
      <c r="J181" s="629">
        <v>0</v>
      </c>
      <c r="K181" s="642"/>
      <c r="L181" s="629">
        <v>0</v>
      </c>
      <c r="M181" s="630">
        <v>0</v>
      </c>
    </row>
    <row r="182" spans="1:13" ht="14.4" customHeight="1" x14ac:dyDescent="0.3">
      <c r="A182" s="625" t="s">
        <v>558</v>
      </c>
      <c r="B182" s="626" t="s">
        <v>2868</v>
      </c>
      <c r="C182" s="626" t="s">
        <v>2472</v>
      </c>
      <c r="D182" s="626" t="s">
        <v>2473</v>
      </c>
      <c r="E182" s="626" t="s">
        <v>2474</v>
      </c>
      <c r="F182" s="629">
        <v>43</v>
      </c>
      <c r="G182" s="629">
        <v>184931.36882966463</v>
      </c>
      <c r="H182" s="642">
        <v>1</v>
      </c>
      <c r="I182" s="629"/>
      <c r="J182" s="629"/>
      <c r="K182" s="642">
        <v>0</v>
      </c>
      <c r="L182" s="629">
        <v>43</v>
      </c>
      <c r="M182" s="630">
        <v>184931.36882966463</v>
      </c>
    </row>
    <row r="183" spans="1:13" ht="14.4" customHeight="1" x14ac:dyDescent="0.3">
      <c r="A183" s="625" t="s">
        <v>558</v>
      </c>
      <c r="B183" s="626" t="s">
        <v>2837</v>
      </c>
      <c r="C183" s="626" t="s">
        <v>2479</v>
      </c>
      <c r="D183" s="626" t="s">
        <v>2869</v>
      </c>
      <c r="E183" s="626" t="s">
        <v>2481</v>
      </c>
      <c r="F183" s="629">
        <v>18</v>
      </c>
      <c r="G183" s="629">
        <v>4101.7209355778423</v>
      </c>
      <c r="H183" s="642">
        <v>1</v>
      </c>
      <c r="I183" s="629"/>
      <c r="J183" s="629"/>
      <c r="K183" s="642">
        <v>0</v>
      </c>
      <c r="L183" s="629">
        <v>18</v>
      </c>
      <c r="M183" s="630">
        <v>4101.7209355778423</v>
      </c>
    </row>
    <row r="184" spans="1:13" ht="14.4" customHeight="1" x14ac:dyDescent="0.3">
      <c r="A184" s="625" t="s">
        <v>558</v>
      </c>
      <c r="B184" s="626" t="s">
        <v>2837</v>
      </c>
      <c r="C184" s="626" t="s">
        <v>2475</v>
      </c>
      <c r="D184" s="626" t="s">
        <v>2476</v>
      </c>
      <c r="E184" s="626" t="s">
        <v>2477</v>
      </c>
      <c r="F184" s="629">
        <v>1</v>
      </c>
      <c r="G184" s="629">
        <v>1204.8016939020292</v>
      </c>
      <c r="H184" s="642">
        <v>1</v>
      </c>
      <c r="I184" s="629"/>
      <c r="J184" s="629"/>
      <c r="K184" s="642">
        <v>0</v>
      </c>
      <c r="L184" s="629">
        <v>1</v>
      </c>
      <c r="M184" s="630">
        <v>1204.8016939020292</v>
      </c>
    </row>
    <row r="185" spans="1:13" ht="14.4" customHeight="1" x14ac:dyDescent="0.3">
      <c r="A185" s="625" t="s">
        <v>558</v>
      </c>
      <c r="B185" s="626" t="s">
        <v>2837</v>
      </c>
      <c r="C185" s="626" t="s">
        <v>2558</v>
      </c>
      <c r="D185" s="626" t="s">
        <v>2036</v>
      </c>
      <c r="E185" s="626" t="s">
        <v>2559</v>
      </c>
      <c r="F185" s="629"/>
      <c r="G185" s="629"/>
      <c r="H185" s="642">
        <v>0</v>
      </c>
      <c r="I185" s="629">
        <v>23</v>
      </c>
      <c r="J185" s="629">
        <v>5304.8000000000011</v>
      </c>
      <c r="K185" s="642">
        <v>1</v>
      </c>
      <c r="L185" s="629">
        <v>23</v>
      </c>
      <c r="M185" s="630">
        <v>5304.8000000000011</v>
      </c>
    </row>
    <row r="186" spans="1:13" ht="14.4" customHeight="1" x14ac:dyDescent="0.3">
      <c r="A186" s="625" t="s">
        <v>558</v>
      </c>
      <c r="B186" s="626" t="s">
        <v>2837</v>
      </c>
      <c r="C186" s="626" t="s">
        <v>2035</v>
      </c>
      <c r="D186" s="626" t="s">
        <v>2036</v>
      </c>
      <c r="E186" s="626" t="s">
        <v>2037</v>
      </c>
      <c r="F186" s="629"/>
      <c r="G186" s="629"/>
      <c r="H186" s="642">
        <v>0</v>
      </c>
      <c r="I186" s="629">
        <v>8</v>
      </c>
      <c r="J186" s="629">
        <v>8155.7992301273862</v>
      </c>
      <c r="K186" s="642">
        <v>1</v>
      </c>
      <c r="L186" s="629">
        <v>8</v>
      </c>
      <c r="M186" s="630">
        <v>8155.7992301273862</v>
      </c>
    </row>
    <row r="187" spans="1:13" ht="14.4" customHeight="1" x14ac:dyDescent="0.3">
      <c r="A187" s="625" t="s">
        <v>558</v>
      </c>
      <c r="B187" s="626" t="s">
        <v>2712</v>
      </c>
      <c r="C187" s="626" t="s">
        <v>1920</v>
      </c>
      <c r="D187" s="626" t="s">
        <v>1921</v>
      </c>
      <c r="E187" s="626" t="s">
        <v>1922</v>
      </c>
      <c r="F187" s="629"/>
      <c r="G187" s="629"/>
      <c r="H187" s="642">
        <v>0</v>
      </c>
      <c r="I187" s="629">
        <v>4</v>
      </c>
      <c r="J187" s="629">
        <v>769.46825565059999</v>
      </c>
      <c r="K187" s="642">
        <v>1</v>
      </c>
      <c r="L187" s="629">
        <v>4</v>
      </c>
      <c r="M187" s="630">
        <v>769.46825565059999</v>
      </c>
    </row>
    <row r="188" spans="1:13" ht="14.4" customHeight="1" x14ac:dyDescent="0.3">
      <c r="A188" s="625" t="s">
        <v>558</v>
      </c>
      <c r="B188" s="626" t="s">
        <v>2712</v>
      </c>
      <c r="C188" s="626" t="s">
        <v>651</v>
      </c>
      <c r="D188" s="626" t="s">
        <v>2713</v>
      </c>
      <c r="E188" s="626" t="s">
        <v>2714</v>
      </c>
      <c r="F188" s="629"/>
      <c r="G188" s="629"/>
      <c r="H188" s="642">
        <v>0</v>
      </c>
      <c r="I188" s="629">
        <v>2</v>
      </c>
      <c r="J188" s="629">
        <v>279.33999999999997</v>
      </c>
      <c r="K188" s="642">
        <v>1</v>
      </c>
      <c r="L188" s="629">
        <v>2</v>
      </c>
      <c r="M188" s="630">
        <v>279.33999999999997</v>
      </c>
    </row>
    <row r="189" spans="1:13" ht="14.4" customHeight="1" thickBot="1" x14ac:dyDescent="0.35">
      <c r="A189" s="631" t="s">
        <v>558</v>
      </c>
      <c r="B189" s="632" t="s">
        <v>2858</v>
      </c>
      <c r="C189" s="632" t="s">
        <v>2554</v>
      </c>
      <c r="D189" s="632" t="s">
        <v>2555</v>
      </c>
      <c r="E189" s="632" t="s">
        <v>2870</v>
      </c>
      <c r="F189" s="635"/>
      <c r="G189" s="635"/>
      <c r="H189" s="643">
        <v>0</v>
      </c>
      <c r="I189" s="635">
        <v>2</v>
      </c>
      <c r="J189" s="635">
        <v>140.43</v>
      </c>
      <c r="K189" s="643">
        <v>1</v>
      </c>
      <c r="L189" s="635">
        <v>2</v>
      </c>
      <c r="M189" s="636">
        <v>140.43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7</v>
      </c>
      <c r="B5" s="611" t="s">
        <v>528</v>
      </c>
      <c r="C5" s="612">
        <v>8751021.4299999923</v>
      </c>
      <c r="D5" s="612">
        <v>3196</v>
      </c>
      <c r="E5" s="612">
        <v>5458035.5599999931</v>
      </c>
      <c r="F5" s="613">
        <v>0.62370268472762702</v>
      </c>
      <c r="G5" s="612">
        <v>1924</v>
      </c>
      <c r="H5" s="613">
        <v>0.60200250312891113</v>
      </c>
      <c r="I5" s="612">
        <v>3292985.8699999987</v>
      </c>
      <c r="J5" s="613">
        <v>0.37629731527237292</v>
      </c>
      <c r="K5" s="612">
        <v>1272</v>
      </c>
      <c r="L5" s="613">
        <v>0.39799749687108887</v>
      </c>
      <c r="M5" s="612" t="s">
        <v>157</v>
      </c>
    </row>
    <row r="6" spans="1:13" ht="14.4" customHeight="1" x14ac:dyDescent="0.3">
      <c r="A6" s="610">
        <v>7</v>
      </c>
      <c r="B6" s="611" t="s">
        <v>2873</v>
      </c>
      <c r="C6" s="612">
        <v>8751021.4299999923</v>
      </c>
      <c r="D6" s="612">
        <v>3196</v>
      </c>
      <c r="E6" s="612">
        <v>5458035.5599999931</v>
      </c>
      <c r="F6" s="613">
        <v>0.62370268472762702</v>
      </c>
      <c r="G6" s="612">
        <v>1924</v>
      </c>
      <c r="H6" s="613">
        <v>0.60200250312891113</v>
      </c>
      <c r="I6" s="612">
        <v>3292985.8699999987</v>
      </c>
      <c r="J6" s="613">
        <v>0.37629731527237292</v>
      </c>
      <c r="K6" s="612">
        <v>1272</v>
      </c>
      <c r="L6" s="613">
        <v>0.39799749687108887</v>
      </c>
      <c r="M6" s="612" t="s">
        <v>2</v>
      </c>
    </row>
    <row r="7" spans="1:13" ht="14.4" customHeight="1" x14ac:dyDescent="0.3">
      <c r="A7" s="610" t="s">
        <v>2874</v>
      </c>
      <c r="B7" s="611" t="s">
        <v>6</v>
      </c>
      <c r="C7" s="612">
        <v>8751021.4299999923</v>
      </c>
      <c r="D7" s="612">
        <v>3196</v>
      </c>
      <c r="E7" s="612">
        <v>5458035.5599999931</v>
      </c>
      <c r="F7" s="613">
        <v>0.62370268472762702</v>
      </c>
      <c r="G7" s="612">
        <v>1924</v>
      </c>
      <c r="H7" s="613">
        <v>0.60200250312891113</v>
      </c>
      <c r="I7" s="612">
        <v>3292985.8699999987</v>
      </c>
      <c r="J7" s="613">
        <v>0.37629731527237292</v>
      </c>
      <c r="K7" s="612">
        <v>1272</v>
      </c>
      <c r="L7" s="613">
        <v>0.39799749687108887</v>
      </c>
      <c r="M7" s="612" t="s">
        <v>543</v>
      </c>
    </row>
    <row r="9" spans="1:13" ht="14.4" customHeight="1" x14ac:dyDescent="0.3">
      <c r="A9" s="610">
        <v>7</v>
      </c>
      <c r="B9" s="611" t="s">
        <v>528</v>
      </c>
      <c r="C9" s="612" t="s">
        <v>527</v>
      </c>
      <c r="D9" s="612" t="s">
        <v>527</v>
      </c>
      <c r="E9" s="612" t="s">
        <v>527</v>
      </c>
      <c r="F9" s="613" t="s">
        <v>527</v>
      </c>
      <c r="G9" s="612" t="s">
        <v>527</v>
      </c>
      <c r="H9" s="613" t="s">
        <v>527</v>
      </c>
      <c r="I9" s="612" t="s">
        <v>527</v>
      </c>
      <c r="J9" s="613" t="s">
        <v>527</v>
      </c>
      <c r="K9" s="612" t="s">
        <v>527</v>
      </c>
      <c r="L9" s="613" t="s">
        <v>527</v>
      </c>
      <c r="M9" s="612" t="s">
        <v>157</v>
      </c>
    </row>
    <row r="10" spans="1:13" ht="14.4" customHeight="1" x14ac:dyDescent="0.3">
      <c r="A10" s="610">
        <v>89301072</v>
      </c>
      <c r="B10" s="611" t="s">
        <v>2873</v>
      </c>
      <c r="C10" s="612">
        <v>3357428.1199999987</v>
      </c>
      <c r="D10" s="612">
        <v>1401</v>
      </c>
      <c r="E10" s="612">
        <v>2187135.3899999978</v>
      </c>
      <c r="F10" s="613">
        <v>0.65143178404069557</v>
      </c>
      <c r="G10" s="612">
        <v>891</v>
      </c>
      <c r="H10" s="613">
        <v>0.63597430406852251</v>
      </c>
      <c r="I10" s="612">
        <v>1170292.7300000009</v>
      </c>
      <c r="J10" s="613">
        <v>0.34856821595930437</v>
      </c>
      <c r="K10" s="612">
        <v>510</v>
      </c>
      <c r="L10" s="613">
        <v>0.36402569593147749</v>
      </c>
      <c r="M10" s="612" t="s">
        <v>2</v>
      </c>
    </row>
    <row r="11" spans="1:13" ht="14.4" customHeight="1" x14ac:dyDescent="0.3">
      <c r="A11" s="610" t="s">
        <v>2875</v>
      </c>
      <c r="B11" s="611" t="s">
        <v>2876</v>
      </c>
      <c r="C11" s="612">
        <v>3357428.1199999987</v>
      </c>
      <c r="D11" s="612">
        <v>1401</v>
      </c>
      <c r="E11" s="612">
        <v>2187135.3899999978</v>
      </c>
      <c r="F11" s="613">
        <v>0.65143178404069557</v>
      </c>
      <c r="G11" s="612">
        <v>891</v>
      </c>
      <c r="H11" s="613">
        <v>0.63597430406852251</v>
      </c>
      <c r="I11" s="612">
        <v>1170292.7300000009</v>
      </c>
      <c r="J11" s="613">
        <v>0.34856821595930437</v>
      </c>
      <c r="K11" s="612">
        <v>510</v>
      </c>
      <c r="L11" s="613">
        <v>0.36402569593147749</v>
      </c>
      <c r="M11" s="612" t="s">
        <v>546</v>
      </c>
    </row>
    <row r="12" spans="1:13" ht="14.4" customHeight="1" x14ac:dyDescent="0.3">
      <c r="A12" s="610" t="s">
        <v>527</v>
      </c>
      <c r="B12" s="611" t="s">
        <v>527</v>
      </c>
      <c r="C12" s="612" t="s">
        <v>527</v>
      </c>
      <c r="D12" s="612" t="s">
        <v>527</v>
      </c>
      <c r="E12" s="612" t="s">
        <v>527</v>
      </c>
      <c r="F12" s="613" t="s">
        <v>527</v>
      </c>
      <c r="G12" s="612" t="s">
        <v>527</v>
      </c>
      <c r="H12" s="613" t="s">
        <v>527</v>
      </c>
      <c r="I12" s="612" t="s">
        <v>527</v>
      </c>
      <c r="J12" s="613" t="s">
        <v>527</v>
      </c>
      <c r="K12" s="612" t="s">
        <v>527</v>
      </c>
      <c r="L12" s="613" t="s">
        <v>527</v>
      </c>
      <c r="M12" s="612" t="s">
        <v>547</v>
      </c>
    </row>
    <row r="13" spans="1:13" ht="14.4" customHeight="1" x14ac:dyDescent="0.3">
      <c r="A13" s="610">
        <v>89301074</v>
      </c>
      <c r="B13" s="611" t="s">
        <v>2873</v>
      </c>
      <c r="C13" s="612">
        <v>5393593.3099999968</v>
      </c>
      <c r="D13" s="612">
        <v>1795</v>
      </c>
      <c r="E13" s="612">
        <v>3270900.1699999971</v>
      </c>
      <c r="F13" s="613">
        <v>0.60644175079637197</v>
      </c>
      <c r="G13" s="612">
        <v>1033</v>
      </c>
      <c r="H13" s="613">
        <v>0.57548746518105853</v>
      </c>
      <c r="I13" s="612">
        <v>2122693.1399999997</v>
      </c>
      <c r="J13" s="613">
        <v>0.39355824920362803</v>
      </c>
      <c r="K13" s="612">
        <v>762</v>
      </c>
      <c r="L13" s="613">
        <v>0.42451253481894152</v>
      </c>
      <c r="M13" s="612" t="s">
        <v>2</v>
      </c>
    </row>
    <row r="14" spans="1:13" ht="14.4" customHeight="1" x14ac:dyDescent="0.3">
      <c r="A14" s="610" t="s">
        <v>2877</v>
      </c>
      <c r="B14" s="611" t="s">
        <v>2878</v>
      </c>
      <c r="C14" s="612">
        <v>5393593.3099999968</v>
      </c>
      <c r="D14" s="612">
        <v>1795</v>
      </c>
      <c r="E14" s="612">
        <v>3270900.1699999971</v>
      </c>
      <c r="F14" s="613">
        <v>0.60644175079637197</v>
      </c>
      <c r="G14" s="612">
        <v>1033</v>
      </c>
      <c r="H14" s="613">
        <v>0.57548746518105853</v>
      </c>
      <c r="I14" s="612">
        <v>2122693.1399999997</v>
      </c>
      <c r="J14" s="613">
        <v>0.39355824920362803</v>
      </c>
      <c r="K14" s="612">
        <v>762</v>
      </c>
      <c r="L14" s="613">
        <v>0.42451253481894152</v>
      </c>
      <c r="M14" s="612" t="s">
        <v>546</v>
      </c>
    </row>
    <row r="15" spans="1:13" ht="14.4" customHeight="1" x14ac:dyDescent="0.3">
      <c r="A15" s="610" t="s">
        <v>527</v>
      </c>
      <c r="B15" s="611" t="s">
        <v>527</v>
      </c>
      <c r="C15" s="612" t="s">
        <v>527</v>
      </c>
      <c r="D15" s="612" t="s">
        <v>527</v>
      </c>
      <c r="E15" s="612" t="s">
        <v>527</v>
      </c>
      <c r="F15" s="613" t="s">
        <v>527</v>
      </c>
      <c r="G15" s="612" t="s">
        <v>527</v>
      </c>
      <c r="H15" s="613" t="s">
        <v>527</v>
      </c>
      <c r="I15" s="612" t="s">
        <v>527</v>
      </c>
      <c r="J15" s="613" t="s">
        <v>527</v>
      </c>
      <c r="K15" s="612" t="s">
        <v>527</v>
      </c>
      <c r="L15" s="613" t="s">
        <v>527</v>
      </c>
      <c r="M15" s="612" t="s">
        <v>547</v>
      </c>
    </row>
    <row r="16" spans="1:13" ht="14.4" customHeight="1" x14ac:dyDescent="0.3">
      <c r="A16" s="610" t="s">
        <v>2874</v>
      </c>
      <c r="B16" s="611" t="s">
        <v>2879</v>
      </c>
      <c r="C16" s="612">
        <v>8751021.429999996</v>
      </c>
      <c r="D16" s="612">
        <v>3196</v>
      </c>
      <c r="E16" s="612">
        <v>5458035.5599999949</v>
      </c>
      <c r="F16" s="613">
        <v>0.62370268472762702</v>
      </c>
      <c r="G16" s="612">
        <v>1924</v>
      </c>
      <c r="H16" s="613">
        <v>0.60200250312891113</v>
      </c>
      <c r="I16" s="612">
        <v>3292985.8700000006</v>
      </c>
      <c r="J16" s="613">
        <v>0.37629731527237298</v>
      </c>
      <c r="K16" s="612">
        <v>1272</v>
      </c>
      <c r="L16" s="613">
        <v>0.39799749687108887</v>
      </c>
      <c r="M16" s="612" t="s">
        <v>543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2">
      <formula>AND(LEFT(M5,6)&lt;&gt;"mezera",M5&lt;&gt;"")</formula>
    </cfRule>
  </conditionalFormatting>
  <conditionalFormatting sqref="A5:A7">
    <cfRule type="expression" dxfId="51" priority="9">
      <formula>AND(M5&lt;&gt;"",M5&lt;&gt;"mezeraKL")</formula>
    </cfRule>
  </conditionalFormatting>
  <conditionalFormatting sqref="B5:L7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7">
    <cfRule type="cellIs" dxfId="48" priority="8" operator="lessThan">
      <formula>0.6</formula>
    </cfRule>
  </conditionalFormatting>
  <conditionalFormatting sqref="A5:L7">
    <cfRule type="expression" dxfId="47" priority="7">
      <formula>$M5&lt;&gt;""</formula>
    </cfRule>
  </conditionalFormatting>
  <conditionalFormatting sqref="B9:B16">
    <cfRule type="expression" dxfId="46" priority="6">
      <formula>AND(LEFT(M9,6)&lt;&gt;"mezera",M9&lt;&gt;"")</formula>
    </cfRule>
  </conditionalFormatting>
  <conditionalFormatting sqref="A9:A16">
    <cfRule type="expression" dxfId="45" priority="3">
      <formula>AND(M9&lt;&gt;"",M9&lt;&gt;"mezeraKL")</formula>
    </cfRule>
  </conditionalFormatting>
  <conditionalFormatting sqref="B9:L16">
    <cfRule type="expression" dxfId="44" priority="4">
      <formula>$M9="SumaNS"</formula>
    </cfRule>
    <cfRule type="expression" dxfId="43" priority="5">
      <formula>OR($M9="KL",$M9="SumaKL")</formula>
    </cfRule>
  </conditionalFormatting>
  <conditionalFormatting sqref="F9:F16">
    <cfRule type="cellIs" dxfId="42" priority="2" operator="lessThan">
      <formula>0.6</formula>
    </cfRule>
  </conditionalFormatting>
  <conditionalFormatting sqref="A9:L16">
    <cfRule type="expression" dxfId="41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8" t="s">
        <v>264</v>
      </c>
      <c r="B4" s="662" t="s">
        <v>22</v>
      </c>
      <c r="C4" s="663"/>
      <c r="D4" s="662" t="s">
        <v>23</v>
      </c>
      <c r="E4" s="663"/>
      <c r="F4" s="662" t="s">
        <v>22</v>
      </c>
      <c r="G4" s="670" t="s">
        <v>5</v>
      </c>
      <c r="H4" s="662" t="s">
        <v>23</v>
      </c>
      <c r="I4" s="670" t="s">
        <v>5</v>
      </c>
      <c r="J4" s="662" t="s">
        <v>22</v>
      </c>
      <c r="K4" s="670" t="s">
        <v>5</v>
      </c>
      <c r="L4" s="662" t="s">
        <v>23</v>
      </c>
      <c r="M4" s="671" t="s">
        <v>5</v>
      </c>
    </row>
    <row r="5" spans="1:13" ht="14.4" customHeight="1" x14ac:dyDescent="0.3">
      <c r="A5" s="659" t="s">
        <v>2880</v>
      </c>
      <c r="B5" s="664">
        <v>742.26</v>
      </c>
      <c r="C5" s="620">
        <v>1</v>
      </c>
      <c r="D5" s="667">
        <v>1</v>
      </c>
      <c r="E5" s="675" t="s">
        <v>2880</v>
      </c>
      <c r="F5" s="664">
        <v>742.26</v>
      </c>
      <c r="G5" s="641">
        <v>1</v>
      </c>
      <c r="H5" s="623">
        <v>1</v>
      </c>
      <c r="I5" s="672">
        <v>1</v>
      </c>
      <c r="J5" s="678"/>
      <c r="K5" s="641">
        <v>0</v>
      </c>
      <c r="L5" s="623"/>
      <c r="M5" s="672">
        <v>0</v>
      </c>
    </row>
    <row r="6" spans="1:13" ht="14.4" customHeight="1" x14ac:dyDescent="0.3">
      <c r="A6" s="660" t="s">
        <v>2881</v>
      </c>
      <c r="B6" s="665">
        <v>3095.8700000000003</v>
      </c>
      <c r="C6" s="626">
        <v>1</v>
      </c>
      <c r="D6" s="668">
        <v>4</v>
      </c>
      <c r="E6" s="676" t="s">
        <v>2881</v>
      </c>
      <c r="F6" s="665">
        <v>3095.8700000000003</v>
      </c>
      <c r="G6" s="642">
        <v>1</v>
      </c>
      <c r="H6" s="629">
        <v>4</v>
      </c>
      <c r="I6" s="673">
        <v>1</v>
      </c>
      <c r="J6" s="679"/>
      <c r="K6" s="642">
        <v>0</v>
      </c>
      <c r="L6" s="629"/>
      <c r="M6" s="673">
        <v>0</v>
      </c>
    </row>
    <row r="7" spans="1:13" ht="14.4" customHeight="1" x14ac:dyDescent="0.3">
      <c r="A7" s="660" t="s">
        <v>2882</v>
      </c>
      <c r="B7" s="665">
        <v>963.6</v>
      </c>
      <c r="C7" s="626">
        <v>1</v>
      </c>
      <c r="D7" s="668">
        <v>2</v>
      </c>
      <c r="E7" s="676" t="s">
        <v>2882</v>
      </c>
      <c r="F7" s="665">
        <v>963.6</v>
      </c>
      <c r="G7" s="642">
        <v>1</v>
      </c>
      <c r="H7" s="629">
        <v>2</v>
      </c>
      <c r="I7" s="673">
        <v>1</v>
      </c>
      <c r="J7" s="679"/>
      <c r="K7" s="642">
        <v>0</v>
      </c>
      <c r="L7" s="629"/>
      <c r="M7" s="673">
        <v>0</v>
      </c>
    </row>
    <row r="8" spans="1:13" ht="14.4" customHeight="1" x14ac:dyDescent="0.3">
      <c r="A8" s="660" t="s">
        <v>2883</v>
      </c>
      <c r="B8" s="665">
        <v>1743.13</v>
      </c>
      <c r="C8" s="626">
        <v>1</v>
      </c>
      <c r="D8" s="668">
        <v>7</v>
      </c>
      <c r="E8" s="676" t="s">
        <v>2883</v>
      </c>
      <c r="F8" s="665">
        <v>1743.13</v>
      </c>
      <c r="G8" s="642">
        <v>1</v>
      </c>
      <c r="H8" s="629">
        <v>5</v>
      </c>
      <c r="I8" s="673">
        <v>0.7142857142857143</v>
      </c>
      <c r="J8" s="679">
        <v>0</v>
      </c>
      <c r="K8" s="642">
        <v>0</v>
      </c>
      <c r="L8" s="629">
        <v>2</v>
      </c>
      <c r="M8" s="673">
        <v>0.2857142857142857</v>
      </c>
    </row>
    <row r="9" spans="1:13" ht="14.4" customHeight="1" x14ac:dyDescent="0.3">
      <c r="A9" s="660" t="s">
        <v>2884</v>
      </c>
      <c r="B9" s="665">
        <v>98.84</v>
      </c>
      <c r="C9" s="626">
        <v>1</v>
      </c>
      <c r="D9" s="668">
        <v>1</v>
      </c>
      <c r="E9" s="676" t="s">
        <v>2884</v>
      </c>
      <c r="F9" s="665">
        <v>98.84</v>
      </c>
      <c r="G9" s="642">
        <v>1</v>
      </c>
      <c r="H9" s="629">
        <v>1</v>
      </c>
      <c r="I9" s="673">
        <v>1</v>
      </c>
      <c r="J9" s="679"/>
      <c r="K9" s="642">
        <v>0</v>
      </c>
      <c r="L9" s="629"/>
      <c r="M9" s="673">
        <v>0</v>
      </c>
    </row>
    <row r="10" spans="1:13" ht="14.4" customHeight="1" x14ac:dyDescent="0.3">
      <c r="A10" s="660" t="s">
        <v>2885</v>
      </c>
      <c r="B10" s="665">
        <v>2866.11</v>
      </c>
      <c r="C10" s="626">
        <v>1</v>
      </c>
      <c r="D10" s="668">
        <v>15</v>
      </c>
      <c r="E10" s="676" t="s">
        <v>2885</v>
      </c>
      <c r="F10" s="665">
        <v>2433.9700000000003</v>
      </c>
      <c r="G10" s="642">
        <v>0.84922420981748792</v>
      </c>
      <c r="H10" s="629">
        <v>9</v>
      </c>
      <c r="I10" s="673">
        <v>0.6</v>
      </c>
      <c r="J10" s="679">
        <v>432.14000000000004</v>
      </c>
      <c r="K10" s="642">
        <v>0.15077579018251219</v>
      </c>
      <c r="L10" s="629">
        <v>6</v>
      </c>
      <c r="M10" s="673">
        <v>0.4</v>
      </c>
    </row>
    <row r="11" spans="1:13" ht="14.4" customHeight="1" x14ac:dyDescent="0.3">
      <c r="A11" s="660" t="s">
        <v>2886</v>
      </c>
      <c r="B11" s="665">
        <v>8937.5700000000015</v>
      </c>
      <c r="C11" s="626">
        <v>1</v>
      </c>
      <c r="D11" s="668">
        <v>13</v>
      </c>
      <c r="E11" s="676" t="s">
        <v>2886</v>
      </c>
      <c r="F11" s="665">
        <v>8833.7500000000018</v>
      </c>
      <c r="G11" s="642">
        <v>0.98838386720327787</v>
      </c>
      <c r="H11" s="629">
        <v>12</v>
      </c>
      <c r="I11" s="673">
        <v>0.92307692307692313</v>
      </c>
      <c r="J11" s="679">
        <v>103.82</v>
      </c>
      <c r="K11" s="642">
        <v>1.161613279672215E-2</v>
      </c>
      <c r="L11" s="629">
        <v>1</v>
      </c>
      <c r="M11" s="673">
        <v>7.6923076923076927E-2</v>
      </c>
    </row>
    <row r="12" spans="1:13" ht="14.4" customHeight="1" x14ac:dyDescent="0.3">
      <c r="A12" s="660" t="s">
        <v>2887</v>
      </c>
      <c r="B12" s="665">
        <v>1552.05</v>
      </c>
      <c r="C12" s="626">
        <v>1</v>
      </c>
      <c r="D12" s="668">
        <v>3</v>
      </c>
      <c r="E12" s="676" t="s">
        <v>2887</v>
      </c>
      <c r="F12" s="665">
        <v>1552.05</v>
      </c>
      <c r="G12" s="642">
        <v>1</v>
      </c>
      <c r="H12" s="629">
        <v>3</v>
      </c>
      <c r="I12" s="673">
        <v>1</v>
      </c>
      <c r="J12" s="679"/>
      <c r="K12" s="642">
        <v>0</v>
      </c>
      <c r="L12" s="629"/>
      <c r="M12" s="673">
        <v>0</v>
      </c>
    </row>
    <row r="13" spans="1:13" ht="14.4" customHeight="1" x14ac:dyDescent="0.3">
      <c r="A13" s="660" t="s">
        <v>2888</v>
      </c>
      <c r="B13" s="665">
        <v>898001.42999999993</v>
      </c>
      <c r="C13" s="626">
        <v>1</v>
      </c>
      <c r="D13" s="668">
        <v>252</v>
      </c>
      <c r="E13" s="676" t="s">
        <v>2888</v>
      </c>
      <c r="F13" s="665">
        <v>438214.59999999992</v>
      </c>
      <c r="G13" s="642">
        <v>0.48798875520721602</v>
      </c>
      <c r="H13" s="629">
        <v>107</v>
      </c>
      <c r="I13" s="673">
        <v>0.42460317460317459</v>
      </c>
      <c r="J13" s="679">
        <v>459786.82999999996</v>
      </c>
      <c r="K13" s="642">
        <v>0.51201124479278393</v>
      </c>
      <c r="L13" s="629">
        <v>145</v>
      </c>
      <c r="M13" s="673">
        <v>0.57539682539682535</v>
      </c>
    </row>
    <row r="14" spans="1:13" ht="14.4" customHeight="1" x14ac:dyDescent="0.3">
      <c r="A14" s="660" t="s">
        <v>2889</v>
      </c>
      <c r="B14" s="665">
        <v>0</v>
      </c>
      <c r="C14" s="626"/>
      <c r="D14" s="668">
        <v>1</v>
      </c>
      <c r="E14" s="676" t="s">
        <v>2889</v>
      </c>
      <c r="F14" s="665"/>
      <c r="G14" s="642"/>
      <c r="H14" s="629"/>
      <c r="I14" s="673">
        <v>0</v>
      </c>
      <c r="J14" s="679">
        <v>0</v>
      </c>
      <c r="K14" s="642"/>
      <c r="L14" s="629">
        <v>1</v>
      </c>
      <c r="M14" s="673">
        <v>1</v>
      </c>
    </row>
    <row r="15" spans="1:13" ht="14.4" customHeight="1" x14ac:dyDescent="0.3">
      <c r="A15" s="660" t="s">
        <v>2890</v>
      </c>
      <c r="B15" s="665">
        <v>63.28</v>
      </c>
      <c r="C15" s="626">
        <v>1</v>
      </c>
      <c r="D15" s="668">
        <v>1</v>
      </c>
      <c r="E15" s="676" t="s">
        <v>2890</v>
      </c>
      <c r="F15" s="665">
        <v>63.28</v>
      </c>
      <c r="G15" s="642">
        <v>1</v>
      </c>
      <c r="H15" s="629">
        <v>1</v>
      </c>
      <c r="I15" s="673">
        <v>1</v>
      </c>
      <c r="J15" s="679"/>
      <c r="K15" s="642">
        <v>0</v>
      </c>
      <c r="L15" s="629"/>
      <c r="M15" s="673">
        <v>0</v>
      </c>
    </row>
    <row r="16" spans="1:13" ht="14.4" customHeight="1" x14ac:dyDescent="0.3">
      <c r="A16" s="660" t="s">
        <v>2891</v>
      </c>
      <c r="B16" s="665">
        <v>691230.77000000014</v>
      </c>
      <c r="C16" s="626">
        <v>1</v>
      </c>
      <c r="D16" s="668">
        <v>265</v>
      </c>
      <c r="E16" s="676" t="s">
        <v>2891</v>
      </c>
      <c r="F16" s="665">
        <v>529639.65000000014</v>
      </c>
      <c r="G16" s="642">
        <v>0.76622695774958061</v>
      </c>
      <c r="H16" s="629">
        <v>182</v>
      </c>
      <c r="I16" s="673">
        <v>0.68679245283018864</v>
      </c>
      <c r="J16" s="679">
        <v>161591.11999999997</v>
      </c>
      <c r="K16" s="642">
        <v>0.23377304225041939</v>
      </c>
      <c r="L16" s="629">
        <v>83</v>
      </c>
      <c r="M16" s="673">
        <v>0.31320754716981131</v>
      </c>
    </row>
    <row r="17" spans="1:13" ht="14.4" customHeight="1" x14ac:dyDescent="0.3">
      <c r="A17" s="660" t="s">
        <v>2892</v>
      </c>
      <c r="B17" s="665">
        <v>1596.4099999999999</v>
      </c>
      <c r="C17" s="626">
        <v>1</v>
      </c>
      <c r="D17" s="668">
        <v>2</v>
      </c>
      <c r="E17" s="676" t="s">
        <v>2892</v>
      </c>
      <c r="F17" s="665">
        <v>333.31</v>
      </c>
      <c r="G17" s="642">
        <v>0.2087872163166104</v>
      </c>
      <c r="H17" s="629"/>
      <c r="I17" s="673">
        <v>0</v>
      </c>
      <c r="J17" s="679">
        <v>1263.0999999999999</v>
      </c>
      <c r="K17" s="642">
        <v>0.79121278368338965</v>
      </c>
      <c r="L17" s="629">
        <v>2</v>
      </c>
      <c r="M17" s="673">
        <v>1</v>
      </c>
    </row>
    <row r="18" spans="1:13" ht="14.4" customHeight="1" x14ac:dyDescent="0.3">
      <c r="A18" s="660" t="s">
        <v>2893</v>
      </c>
      <c r="B18" s="665">
        <v>1515817.2999999993</v>
      </c>
      <c r="C18" s="626">
        <v>1</v>
      </c>
      <c r="D18" s="668">
        <v>522</v>
      </c>
      <c r="E18" s="676" t="s">
        <v>2893</v>
      </c>
      <c r="F18" s="665">
        <v>1025330.6199999996</v>
      </c>
      <c r="G18" s="642">
        <v>0.67642097764684439</v>
      </c>
      <c r="H18" s="629">
        <v>341</v>
      </c>
      <c r="I18" s="673">
        <v>0.65325670498084287</v>
      </c>
      <c r="J18" s="679">
        <v>490486.67999999976</v>
      </c>
      <c r="K18" s="642">
        <v>0.32357902235315561</v>
      </c>
      <c r="L18" s="629">
        <v>181</v>
      </c>
      <c r="M18" s="673">
        <v>0.34674329501915707</v>
      </c>
    </row>
    <row r="19" spans="1:13" ht="14.4" customHeight="1" x14ac:dyDescent="0.3">
      <c r="A19" s="660" t="s">
        <v>2894</v>
      </c>
      <c r="B19" s="665">
        <v>915.64</v>
      </c>
      <c r="C19" s="626">
        <v>1</v>
      </c>
      <c r="D19" s="668">
        <v>4</v>
      </c>
      <c r="E19" s="676" t="s">
        <v>2894</v>
      </c>
      <c r="F19" s="665">
        <v>240.26</v>
      </c>
      <c r="G19" s="642">
        <v>0.26239570136734963</v>
      </c>
      <c r="H19" s="629">
        <v>3</v>
      </c>
      <c r="I19" s="673">
        <v>0.75</v>
      </c>
      <c r="J19" s="679">
        <v>675.38</v>
      </c>
      <c r="K19" s="642">
        <v>0.73760429863265042</v>
      </c>
      <c r="L19" s="629">
        <v>1</v>
      </c>
      <c r="M19" s="673">
        <v>0.25</v>
      </c>
    </row>
    <row r="20" spans="1:13" ht="14.4" customHeight="1" x14ac:dyDescent="0.3">
      <c r="A20" s="660" t="s">
        <v>2895</v>
      </c>
      <c r="B20" s="665">
        <v>188.57</v>
      </c>
      <c r="C20" s="626">
        <v>1</v>
      </c>
      <c r="D20" s="668">
        <v>3</v>
      </c>
      <c r="E20" s="676" t="s">
        <v>2895</v>
      </c>
      <c r="F20" s="665">
        <v>65.069999999999993</v>
      </c>
      <c r="G20" s="642">
        <v>0.3450707959908787</v>
      </c>
      <c r="H20" s="629">
        <v>1</v>
      </c>
      <c r="I20" s="673">
        <v>0.33333333333333331</v>
      </c>
      <c r="J20" s="679">
        <v>123.5</v>
      </c>
      <c r="K20" s="642">
        <v>0.65492920400912136</v>
      </c>
      <c r="L20" s="629">
        <v>2</v>
      </c>
      <c r="M20" s="673">
        <v>0.66666666666666663</v>
      </c>
    </row>
    <row r="21" spans="1:13" ht="14.4" customHeight="1" x14ac:dyDescent="0.3">
      <c r="A21" s="660" t="s">
        <v>2896</v>
      </c>
      <c r="B21" s="665">
        <v>2092456.7800000003</v>
      </c>
      <c r="C21" s="626">
        <v>1</v>
      </c>
      <c r="D21" s="668">
        <v>708</v>
      </c>
      <c r="E21" s="676" t="s">
        <v>2896</v>
      </c>
      <c r="F21" s="665">
        <v>1294272.8</v>
      </c>
      <c r="G21" s="642">
        <v>0.61854219039114389</v>
      </c>
      <c r="H21" s="629">
        <v>436</v>
      </c>
      <c r="I21" s="673">
        <v>0.61581920903954801</v>
      </c>
      <c r="J21" s="679">
        <v>798183.9800000001</v>
      </c>
      <c r="K21" s="642">
        <v>0.38145780960885606</v>
      </c>
      <c r="L21" s="629">
        <v>272</v>
      </c>
      <c r="M21" s="673">
        <v>0.38418079096045199</v>
      </c>
    </row>
    <row r="22" spans="1:13" ht="14.4" customHeight="1" x14ac:dyDescent="0.3">
      <c r="A22" s="660" t="s">
        <v>2897</v>
      </c>
      <c r="B22" s="665">
        <v>1442.09</v>
      </c>
      <c r="C22" s="626">
        <v>1</v>
      </c>
      <c r="D22" s="668">
        <v>5</v>
      </c>
      <c r="E22" s="676" t="s">
        <v>2897</v>
      </c>
      <c r="F22" s="665">
        <v>1442.09</v>
      </c>
      <c r="G22" s="642">
        <v>1</v>
      </c>
      <c r="H22" s="629">
        <v>5</v>
      </c>
      <c r="I22" s="673">
        <v>1</v>
      </c>
      <c r="J22" s="679"/>
      <c r="K22" s="642">
        <v>0</v>
      </c>
      <c r="L22" s="629"/>
      <c r="M22" s="673">
        <v>0</v>
      </c>
    </row>
    <row r="23" spans="1:13" ht="14.4" customHeight="1" x14ac:dyDescent="0.3">
      <c r="A23" s="660" t="s">
        <v>2898</v>
      </c>
      <c r="B23" s="665">
        <v>276.32</v>
      </c>
      <c r="C23" s="626">
        <v>1</v>
      </c>
      <c r="D23" s="668">
        <v>1</v>
      </c>
      <c r="E23" s="676" t="s">
        <v>2898</v>
      </c>
      <c r="F23" s="665">
        <v>276.32</v>
      </c>
      <c r="G23" s="642">
        <v>1</v>
      </c>
      <c r="H23" s="629">
        <v>1</v>
      </c>
      <c r="I23" s="673">
        <v>1</v>
      </c>
      <c r="J23" s="679"/>
      <c r="K23" s="642">
        <v>0</v>
      </c>
      <c r="L23" s="629"/>
      <c r="M23" s="673">
        <v>0</v>
      </c>
    </row>
    <row r="24" spans="1:13" ht="14.4" customHeight="1" x14ac:dyDescent="0.3">
      <c r="A24" s="660" t="s">
        <v>2899</v>
      </c>
      <c r="B24" s="665">
        <v>1148554.2999999998</v>
      </c>
      <c r="C24" s="626">
        <v>1</v>
      </c>
      <c r="D24" s="668">
        <v>341</v>
      </c>
      <c r="E24" s="676" t="s">
        <v>2899</v>
      </c>
      <c r="F24" s="665">
        <v>661197.71999999986</v>
      </c>
      <c r="G24" s="642">
        <v>0.57567824176880444</v>
      </c>
      <c r="H24" s="629">
        <v>172</v>
      </c>
      <c r="I24" s="673">
        <v>0.50439882697947214</v>
      </c>
      <c r="J24" s="679">
        <v>487356.58000000007</v>
      </c>
      <c r="K24" s="642">
        <v>0.42432175823119567</v>
      </c>
      <c r="L24" s="629">
        <v>169</v>
      </c>
      <c r="M24" s="673">
        <v>0.49560117302052786</v>
      </c>
    </row>
    <row r="25" spans="1:13" ht="14.4" customHeight="1" x14ac:dyDescent="0.3">
      <c r="A25" s="660" t="s">
        <v>2900</v>
      </c>
      <c r="B25" s="665">
        <v>2070.2199999999998</v>
      </c>
      <c r="C25" s="626">
        <v>1</v>
      </c>
      <c r="D25" s="668">
        <v>4</v>
      </c>
      <c r="E25" s="676" t="s">
        <v>2900</v>
      </c>
      <c r="F25" s="665">
        <v>2070.2199999999998</v>
      </c>
      <c r="G25" s="642">
        <v>1</v>
      </c>
      <c r="H25" s="629">
        <v>3</v>
      </c>
      <c r="I25" s="673">
        <v>0.75</v>
      </c>
      <c r="J25" s="679">
        <v>0</v>
      </c>
      <c r="K25" s="642">
        <v>0</v>
      </c>
      <c r="L25" s="629">
        <v>1</v>
      </c>
      <c r="M25" s="673">
        <v>0.25</v>
      </c>
    </row>
    <row r="26" spans="1:13" ht="14.4" customHeight="1" x14ac:dyDescent="0.3">
      <c r="A26" s="660" t="s">
        <v>2901</v>
      </c>
      <c r="B26" s="665">
        <v>7798.1599999999989</v>
      </c>
      <c r="C26" s="626">
        <v>1</v>
      </c>
      <c r="D26" s="668">
        <v>27</v>
      </c>
      <c r="E26" s="676" t="s">
        <v>2901</v>
      </c>
      <c r="F26" s="665">
        <v>7468.079999999999</v>
      </c>
      <c r="G26" s="642">
        <v>0.95767206623100831</v>
      </c>
      <c r="H26" s="629">
        <v>26</v>
      </c>
      <c r="I26" s="673">
        <v>0.96296296296296291</v>
      </c>
      <c r="J26" s="679">
        <v>330.08</v>
      </c>
      <c r="K26" s="642">
        <v>4.232793376899166E-2</v>
      </c>
      <c r="L26" s="629">
        <v>1</v>
      </c>
      <c r="M26" s="673">
        <v>3.7037037037037035E-2</v>
      </c>
    </row>
    <row r="27" spans="1:13" ht="14.4" customHeight="1" x14ac:dyDescent="0.3">
      <c r="A27" s="660" t="s">
        <v>2902</v>
      </c>
      <c r="B27" s="665">
        <v>8454.9</v>
      </c>
      <c r="C27" s="626">
        <v>1</v>
      </c>
      <c r="D27" s="668">
        <v>26</v>
      </c>
      <c r="E27" s="676" t="s">
        <v>2902</v>
      </c>
      <c r="F27" s="665">
        <v>6525.44</v>
      </c>
      <c r="G27" s="642">
        <v>0.77179387100971031</v>
      </c>
      <c r="H27" s="629">
        <v>20</v>
      </c>
      <c r="I27" s="673">
        <v>0.76923076923076927</v>
      </c>
      <c r="J27" s="679">
        <v>1929.4599999999996</v>
      </c>
      <c r="K27" s="642">
        <v>0.22820612899028961</v>
      </c>
      <c r="L27" s="629">
        <v>6</v>
      </c>
      <c r="M27" s="673">
        <v>0.23076923076923078</v>
      </c>
    </row>
    <row r="28" spans="1:13" ht="14.4" customHeight="1" x14ac:dyDescent="0.3">
      <c r="A28" s="660" t="s">
        <v>2903</v>
      </c>
      <c r="B28" s="665">
        <v>2208.61</v>
      </c>
      <c r="C28" s="626">
        <v>1</v>
      </c>
      <c r="D28" s="668">
        <v>16</v>
      </c>
      <c r="E28" s="676" t="s">
        <v>2903</v>
      </c>
      <c r="F28" s="665">
        <v>1379.71</v>
      </c>
      <c r="G28" s="642">
        <v>0.62469607581238873</v>
      </c>
      <c r="H28" s="629">
        <v>10</v>
      </c>
      <c r="I28" s="673">
        <v>0.625</v>
      </c>
      <c r="J28" s="679">
        <v>828.90000000000009</v>
      </c>
      <c r="K28" s="642">
        <v>0.37530392418761122</v>
      </c>
      <c r="L28" s="629">
        <v>6</v>
      </c>
      <c r="M28" s="673">
        <v>0.375</v>
      </c>
    </row>
    <row r="29" spans="1:13" ht="14.4" customHeight="1" x14ac:dyDescent="0.3">
      <c r="A29" s="660" t="s">
        <v>2904</v>
      </c>
      <c r="B29" s="665">
        <v>2301340.2600000012</v>
      </c>
      <c r="C29" s="626">
        <v>1</v>
      </c>
      <c r="D29" s="668">
        <v>891</v>
      </c>
      <c r="E29" s="676" t="s">
        <v>2904</v>
      </c>
      <c r="F29" s="665">
        <v>1415185.9800000014</v>
      </c>
      <c r="G29" s="642">
        <v>0.61493991331816389</v>
      </c>
      <c r="H29" s="629">
        <v>511</v>
      </c>
      <c r="I29" s="673">
        <v>0.57351290684624023</v>
      </c>
      <c r="J29" s="679">
        <v>886154.27999999991</v>
      </c>
      <c r="K29" s="642">
        <v>0.38506008668183622</v>
      </c>
      <c r="L29" s="629">
        <v>380</v>
      </c>
      <c r="M29" s="673">
        <v>0.42648709315375982</v>
      </c>
    </row>
    <row r="30" spans="1:13" ht="14.4" customHeight="1" x14ac:dyDescent="0.3">
      <c r="A30" s="660" t="s">
        <v>2905</v>
      </c>
      <c r="B30" s="665">
        <v>375.39</v>
      </c>
      <c r="C30" s="626">
        <v>1</v>
      </c>
      <c r="D30" s="668">
        <v>1</v>
      </c>
      <c r="E30" s="676" t="s">
        <v>2905</v>
      </c>
      <c r="F30" s="665">
        <v>375.39</v>
      </c>
      <c r="G30" s="642">
        <v>1</v>
      </c>
      <c r="H30" s="629">
        <v>1</v>
      </c>
      <c r="I30" s="673">
        <v>1</v>
      </c>
      <c r="J30" s="679"/>
      <c r="K30" s="642">
        <v>0</v>
      </c>
      <c r="L30" s="629"/>
      <c r="M30" s="673">
        <v>0</v>
      </c>
    </row>
    <row r="31" spans="1:13" ht="14.4" customHeight="1" x14ac:dyDescent="0.3">
      <c r="A31" s="660" t="s">
        <v>2906</v>
      </c>
      <c r="B31" s="665">
        <v>136.28</v>
      </c>
      <c r="C31" s="626">
        <v>1</v>
      </c>
      <c r="D31" s="668">
        <v>3</v>
      </c>
      <c r="E31" s="676" t="s">
        <v>2906</v>
      </c>
      <c r="F31" s="665">
        <v>64.23</v>
      </c>
      <c r="G31" s="642">
        <v>0.47130906956266511</v>
      </c>
      <c r="H31" s="629">
        <v>2</v>
      </c>
      <c r="I31" s="673">
        <v>0.66666666666666663</v>
      </c>
      <c r="J31" s="679">
        <v>72.05</v>
      </c>
      <c r="K31" s="642">
        <v>0.52869093043733484</v>
      </c>
      <c r="L31" s="629">
        <v>1</v>
      </c>
      <c r="M31" s="673">
        <v>0.33333333333333331</v>
      </c>
    </row>
    <row r="32" spans="1:13" ht="14.4" customHeight="1" x14ac:dyDescent="0.3">
      <c r="A32" s="660" t="s">
        <v>2907</v>
      </c>
      <c r="B32" s="665">
        <v>709.34</v>
      </c>
      <c r="C32" s="626">
        <v>1</v>
      </c>
      <c r="D32" s="668">
        <v>3</v>
      </c>
      <c r="E32" s="676" t="s">
        <v>2907</v>
      </c>
      <c r="F32" s="665">
        <v>709.34</v>
      </c>
      <c r="G32" s="642">
        <v>1</v>
      </c>
      <c r="H32" s="629">
        <v>3</v>
      </c>
      <c r="I32" s="673">
        <v>1</v>
      </c>
      <c r="J32" s="679"/>
      <c r="K32" s="642">
        <v>0</v>
      </c>
      <c r="L32" s="629"/>
      <c r="M32" s="673">
        <v>0</v>
      </c>
    </row>
    <row r="33" spans="1:13" ht="14.4" customHeight="1" x14ac:dyDescent="0.3">
      <c r="A33" s="660" t="s">
        <v>2908</v>
      </c>
      <c r="B33" s="665">
        <v>2821.5099999999998</v>
      </c>
      <c r="C33" s="626">
        <v>1</v>
      </c>
      <c r="D33" s="668">
        <v>7</v>
      </c>
      <c r="E33" s="676" t="s">
        <v>2908</v>
      </c>
      <c r="F33" s="665">
        <v>610.14</v>
      </c>
      <c r="G33" s="642">
        <v>0.21624591087750886</v>
      </c>
      <c r="H33" s="629">
        <v>2</v>
      </c>
      <c r="I33" s="673">
        <v>0.2857142857142857</v>
      </c>
      <c r="J33" s="679">
        <v>2211.37</v>
      </c>
      <c r="K33" s="642">
        <v>0.78375408912249123</v>
      </c>
      <c r="L33" s="629">
        <v>5</v>
      </c>
      <c r="M33" s="673">
        <v>0.7142857142857143</v>
      </c>
    </row>
    <row r="34" spans="1:13" ht="14.4" customHeight="1" x14ac:dyDescent="0.3">
      <c r="A34" s="660" t="s">
        <v>2909</v>
      </c>
      <c r="B34" s="665">
        <v>2528.4900000000002</v>
      </c>
      <c r="C34" s="626">
        <v>1</v>
      </c>
      <c r="D34" s="668">
        <v>6</v>
      </c>
      <c r="E34" s="676" t="s">
        <v>2909</v>
      </c>
      <c r="F34" s="665">
        <v>2528.4900000000002</v>
      </c>
      <c r="G34" s="642">
        <v>1</v>
      </c>
      <c r="H34" s="629">
        <v>6</v>
      </c>
      <c r="I34" s="673">
        <v>1</v>
      </c>
      <c r="J34" s="679"/>
      <c r="K34" s="642">
        <v>0</v>
      </c>
      <c r="L34" s="629"/>
      <c r="M34" s="673">
        <v>0</v>
      </c>
    </row>
    <row r="35" spans="1:13" ht="14.4" customHeight="1" x14ac:dyDescent="0.3">
      <c r="A35" s="660" t="s">
        <v>2910</v>
      </c>
      <c r="B35" s="665">
        <v>444.5</v>
      </c>
      <c r="C35" s="626">
        <v>1</v>
      </c>
      <c r="D35" s="668">
        <v>1</v>
      </c>
      <c r="E35" s="676" t="s">
        <v>2910</v>
      </c>
      <c r="F35" s="665"/>
      <c r="G35" s="642">
        <v>0</v>
      </c>
      <c r="H35" s="629"/>
      <c r="I35" s="673">
        <v>0</v>
      </c>
      <c r="J35" s="679">
        <v>444.5</v>
      </c>
      <c r="K35" s="642">
        <v>1</v>
      </c>
      <c r="L35" s="629">
        <v>1</v>
      </c>
      <c r="M35" s="673">
        <v>1</v>
      </c>
    </row>
    <row r="36" spans="1:13" ht="14.4" customHeight="1" x14ac:dyDescent="0.3">
      <c r="A36" s="660" t="s">
        <v>2911</v>
      </c>
      <c r="B36" s="665">
        <v>601.39</v>
      </c>
      <c r="C36" s="626">
        <v>1</v>
      </c>
      <c r="D36" s="668">
        <v>3</v>
      </c>
      <c r="E36" s="676" t="s">
        <v>2911</v>
      </c>
      <c r="F36" s="665">
        <v>601.39</v>
      </c>
      <c r="G36" s="642">
        <v>1</v>
      </c>
      <c r="H36" s="629">
        <v>3</v>
      </c>
      <c r="I36" s="673">
        <v>1</v>
      </c>
      <c r="J36" s="679"/>
      <c r="K36" s="642">
        <v>0</v>
      </c>
      <c r="L36" s="629"/>
      <c r="M36" s="673">
        <v>0</v>
      </c>
    </row>
    <row r="37" spans="1:13" ht="14.4" customHeight="1" x14ac:dyDescent="0.3">
      <c r="A37" s="660" t="s">
        <v>2912</v>
      </c>
      <c r="B37" s="665">
        <v>46996.830000000009</v>
      </c>
      <c r="C37" s="626">
        <v>1</v>
      </c>
      <c r="D37" s="668">
        <v>40</v>
      </c>
      <c r="E37" s="676" t="s">
        <v>2912</v>
      </c>
      <c r="F37" s="665">
        <v>46138.890000000007</v>
      </c>
      <c r="G37" s="642">
        <v>0.98174472618685127</v>
      </c>
      <c r="H37" s="629">
        <v>38</v>
      </c>
      <c r="I37" s="673">
        <v>0.95</v>
      </c>
      <c r="J37" s="679">
        <v>857.94</v>
      </c>
      <c r="K37" s="642">
        <v>1.8255273813148672E-2</v>
      </c>
      <c r="L37" s="629">
        <v>2</v>
      </c>
      <c r="M37" s="673">
        <v>0.05</v>
      </c>
    </row>
    <row r="38" spans="1:13" ht="14.4" customHeight="1" x14ac:dyDescent="0.3">
      <c r="A38" s="660" t="s">
        <v>2913</v>
      </c>
      <c r="B38" s="665">
        <v>3993.23</v>
      </c>
      <c r="C38" s="626">
        <v>1</v>
      </c>
      <c r="D38" s="668">
        <v>16</v>
      </c>
      <c r="E38" s="676" t="s">
        <v>2913</v>
      </c>
      <c r="F38" s="665">
        <v>3839.07</v>
      </c>
      <c r="G38" s="642">
        <v>0.96139466046283339</v>
      </c>
      <c r="H38" s="629">
        <v>13</v>
      </c>
      <c r="I38" s="673">
        <v>0.8125</v>
      </c>
      <c r="J38" s="679">
        <v>154.16</v>
      </c>
      <c r="K38" s="642">
        <v>3.8605339537166654E-2</v>
      </c>
      <c r="L38" s="629">
        <v>3</v>
      </c>
      <c r="M38" s="673">
        <v>0.1875</v>
      </c>
    </row>
    <row r="39" spans="1:13" ht="14.4" customHeight="1" thickBot="1" x14ac:dyDescent="0.35">
      <c r="A39" s="661" t="s">
        <v>2914</v>
      </c>
      <c r="B39" s="666">
        <v>0</v>
      </c>
      <c r="C39" s="632"/>
      <c r="D39" s="669">
        <v>1</v>
      </c>
      <c r="E39" s="677" t="s">
        <v>2914</v>
      </c>
      <c r="F39" s="666"/>
      <c r="G39" s="643"/>
      <c r="H39" s="635"/>
      <c r="I39" s="674">
        <v>0</v>
      </c>
      <c r="J39" s="680">
        <v>0</v>
      </c>
      <c r="K39" s="643"/>
      <c r="L39" s="635">
        <v>1</v>
      </c>
      <c r="M39" s="67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6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8751021.4300000109</v>
      </c>
      <c r="N3" s="100">
        <f>SUBTOTAL(9,N7:N1048576)</f>
        <v>10097</v>
      </c>
      <c r="O3" s="100">
        <f>SUBTOTAL(9,O7:O1048576)</f>
        <v>3196</v>
      </c>
      <c r="P3" s="100">
        <f>SUBTOTAL(9,P7:P1048576)</f>
        <v>5458035.5599999996</v>
      </c>
      <c r="Q3" s="101">
        <f>IF(M3=0,0,P3/M3)</f>
        <v>0.62370268472762647</v>
      </c>
      <c r="R3" s="100">
        <f>SUBTOTAL(9,R7:R1048576)</f>
        <v>5950</v>
      </c>
      <c r="S3" s="101">
        <f>IF(N3=0,0,R3/N3)</f>
        <v>0.58928394572645337</v>
      </c>
      <c r="T3" s="100">
        <f>SUBTOTAL(9,T7:T1048576)</f>
        <v>1924</v>
      </c>
      <c r="U3" s="102">
        <f>IF(O3=0,0,T3/O3)</f>
        <v>0.60200250312891113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1" t="s">
        <v>26</v>
      </c>
      <c r="B6" s="682" t="s">
        <v>8</v>
      </c>
      <c r="C6" s="681" t="s">
        <v>27</v>
      </c>
      <c r="D6" s="682" t="s">
        <v>9</v>
      </c>
      <c r="E6" s="682" t="s">
        <v>288</v>
      </c>
      <c r="F6" s="682" t="s">
        <v>28</v>
      </c>
      <c r="G6" s="682" t="s">
        <v>29</v>
      </c>
      <c r="H6" s="682" t="s">
        <v>11</v>
      </c>
      <c r="I6" s="682" t="s">
        <v>13</v>
      </c>
      <c r="J6" s="682" t="s">
        <v>14</v>
      </c>
      <c r="K6" s="682" t="s">
        <v>15</v>
      </c>
      <c r="L6" s="682" t="s">
        <v>30</v>
      </c>
      <c r="M6" s="683" t="s">
        <v>17</v>
      </c>
      <c r="N6" s="684" t="s">
        <v>31</v>
      </c>
      <c r="O6" s="684" t="s">
        <v>31</v>
      </c>
      <c r="P6" s="684" t="s">
        <v>17</v>
      </c>
      <c r="Q6" s="684" t="s">
        <v>5</v>
      </c>
      <c r="R6" s="684" t="s">
        <v>31</v>
      </c>
      <c r="S6" s="684" t="s">
        <v>5</v>
      </c>
      <c r="T6" s="684" t="s">
        <v>31</v>
      </c>
      <c r="U6" s="685" t="s">
        <v>5</v>
      </c>
    </row>
    <row r="7" spans="1:21" ht="14.4" customHeight="1" x14ac:dyDescent="0.3">
      <c r="A7" s="619">
        <v>7</v>
      </c>
      <c r="B7" s="620" t="s">
        <v>528</v>
      </c>
      <c r="C7" s="620">
        <v>89301072</v>
      </c>
      <c r="D7" s="686" t="s">
        <v>4275</v>
      </c>
      <c r="E7" s="687" t="s">
        <v>2880</v>
      </c>
      <c r="F7" s="620" t="s">
        <v>2873</v>
      </c>
      <c r="G7" s="620" t="s">
        <v>2915</v>
      </c>
      <c r="H7" s="620" t="s">
        <v>645</v>
      </c>
      <c r="I7" s="620" t="s">
        <v>2916</v>
      </c>
      <c r="J7" s="620" t="s">
        <v>2917</v>
      </c>
      <c r="K7" s="620" t="s">
        <v>2918</v>
      </c>
      <c r="L7" s="621">
        <v>270.69</v>
      </c>
      <c r="M7" s="621">
        <v>270.69</v>
      </c>
      <c r="N7" s="620">
        <v>1</v>
      </c>
      <c r="O7" s="688">
        <v>0.5</v>
      </c>
      <c r="P7" s="621">
        <v>270.69</v>
      </c>
      <c r="Q7" s="641">
        <v>1</v>
      </c>
      <c r="R7" s="620">
        <v>1</v>
      </c>
      <c r="S7" s="641">
        <v>1</v>
      </c>
      <c r="T7" s="688">
        <v>0.5</v>
      </c>
      <c r="U7" s="672">
        <v>1</v>
      </c>
    </row>
    <row r="8" spans="1:21" ht="14.4" customHeight="1" x14ac:dyDescent="0.3">
      <c r="A8" s="625">
        <v>7</v>
      </c>
      <c r="B8" s="626" t="s">
        <v>528</v>
      </c>
      <c r="C8" s="626">
        <v>89301072</v>
      </c>
      <c r="D8" s="689" t="s">
        <v>4275</v>
      </c>
      <c r="E8" s="690" t="s">
        <v>2880</v>
      </c>
      <c r="F8" s="626" t="s">
        <v>2873</v>
      </c>
      <c r="G8" s="626" t="s">
        <v>2919</v>
      </c>
      <c r="H8" s="626" t="s">
        <v>645</v>
      </c>
      <c r="I8" s="626" t="s">
        <v>2920</v>
      </c>
      <c r="J8" s="626" t="s">
        <v>1948</v>
      </c>
      <c r="K8" s="626" t="s">
        <v>2921</v>
      </c>
      <c r="L8" s="627">
        <v>471.57</v>
      </c>
      <c r="M8" s="627">
        <v>471.57</v>
      </c>
      <c r="N8" s="626">
        <v>1</v>
      </c>
      <c r="O8" s="691">
        <v>0.5</v>
      </c>
      <c r="P8" s="627">
        <v>471.57</v>
      </c>
      <c r="Q8" s="642">
        <v>1</v>
      </c>
      <c r="R8" s="626">
        <v>1</v>
      </c>
      <c r="S8" s="642">
        <v>1</v>
      </c>
      <c r="T8" s="691">
        <v>0.5</v>
      </c>
      <c r="U8" s="673">
        <v>1</v>
      </c>
    </row>
    <row r="9" spans="1:21" ht="14.4" customHeight="1" x14ac:dyDescent="0.3">
      <c r="A9" s="625">
        <v>7</v>
      </c>
      <c r="B9" s="626" t="s">
        <v>528</v>
      </c>
      <c r="C9" s="626">
        <v>89301072</v>
      </c>
      <c r="D9" s="689" t="s">
        <v>4275</v>
      </c>
      <c r="E9" s="690" t="s">
        <v>2881</v>
      </c>
      <c r="F9" s="626" t="s">
        <v>2873</v>
      </c>
      <c r="G9" s="626" t="s">
        <v>2922</v>
      </c>
      <c r="H9" s="626" t="s">
        <v>527</v>
      </c>
      <c r="I9" s="626" t="s">
        <v>2923</v>
      </c>
      <c r="J9" s="626" t="s">
        <v>2924</v>
      </c>
      <c r="K9" s="626" t="s">
        <v>2925</v>
      </c>
      <c r="L9" s="627">
        <v>1313.2</v>
      </c>
      <c r="M9" s="627">
        <v>1313.2</v>
      </c>
      <c r="N9" s="626">
        <v>1</v>
      </c>
      <c r="O9" s="691">
        <v>1</v>
      </c>
      <c r="P9" s="627">
        <v>1313.2</v>
      </c>
      <c r="Q9" s="642">
        <v>1</v>
      </c>
      <c r="R9" s="626">
        <v>1</v>
      </c>
      <c r="S9" s="642">
        <v>1</v>
      </c>
      <c r="T9" s="691">
        <v>1</v>
      </c>
      <c r="U9" s="673">
        <v>1</v>
      </c>
    </row>
    <row r="10" spans="1:21" ht="14.4" customHeight="1" x14ac:dyDescent="0.3">
      <c r="A10" s="625">
        <v>7</v>
      </c>
      <c r="B10" s="626" t="s">
        <v>528</v>
      </c>
      <c r="C10" s="626">
        <v>89301072</v>
      </c>
      <c r="D10" s="689" t="s">
        <v>4275</v>
      </c>
      <c r="E10" s="690" t="s">
        <v>2881</v>
      </c>
      <c r="F10" s="626" t="s">
        <v>2873</v>
      </c>
      <c r="G10" s="626" t="s">
        <v>2922</v>
      </c>
      <c r="H10" s="626" t="s">
        <v>527</v>
      </c>
      <c r="I10" s="626" t="s">
        <v>2923</v>
      </c>
      <c r="J10" s="626" t="s">
        <v>2926</v>
      </c>
      <c r="K10" s="626" t="s">
        <v>2927</v>
      </c>
      <c r="L10" s="627">
        <v>1313.2</v>
      </c>
      <c r="M10" s="627">
        <v>1313.2</v>
      </c>
      <c r="N10" s="626">
        <v>1</v>
      </c>
      <c r="O10" s="691">
        <v>1</v>
      </c>
      <c r="P10" s="627">
        <v>1313.2</v>
      </c>
      <c r="Q10" s="642">
        <v>1</v>
      </c>
      <c r="R10" s="626">
        <v>1</v>
      </c>
      <c r="S10" s="642">
        <v>1</v>
      </c>
      <c r="T10" s="691">
        <v>1</v>
      </c>
      <c r="U10" s="673">
        <v>1</v>
      </c>
    </row>
    <row r="11" spans="1:21" ht="14.4" customHeight="1" x14ac:dyDescent="0.3">
      <c r="A11" s="625">
        <v>7</v>
      </c>
      <c r="B11" s="626" t="s">
        <v>528</v>
      </c>
      <c r="C11" s="626">
        <v>89301072</v>
      </c>
      <c r="D11" s="689" t="s">
        <v>4275</v>
      </c>
      <c r="E11" s="690" t="s">
        <v>2881</v>
      </c>
      <c r="F11" s="626" t="s">
        <v>2873</v>
      </c>
      <c r="G11" s="626" t="s">
        <v>2928</v>
      </c>
      <c r="H11" s="626" t="s">
        <v>527</v>
      </c>
      <c r="I11" s="626" t="s">
        <v>2929</v>
      </c>
      <c r="J11" s="626" t="s">
        <v>2930</v>
      </c>
      <c r="K11" s="626" t="s">
        <v>2931</v>
      </c>
      <c r="L11" s="627">
        <v>41.07</v>
      </c>
      <c r="M11" s="627">
        <v>41.07</v>
      </c>
      <c r="N11" s="626">
        <v>1</v>
      </c>
      <c r="O11" s="691">
        <v>1</v>
      </c>
      <c r="P11" s="627">
        <v>41.07</v>
      </c>
      <c r="Q11" s="642">
        <v>1</v>
      </c>
      <c r="R11" s="626">
        <v>1</v>
      </c>
      <c r="S11" s="642">
        <v>1</v>
      </c>
      <c r="T11" s="691">
        <v>1</v>
      </c>
      <c r="U11" s="673">
        <v>1</v>
      </c>
    </row>
    <row r="12" spans="1:21" ht="14.4" customHeight="1" x14ac:dyDescent="0.3">
      <c r="A12" s="625">
        <v>7</v>
      </c>
      <c r="B12" s="626" t="s">
        <v>528</v>
      </c>
      <c r="C12" s="626">
        <v>89301072</v>
      </c>
      <c r="D12" s="689" t="s">
        <v>4275</v>
      </c>
      <c r="E12" s="690" t="s">
        <v>2881</v>
      </c>
      <c r="F12" s="626" t="s">
        <v>2873</v>
      </c>
      <c r="G12" s="626" t="s">
        <v>2932</v>
      </c>
      <c r="H12" s="626" t="s">
        <v>645</v>
      </c>
      <c r="I12" s="626" t="s">
        <v>2933</v>
      </c>
      <c r="J12" s="626" t="s">
        <v>2934</v>
      </c>
      <c r="K12" s="626" t="s">
        <v>2935</v>
      </c>
      <c r="L12" s="627">
        <v>428.4</v>
      </c>
      <c r="M12" s="627">
        <v>428.4</v>
      </c>
      <c r="N12" s="626">
        <v>1</v>
      </c>
      <c r="O12" s="691">
        <v>1</v>
      </c>
      <c r="P12" s="627">
        <v>428.4</v>
      </c>
      <c r="Q12" s="642">
        <v>1</v>
      </c>
      <c r="R12" s="626">
        <v>1</v>
      </c>
      <c r="S12" s="642">
        <v>1</v>
      </c>
      <c r="T12" s="691">
        <v>1</v>
      </c>
      <c r="U12" s="673">
        <v>1</v>
      </c>
    </row>
    <row r="13" spans="1:21" ht="14.4" customHeight="1" x14ac:dyDescent="0.3">
      <c r="A13" s="625">
        <v>7</v>
      </c>
      <c r="B13" s="626" t="s">
        <v>528</v>
      </c>
      <c r="C13" s="626">
        <v>89301072</v>
      </c>
      <c r="D13" s="689" t="s">
        <v>4275</v>
      </c>
      <c r="E13" s="690" t="s">
        <v>2882</v>
      </c>
      <c r="F13" s="626" t="s">
        <v>2873</v>
      </c>
      <c r="G13" s="626" t="s">
        <v>2936</v>
      </c>
      <c r="H13" s="626" t="s">
        <v>527</v>
      </c>
      <c r="I13" s="626" t="s">
        <v>2937</v>
      </c>
      <c r="J13" s="626" t="s">
        <v>2938</v>
      </c>
      <c r="K13" s="626" t="s">
        <v>2939</v>
      </c>
      <c r="L13" s="627">
        <v>481.8</v>
      </c>
      <c r="M13" s="627">
        <v>963.6</v>
      </c>
      <c r="N13" s="626">
        <v>2</v>
      </c>
      <c r="O13" s="691">
        <v>2</v>
      </c>
      <c r="P13" s="627">
        <v>963.6</v>
      </c>
      <c r="Q13" s="642">
        <v>1</v>
      </c>
      <c r="R13" s="626">
        <v>2</v>
      </c>
      <c r="S13" s="642">
        <v>1</v>
      </c>
      <c r="T13" s="691">
        <v>2</v>
      </c>
      <c r="U13" s="673">
        <v>1</v>
      </c>
    </row>
    <row r="14" spans="1:21" ht="14.4" customHeight="1" x14ac:dyDescent="0.3">
      <c r="A14" s="625">
        <v>7</v>
      </c>
      <c r="B14" s="626" t="s">
        <v>528</v>
      </c>
      <c r="C14" s="626">
        <v>89301072</v>
      </c>
      <c r="D14" s="689" t="s">
        <v>4275</v>
      </c>
      <c r="E14" s="690" t="s">
        <v>2883</v>
      </c>
      <c r="F14" s="626" t="s">
        <v>2873</v>
      </c>
      <c r="G14" s="626" t="s">
        <v>2940</v>
      </c>
      <c r="H14" s="626" t="s">
        <v>645</v>
      </c>
      <c r="I14" s="626" t="s">
        <v>2941</v>
      </c>
      <c r="J14" s="626" t="s">
        <v>2942</v>
      </c>
      <c r="K14" s="626" t="s">
        <v>2943</v>
      </c>
      <c r="L14" s="627">
        <v>333.31</v>
      </c>
      <c r="M14" s="627">
        <v>333.31</v>
      </c>
      <c r="N14" s="626">
        <v>1</v>
      </c>
      <c r="O14" s="691">
        <v>0.5</v>
      </c>
      <c r="P14" s="627">
        <v>333.31</v>
      </c>
      <c r="Q14" s="642">
        <v>1</v>
      </c>
      <c r="R14" s="626">
        <v>1</v>
      </c>
      <c r="S14" s="642">
        <v>1</v>
      </c>
      <c r="T14" s="691">
        <v>0.5</v>
      </c>
      <c r="U14" s="673">
        <v>1</v>
      </c>
    </row>
    <row r="15" spans="1:21" ht="14.4" customHeight="1" x14ac:dyDescent="0.3">
      <c r="A15" s="625">
        <v>7</v>
      </c>
      <c r="B15" s="626" t="s">
        <v>528</v>
      </c>
      <c r="C15" s="626">
        <v>89301072</v>
      </c>
      <c r="D15" s="689" t="s">
        <v>4275</v>
      </c>
      <c r="E15" s="690" t="s">
        <v>2883</v>
      </c>
      <c r="F15" s="626" t="s">
        <v>2873</v>
      </c>
      <c r="G15" s="626" t="s">
        <v>2944</v>
      </c>
      <c r="H15" s="626" t="s">
        <v>527</v>
      </c>
      <c r="I15" s="626" t="s">
        <v>2945</v>
      </c>
      <c r="J15" s="626" t="s">
        <v>2946</v>
      </c>
      <c r="K15" s="626" t="s">
        <v>2947</v>
      </c>
      <c r="L15" s="627">
        <v>0</v>
      </c>
      <c r="M15" s="627">
        <v>0</v>
      </c>
      <c r="N15" s="626">
        <v>1</v>
      </c>
      <c r="O15" s="691">
        <v>0.5</v>
      </c>
      <c r="P15" s="627"/>
      <c r="Q15" s="642"/>
      <c r="R15" s="626"/>
      <c r="S15" s="642">
        <v>0</v>
      </c>
      <c r="T15" s="691"/>
      <c r="U15" s="673">
        <v>0</v>
      </c>
    </row>
    <row r="16" spans="1:21" ht="14.4" customHeight="1" x14ac:dyDescent="0.3">
      <c r="A16" s="625">
        <v>7</v>
      </c>
      <c r="B16" s="626" t="s">
        <v>528</v>
      </c>
      <c r="C16" s="626">
        <v>89301072</v>
      </c>
      <c r="D16" s="689" t="s">
        <v>4275</v>
      </c>
      <c r="E16" s="690" t="s">
        <v>2883</v>
      </c>
      <c r="F16" s="626" t="s">
        <v>2873</v>
      </c>
      <c r="G16" s="626" t="s">
        <v>2948</v>
      </c>
      <c r="H16" s="626" t="s">
        <v>527</v>
      </c>
      <c r="I16" s="626" t="s">
        <v>2949</v>
      </c>
      <c r="J16" s="626" t="s">
        <v>2950</v>
      </c>
      <c r="K16" s="626" t="s">
        <v>2951</v>
      </c>
      <c r="L16" s="627">
        <v>0</v>
      </c>
      <c r="M16" s="627">
        <v>0</v>
      </c>
      <c r="N16" s="626">
        <v>1</v>
      </c>
      <c r="O16" s="691">
        <v>0.5</v>
      </c>
      <c r="P16" s="627"/>
      <c r="Q16" s="642"/>
      <c r="R16" s="626"/>
      <c r="S16" s="642">
        <v>0</v>
      </c>
      <c r="T16" s="691"/>
      <c r="U16" s="673">
        <v>0</v>
      </c>
    </row>
    <row r="17" spans="1:21" ht="14.4" customHeight="1" x14ac:dyDescent="0.3">
      <c r="A17" s="625">
        <v>7</v>
      </c>
      <c r="B17" s="626" t="s">
        <v>528</v>
      </c>
      <c r="C17" s="626">
        <v>89301072</v>
      </c>
      <c r="D17" s="689" t="s">
        <v>4275</v>
      </c>
      <c r="E17" s="690" t="s">
        <v>2883</v>
      </c>
      <c r="F17" s="626" t="s">
        <v>2873</v>
      </c>
      <c r="G17" s="626" t="s">
        <v>2948</v>
      </c>
      <c r="H17" s="626" t="s">
        <v>527</v>
      </c>
      <c r="I17" s="626" t="s">
        <v>2952</v>
      </c>
      <c r="J17" s="626" t="s">
        <v>2953</v>
      </c>
      <c r="K17" s="626" t="s">
        <v>2951</v>
      </c>
      <c r="L17" s="627">
        <v>0</v>
      </c>
      <c r="M17" s="627">
        <v>0</v>
      </c>
      <c r="N17" s="626">
        <v>3</v>
      </c>
      <c r="O17" s="691">
        <v>2.5</v>
      </c>
      <c r="P17" s="627">
        <v>0</v>
      </c>
      <c r="Q17" s="642"/>
      <c r="R17" s="626">
        <v>2</v>
      </c>
      <c r="S17" s="642">
        <v>0.66666666666666663</v>
      </c>
      <c r="T17" s="691">
        <v>1.5</v>
      </c>
      <c r="U17" s="673">
        <v>0.6</v>
      </c>
    </row>
    <row r="18" spans="1:21" ht="14.4" customHeight="1" x14ac:dyDescent="0.3">
      <c r="A18" s="625">
        <v>7</v>
      </c>
      <c r="B18" s="626" t="s">
        <v>528</v>
      </c>
      <c r="C18" s="626">
        <v>89301072</v>
      </c>
      <c r="D18" s="689" t="s">
        <v>4275</v>
      </c>
      <c r="E18" s="690" t="s">
        <v>2883</v>
      </c>
      <c r="F18" s="626" t="s">
        <v>2873</v>
      </c>
      <c r="G18" s="626" t="s">
        <v>2954</v>
      </c>
      <c r="H18" s="626" t="s">
        <v>527</v>
      </c>
      <c r="I18" s="626" t="s">
        <v>2955</v>
      </c>
      <c r="J18" s="626" t="s">
        <v>1276</v>
      </c>
      <c r="K18" s="626" t="s">
        <v>2956</v>
      </c>
      <c r="L18" s="627">
        <v>26.17</v>
      </c>
      <c r="M18" s="627">
        <v>26.17</v>
      </c>
      <c r="N18" s="626">
        <v>1</v>
      </c>
      <c r="O18" s="691">
        <v>1</v>
      </c>
      <c r="P18" s="627">
        <v>26.17</v>
      </c>
      <c r="Q18" s="642">
        <v>1</v>
      </c>
      <c r="R18" s="626">
        <v>1</v>
      </c>
      <c r="S18" s="642">
        <v>1</v>
      </c>
      <c r="T18" s="691">
        <v>1</v>
      </c>
      <c r="U18" s="673">
        <v>1</v>
      </c>
    </row>
    <row r="19" spans="1:21" ht="14.4" customHeight="1" x14ac:dyDescent="0.3">
      <c r="A19" s="625">
        <v>7</v>
      </c>
      <c r="B19" s="626" t="s">
        <v>528</v>
      </c>
      <c r="C19" s="626">
        <v>89301072</v>
      </c>
      <c r="D19" s="689" t="s">
        <v>4275</v>
      </c>
      <c r="E19" s="690" t="s">
        <v>2883</v>
      </c>
      <c r="F19" s="626" t="s">
        <v>2873</v>
      </c>
      <c r="G19" s="626" t="s">
        <v>2957</v>
      </c>
      <c r="H19" s="626" t="s">
        <v>645</v>
      </c>
      <c r="I19" s="626" t="s">
        <v>2958</v>
      </c>
      <c r="J19" s="626" t="s">
        <v>2959</v>
      </c>
      <c r="K19" s="626" t="s">
        <v>2960</v>
      </c>
      <c r="L19" s="627">
        <v>1344.66</v>
      </c>
      <c r="M19" s="627">
        <v>1344.66</v>
      </c>
      <c r="N19" s="626">
        <v>1</v>
      </c>
      <c r="O19" s="691">
        <v>1</v>
      </c>
      <c r="P19" s="627">
        <v>1344.66</v>
      </c>
      <c r="Q19" s="642">
        <v>1</v>
      </c>
      <c r="R19" s="626">
        <v>1</v>
      </c>
      <c r="S19" s="642">
        <v>1</v>
      </c>
      <c r="T19" s="691">
        <v>1</v>
      </c>
      <c r="U19" s="673">
        <v>1</v>
      </c>
    </row>
    <row r="20" spans="1:21" ht="14.4" customHeight="1" x14ac:dyDescent="0.3">
      <c r="A20" s="625">
        <v>7</v>
      </c>
      <c r="B20" s="626" t="s">
        <v>528</v>
      </c>
      <c r="C20" s="626">
        <v>89301072</v>
      </c>
      <c r="D20" s="689" t="s">
        <v>4275</v>
      </c>
      <c r="E20" s="690" t="s">
        <v>2883</v>
      </c>
      <c r="F20" s="626" t="s">
        <v>2873</v>
      </c>
      <c r="G20" s="626" t="s">
        <v>2961</v>
      </c>
      <c r="H20" s="626" t="s">
        <v>527</v>
      </c>
      <c r="I20" s="626" t="s">
        <v>2264</v>
      </c>
      <c r="J20" s="626" t="s">
        <v>2265</v>
      </c>
      <c r="K20" s="626" t="s">
        <v>2962</v>
      </c>
      <c r="L20" s="627">
        <v>38.99</v>
      </c>
      <c r="M20" s="627">
        <v>38.99</v>
      </c>
      <c r="N20" s="626">
        <v>1</v>
      </c>
      <c r="O20" s="691">
        <v>1</v>
      </c>
      <c r="P20" s="627">
        <v>38.99</v>
      </c>
      <c r="Q20" s="642">
        <v>1</v>
      </c>
      <c r="R20" s="626">
        <v>1</v>
      </c>
      <c r="S20" s="642">
        <v>1</v>
      </c>
      <c r="T20" s="691">
        <v>1</v>
      </c>
      <c r="U20" s="673">
        <v>1</v>
      </c>
    </row>
    <row r="21" spans="1:21" ht="14.4" customHeight="1" x14ac:dyDescent="0.3">
      <c r="A21" s="625">
        <v>7</v>
      </c>
      <c r="B21" s="626" t="s">
        <v>528</v>
      </c>
      <c r="C21" s="626">
        <v>89301072</v>
      </c>
      <c r="D21" s="689" t="s">
        <v>4275</v>
      </c>
      <c r="E21" s="690" t="s">
        <v>2884</v>
      </c>
      <c r="F21" s="626" t="s">
        <v>2873</v>
      </c>
      <c r="G21" s="626" t="s">
        <v>2963</v>
      </c>
      <c r="H21" s="626" t="s">
        <v>527</v>
      </c>
      <c r="I21" s="626" t="s">
        <v>2964</v>
      </c>
      <c r="J21" s="626" t="s">
        <v>2965</v>
      </c>
      <c r="K21" s="626" t="s">
        <v>2966</v>
      </c>
      <c r="L21" s="627">
        <v>49.42</v>
      </c>
      <c r="M21" s="627">
        <v>98.84</v>
      </c>
      <c r="N21" s="626">
        <v>2</v>
      </c>
      <c r="O21" s="691">
        <v>1</v>
      </c>
      <c r="P21" s="627">
        <v>98.84</v>
      </c>
      <c r="Q21" s="642">
        <v>1</v>
      </c>
      <c r="R21" s="626">
        <v>2</v>
      </c>
      <c r="S21" s="642">
        <v>1</v>
      </c>
      <c r="T21" s="691">
        <v>1</v>
      </c>
      <c r="U21" s="673">
        <v>1</v>
      </c>
    </row>
    <row r="22" spans="1:21" ht="14.4" customHeight="1" x14ac:dyDescent="0.3">
      <c r="A22" s="625">
        <v>7</v>
      </c>
      <c r="B22" s="626" t="s">
        <v>528</v>
      </c>
      <c r="C22" s="626">
        <v>89301072</v>
      </c>
      <c r="D22" s="689" t="s">
        <v>4275</v>
      </c>
      <c r="E22" s="690" t="s">
        <v>2885</v>
      </c>
      <c r="F22" s="626" t="s">
        <v>2873</v>
      </c>
      <c r="G22" s="626" t="s">
        <v>2948</v>
      </c>
      <c r="H22" s="626" t="s">
        <v>527</v>
      </c>
      <c r="I22" s="626" t="s">
        <v>2967</v>
      </c>
      <c r="J22" s="626" t="s">
        <v>2968</v>
      </c>
      <c r="K22" s="626" t="s">
        <v>2951</v>
      </c>
      <c r="L22" s="627">
        <v>0</v>
      </c>
      <c r="M22" s="627">
        <v>0</v>
      </c>
      <c r="N22" s="626">
        <v>2</v>
      </c>
      <c r="O22" s="691">
        <v>1</v>
      </c>
      <c r="P22" s="627">
        <v>0</v>
      </c>
      <c r="Q22" s="642"/>
      <c r="R22" s="626">
        <v>2</v>
      </c>
      <c r="S22" s="642">
        <v>1</v>
      </c>
      <c r="T22" s="691">
        <v>1</v>
      </c>
      <c r="U22" s="673">
        <v>1</v>
      </c>
    </row>
    <row r="23" spans="1:21" ht="14.4" customHeight="1" x14ac:dyDescent="0.3">
      <c r="A23" s="625">
        <v>7</v>
      </c>
      <c r="B23" s="626" t="s">
        <v>528</v>
      </c>
      <c r="C23" s="626">
        <v>89301072</v>
      </c>
      <c r="D23" s="689" t="s">
        <v>4275</v>
      </c>
      <c r="E23" s="690" t="s">
        <v>2885</v>
      </c>
      <c r="F23" s="626" t="s">
        <v>2873</v>
      </c>
      <c r="G23" s="626" t="s">
        <v>2969</v>
      </c>
      <c r="H23" s="626" t="s">
        <v>527</v>
      </c>
      <c r="I23" s="626" t="s">
        <v>2970</v>
      </c>
      <c r="J23" s="626" t="s">
        <v>2971</v>
      </c>
      <c r="K23" s="626" t="s">
        <v>2972</v>
      </c>
      <c r="L23" s="627">
        <v>0</v>
      </c>
      <c r="M23" s="627">
        <v>0</v>
      </c>
      <c r="N23" s="626">
        <v>2</v>
      </c>
      <c r="O23" s="691">
        <v>1</v>
      </c>
      <c r="P23" s="627">
        <v>0</v>
      </c>
      <c r="Q23" s="642"/>
      <c r="R23" s="626">
        <v>2</v>
      </c>
      <c r="S23" s="642">
        <v>1</v>
      </c>
      <c r="T23" s="691">
        <v>1</v>
      </c>
      <c r="U23" s="673">
        <v>1</v>
      </c>
    </row>
    <row r="24" spans="1:21" ht="14.4" customHeight="1" x14ac:dyDescent="0.3">
      <c r="A24" s="625">
        <v>7</v>
      </c>
      <c r="B24" s="626" t="s">
        <v>528</v>
      </c>
      <c r="C24" s="626">
        <v>89301072</v>
      </c>
      <c r="D24" s="689" t="s">
        <v>4275</v>
      </c>
      <c r="E24" s="690" t="s">
        <v>2885</v>
      </c>
      <c r="F24" s="626" t="s">
        <v>2873</v>
      </c>
      <c r="G24" s="626" t="s">
        <v>2973</v>
      </c>
      <c r="H24" s="626" t="s">
        <v>527</v>
      </c>
      <c r="I24" s="626" t="s">
        <v>2974</v>
      </c>
      <c r="J24" s="626" t="s">
        <v>2975</v>
      </c>
      <c r="K24" s="626" t="s">
        <v>2976</v>
      </c>
      <c r="L24" s="627">
        <v>871.31</v>
      </c>
      <c r="M24" s="627">
        <v>1742.62</v>
      </c>
      <c r="N24" s="626">
        <v>2</v>
      </c>
      <c r="O24" s="691">
        <v>1</v>
      </c>
      <c r="P24" s="627">
        <v>1742.62</v>
      </c>
      <c r="Q24" s="642">
        <v>1</v>
      </c>
      <c r="R24" s="626">
        <v>2</v>
      </c>
      <c r="S24" s="642">
        <v>1</v>
      </c>
      <c r="T24" s="691">
        <v>1</v>
      </c>
      <c r="U24" s="673">
        <v>1</v>
      </c>
    </row>
    <row r="25" spans="1:21" ht="14.4" customHeight="1" x14ac:dyDescent="0.3">
      <c r="A25" s="625">
        <v>7</v>
      </c>
      <c r="B25" s="626" t="s">
        <v>528</v>
      </c>
      <c r="C25" s="626">
        <v>89301072</v>
      </c>
      <c r="D25" s="689" t="s">
        <v>4275</v>
      </c>
      <c r="E25" s="690" t="s">
        <v>2886</v>
      </c>
      <c r="F25" s="626" t="s">
        <v>2873</v>
      </c>
      <c r="G25" s="626" t="s">
        <v>2977</v>
      </c>
      <c r="H25" s="626" t="s">
        <v>527</v>
      </c>
      <c r="I25" s="626" t="s">
        <v>2978</v>
      </c>
      <c r="J25" s="626" t="s">
        <v>2979</v>
      </c>
      <c r="K25" s="626" t="s">
        <v>2980</v>
      </c>
      <c r="L25" s="627">
        <v>1354.54</v>
      </c>
      <c r="M25" s="627">
        <v>4063.62</v>
      </c>
      <c r="N25" s="626">
        <v>3</v>
      </c>
      <c r="O25" s="691">
        <v>0.5</v>
      </c>
      <c r="P25" s="627">
        <v>4063.62</v>
      </c>
      <c r="Q25" s="642">
        <v>1</v>
      </c>
      <c r="R25" s="626">
        <v>3</v>
      </c>
      <c r="S25" s="642">
        <v>1</v>
      </c>
      <c r="T25" s="691">
        <v>0.5</v>
      </c>
      <c r="U25" s="673">
        <v>1</v>
      </c>
    </row>
    <row r="26" spans="1:21" ht="14.4" customHeight="1" x14ac:dyDescent="0.3">
      <c r="A26" s="625">
        <v>7</v>
      </c>
      <c r="B26" s="626" t="s">
        <v>528</v>
      </c>
      <c r="C26" s="626">
        <v>89301072</v>
      </c>
      <c r="D26" s="689" t="s">
        <v>4275</v>
      </c>
      <c r="E26" s="690" t="s">
        <v>2886</v>
      </c>
      <c r="F26" s="626" t="s">
        <v>2873</v>
      </c>
      <c r="G26" s="626" t="s">
        <v>2981</v>
      </c>
      <c r="H26" s="626" t="s">
        <v>645</v>
      </c>
      <c r="I26" s="626" t="s">
        <v>2982</v>
      </c>
      <c r="J26" s="626" t="s">
        <v>2983</v>
      </c>
      <c r="K26" s="626" t="s">
        <v>2984</v>
      </c>
      <c r="L26" s="627">
        <v>222.25</v>
      </c>
      <c r="M26" s="627">
        <v>444.5</v>
      </c>
      <c r="N26" s="626">
        <v>2</v>
      </c>
      <c r="O26" s="691">
        <v>0.5</v>
      </c>
      <c r="P26" s="627">
        <v>444.5</v>
      </c>
      <c r="Q26" s="642">
        <v>1</v>
      </c>
      <c r="R26" s="626">
        <v>2</v>
      </c>
      <c r="S26" s="642">
        <v>1</v>
      </c>
      <c r="T26" s="691">
        <v>0.5</v>
      </c>
      <c r="U26" s="673">
        <v>1</v>
      </c>
    </row>
    <row r="27" spans="1:21" ht="14.4" customHeight="1" x14ac:dyDescent="0.3">
      <c r="A27" s="625">
        <v>7</v>
      </c>
      <c r="B27" s="626" t="s">
        <v>528</v>
      </c>
      <c r="C27" s="626">
        <v>89301072</v>
      </c>
      <c r="D27" s="689" t="s">
        <v>4275</v>
      </c>
      <c r="E27" s="690" t="s">
        <v>2886</v>
      </c>
      <c r="F27" s="626" t="s">
        <v>2873</v>
      </c>
      <c r="G27" s="626" t="s">
        <v>2985</v>
      </c>
      <c r="H27" s="626" t="s">
        <v>527</v>
      </c>
      <c r="I27" s="626" t="s">
        <v>1642</v>
      </c>
      <c r="J27" s="626" t="s">
        <v>1643</v>
      </c>
      <c r="K27" s="626" t="s">
        <v>2986</v>
      </c>
      <c r="L27" s="627">
        <v>45.75</v>
      </c>
      <c r="M27" s="627">
        <v>45.75</v>
      </c>
      <c r="N27" s="626">
        <v>1</v>
      </c>
      <c r="O27" s="691">
        <v>0.5</v>
      </c>
      <c r="P27" s="627">
        <v>45.75</v>
      </c>
      <c r="Q27" s="642">
        <v>1</v>
      </c>
      <c r="R27" s="626">
        <v>1</v>
      </c>
      <c r="S27" s="642">
        <v>1</v>
      </c>
      <c r="T27" s="691">
        <v>0.5</v>
      </c>
      <c r="U27" s="673">
        <v>1</v>
      </c>
    </row>
    <row r="28" spans="1:21" ht="14.4" customHeight="1" x14ac:dyDescent="0.3">
      <c r="A28" s="625">
        <v>7</v>
      </c>
      <c r="B28" s="626" t="s">
        <v>528</v>
      </c>
      <c r="C28" s="626">
        <v>89301072</v>
      </c>
      <c r="D28" s="689" t="s">
        <v>4275</v>
      </c>
      <c r="E28" s="690" t="s">
        <v>2886</v>
      </c>
      <c r="F28" s="626" t="s">
        <v>2873</v>
      </c>
      <c r="G28" s="626" t="s">
        <v>2987</v>
      </c>
      <c r="H28" s="626" t="s">
        <v>527</v>
      </c>
      <c r="I28" s="626" t="s">
        <v>2988</v>
      </c>
      <c r="J28" s="626" t="s">
        <v>2989</v>
      </c>
      <c r="K28" s="626" t="s">
        <v>2990</v>
      </c>
      <c r="L28" s="627">
        <v>44.89</v>
      </c>
      <c r="M28" s="627">
        <v>134.67000000000002</v>
      </c>
      <c r="N28" s="626">
        <v>3</v>
      </c>
      <c r="O28" s="691">
        <v>0.5</v>
      </c>
      <c r="P28" s="627">
        <v>134.67000000000002</v>
      </c>
      <c r="Q28" s="642">
        <v>1</v>
      </c>
      <c r="R28" s="626">
        <v>3</v>
      </c>
      <c r="S28" s="642">
        <v>1</v>
      </c>
      <c r="T28" s="691">
        <v>0.5</v>
      </c>
      <c r="U28" s="673">
        <v>1</v>
      </c>
    </row>
    <row r="29" spans="1:21" ht="14.4" customHeight="1" x14ac:dyDescent="0.3">
      <c r="A29" s="625">
        <v>7</v>
      </c>
      <c r="B29" s="626" t="s">
        <v>528</v>
      </c>
      <c r="C29" s="626">
        <v>89301072</v>
      </c>
      <c r="D29" s="689" t="s">
        <v>4275</v>
      </c>
      <c r="E29" s="690" t="s">
        <v>2886</v>
      </c>
      <c r="F29" s="626" t="s">
        <v>2873</v>
      </c>
      <c r="G29" s="626" t="s">
        <v>2991</v>
      </c>
      <c r="H29" s="626" t="s">
        <v>527</v>
      </c>
      <c r="I29" s="626" t="s">
        <v>2992</v>
      </c>
      <c r="J29" s="626" t="s">
        <v>2993</v>
      </c>
      <c r="K29" s="626" t="s">
        <v>2994</v>
      </c>
      <c r="L29" s="627">
        <v>0</v>
      </c>
      <c r="M29" s="627">
        <v>0</v>
      </c>
      <c r="N29" s="626">
        <v>3</v>
      </c>
      <c r="O29" s="691">
        <v>0.5</v>
      </c>
      <c r="P29" s="627">
        <v>0</v>
      </c>
      <c r="Q29" s="642"/>
      <c r="R29" s="626">
        <v>3</v>
      </c>
      <c r="S29" s="642">
        <v>1</v>
      </c>
      <c r="T29" s="691">
        <v>0.5</v>
      </c>
      <c r="U29" s="673">
        <v>1</v>
      </c>
    </row>
    <row r="30" spans="1:21" ht="14.4" customHeight="1" x14ac:dyDescent="0.3">
      <c r="A30" s="625">
        <v>7</v>
      </c>
      <c r="B30" s="626" t="s">
        <v>528</v>
      </c>
      <c r="C30" s="626">
        <v>89301072</v>
      </c>
      <c r="D30" s="689" t="s">
        <v>4275</v>
      </c>
      <c r="E30" s="690" t="s">
        <v>2886</v>
      </c>
      <c r="F30" s="626" t="s">
        <v>2873</v>
      </c>
      <c r="G30" s="626" t="s">
        <v>2995</v>
      </c>
      <c r="H30" s="626" t="s">
        <v>527</v>
      </c>
      <c r="I30" s="626" t="s">
        <v>2996</v>
      </c>
      <c r="J30" s="626" t="s">
        <v>2997</v>
      </c>
      <c r="K30" s="626" t="s">
        <v>2998</v>
      </c>
      <c r="L30" s="627">
        <v>0</v>
      </c>
      <c r="M30" s="627">
        <v>0</v>
      </c>
      <c r="N30" s="626">
        <v>1</v>
      </c>
      <c r="O30" s="691">
        <v>0.5</v>
      </c>
      <c r="P30" s="627">
        <v>0</v>
      </c>
      <c r="Q30" s="642"/>
      <c r="R30" s="626">
        <v>1</v>
      </c>
      <c r="S30" s="642">
        <v>1</v>
      </c>
      <c r="T30" s="691">
        <v>0.5</v>
      </c>
      <c r="U30" s="673">
        <v>1</v>
      </c>
    </row>
    <row r="31" spans="1:21" ht="14.4" customHeight="1" x14ac:dyDescent="0.3">
      <c r="A31" s="625">
        <v>7</v>
      </c>
      <c r="B31" s="626" t="s">
        <v>528</v>
      </c>
      <c r="C31" s="626">
        <v>89301072</v>
      </c>
      <c r="D31" s="689" t="s">
        <v>4275</v>
      </c>
      <c r="E31" s="690" t="s">
        <v>2886</v>
      </c>
      <c r="F31" s="626" t="s">
        <v>2873</v>
      </c>
      <c r="G31" s="626" t="s">
        <v>2999</v>
      </c>
      <c r="H31" s="626" t="s">
        <v>645</v>
      </c>
      <c r="I31" s="626" t="s">
        <v>3000</v>
      </c>
      <c r="J31" s="626" t="s">
        <v>3001</v>
      </c>
      <c r="K31" s="626" t="s">
        <v>3002</v>
      </c>
      <c r="L31" s="627">
        <v>74.87</v>
      </c>
      <c r="M31" s="627">
        <v>224.61</v>
      </c>
      <c r="N31" s="626">
        <v>3</v>
      </c>
      <c r="O31" s="691">
        <v>0.5</v>
      </c>
      <c r="P31" s="627">
        <v>224.61</v>
      </c>
      <c r="Q31" s="642">
        <v>1</v>
      </c>
      <c r="R31" s="626">
        <v>3</v>
      </c>
      <c r="S31" s="642">
        <v>1</v>
      </c>
      <c r="T31" s="691">
        <v>0.5</v>
      </c>
      <c r="U31" s="673">
        <v>1</v>
      </c>
    </row>
    <row r="32" spans="1:21" ht="14.4" customHeight="1" x14ac:dyDescent="0.3">
      <c r="A32" s="625">
        <v>7</v>
      </c>
      <c r="B32" s="626" t="s">
        <v>528</v>
      </c>
      <c r="C32" s="626">
        <v>89301072</v>
      </c>
      <c r="D32" s="689" t="s">
        <v>4275</v>
      </c>
      <c r="E32" s="690" t="s">
        <v>2886</v>
      </c>
      <c r="F32" s="626" t="s">
        <v>2873</v>
      </c>
      <c r="G32" s="626" t="s">
        <v>2999</v>
      </c>
      <c r="H32" s="626" t="s">
        <v>645</v>
      </c>
      <c r="I32" s="626" t="s">
        <v>3003</v>
      </c>
      <c r="J32" s="626" t="s">
        <v>3004</v>
      </c>
      <c r="K32" s="626" t="s">
        <v>3005</v>
      </c>
      <c r="L32" s="627">
        <v>249.54</v>
      </c>
      <c r="M32" s="627">
        <v>249.54</v>
      </c>
      <c r="N32" s="626">
        <v>1</v>
      </c>
      <c r="O32" s="691">
        <v>0.5</v>
      </c>
      <c r="P32" s="627">
        <v>249.54</v>
      </c>
      <c r="Q32" s="642">
        <v>1</v>
      </c>
      <c r="R32" s="626">
        <v>1</v>
      </c>
      <c r="S32" s="642">
        <v>1</v>
      </c>
      <c r="T32" s="691">
        <v>0.5</v>
      </c>
      <c r="U32" s="673">
        <v>1</v>
      </c>
    </row>
    <row r="33" spans="1:21" ht="14.4" customHeight="1" x14ac:dyDescent="0.3">
      <c r="A33" s="625">
        <v>7</v>
      </c>
      <c r="B33" s="626" t="s">
        <v>528</v>
      </c>
      <c r="C33" s="626">
        <v>89301072</v>
      </c>
      <c r="D33" s="689" t="s">
        <v>4275</v>
      </c>
      <c r="E33" s="690" t="s">
        <v>2886</v>
      </c>
      <c r="F33" s="626" t="s">
        <v>2873</v>
      </c>
      <c r="G33" s="626" t="s">
        <v>2999</v>
      </c>
      <c r="H33" s="626" t="s">
        <v>645</v>
      </c>
      <c r="I33" s="626" t="s">
        <v>3003</v>
      </c>
      <c r="J33" s="626" t="s">
        <v>3001</v>
      </c>
      <c r="K33" s="626" t="s">
        <v>3005</v>
      </c>
      <c r="L33" s="627">
        <v>249.54</v>
      </c>
      <c r="M33" s="627">
        <v>249.54</v>
      </c>
      <c r="N33" s="626">
        <v>1</v>
      </c>
      <c r="O33" s="691">
        <v>0.5</v>
      </c>
      <c r="P33" s="627">
        <v>249.54</v>
      </c>
      <c r="Q33" s="642">
        <v>1</v>
      </c>
      <c r="R33" s="626">
        <v>1</v>
      </c>
      <c r="S33" s="642">
        <v>1</v>
      </c>
      <c r="T33" s="691">
        <v>0.5</v>
      </c>
      <c r="U33" s="673">
        <v>1</v>
      </c>
    </row>
    <row r="34" spans="1:21" ht="14.4" customHeight="1" x14ac:dyDescent="0.3">
      <c r="A34" s="625">
        <v>7</v>
      </c>
      <c r="B34" s="626" t="s">
        <v>528</v>
      </c>
      <c r="C34" s="626">
        <v>89301072</v>
      </c>
      <c r="D34" s="689" t="s">
        <v>4275</v>
      </c>
      <c r="E34" s="690" t="s">
        <v>2886</v>
      </c>
      <c r="F34" s="626" t="s">
        <v>2873</v>
      </c>
      <c r="G34" s="626" t="s">
        <v>3006</v>
      </c>
      <c r="H34" s="626" t="s">
        <v>527</v>
      </c>
      <c r="I34" s="626" t="s">
        <v>3007</v>
      </c>
      <c r="J34" s="626" t="s">
        <v>3008</v>
      </c>
      <c r="K34" s="626" t="s">
        <v>3009</v>
      </c>
      <c r="L34" s="627">
        <v>614.78</v>
      </c>
      <c r="M34" s="627">
        <v>1229.56</v>
      </c>
      <c r="N34" s="626">
        <v>2</v>
      </c>
      <c r="O34" s="691">
        <v>0.5</v>
      </c>
      <c r="P34" s="627">
        <v>1229.56</v>
      </c>
      <c r="Q34" s="642">
        <v>1</v>
      </c>
      <c r="R34" s="626">
        <v>2</v>
      </c>
      <c r="S34" s="642">
        <v>1</v>
      </c>
      <c r="T34" s="691">
        <v>0.5</v>
      </c>
      <c r="U34" s="673">
        <v>1</v>
      </c>
    </row>
    <row r="35" spans="1:21" ht="14.4" customHeight="1" x14ac:dyDescent="0.3">
      <c r="A35" s="625">
        <v>7</v>
      </c>
      <c r="B35" s="626" t="s">
        <v>528</v>
      </c>
      <c r="C35" s="626">
        <v>89301072</v>
      </c>
      <c r="D35" s="689" t="s">
        <v>4275</v>
      </c>
      <c r="E35" s="690" t="s">
        <v>2886</v>
      </c>
      <c r="F35" s="626" t="s">
        <v>2873</v>
      </c>
      <c r="G35" s="626" t="s">
        <v>3006</v>
      </c>
      <c r="H35" s="626" t="s">
        <v>527</v>
      </c>
      <c r="I35" s="626" t="s">
        <v>3010</v>
      </c>
      <c r="J35" s="626" t="s">
        <v>3008</v>
      </c>
      <c r="K35" s="626" t="s">
        <v>3011</v>
      </c>
      <c r="L35" s="627">
        <v>0</v>
      </c>
      <c r="M35" s="627">
        <v>0</v>
      </c>
      <c r="N35" s="626">
        <v>1</v>
      </c>
      <c r="O35" s="691">
        <v>0.5</v>
      </c>
      <c r="P35" s="627">
        <v>0</v>
      </c>
      <c r="Q35" s="642"/>
      <c r="R35" s="626">
        <v>1</v>
      </c>
      <c r="S35" s="642">
        <v>1</v>
      </c>
      <c r="T35" s="691">
        <v>0.5</v>
      </c>
      <c r="U35" s="673">
        <v>1</v>
      </c>
    </row>
    <row r="36" spans="1:21" ht="14.4" customHeight="1" x14ac:dyDescent="0.3">
      <c r="A36" s="625">
        <v>7</v>
      </c>
      <c r="B36" s="626" t="s">
        <v>528</v>
      </c>
      <c r="C36" s="626">
        <v>89301072</v>
      </c>
      <c r="D36" s="689" t="s">
        <v>4275</v>
      </c>
      <c r="E36" s="690" t="s">
        <v>2886</v>
      </c>
      <c r="F36" s="626" t="s">
        <v>2873</v>
      </c>
      <c r="G36" s="626" t="s">
        <v>3012</v>
      </c>
      <c r="H36" s="626" t="s">
        <v>527</v>
      </c>
      <c r="I36" s="626" t="s">
        <v>3013</v>
      </c>
      <c r="J36" s="626" t="s">
        <v>3014</v>
      </c>
      <c r="K36" s="626" t="s">
        <v>3015</v>
      </c>
      <c r="L36" s="627">
        <v>51.91</v>
      </c>
      <c r="M36" s="627">
        <v>103.82</v>
      </c>
      <c r="N36" s="626">
        <v>2</v>
      </c>
      <c r="O36" s="691">
        <v>1</v>
      </c>
      <c r="P36" s="627"/>
      <c r="Q36" s="642">
        <v>0</v>
      </c>
      <c r="R36" s="626"/>
      <c r="S36" s="642">
        <v>0</v>
      </c>
      <c r="T36" s="691"/>
      <c r="U36" s="673">
        <v>0</v>
      </c>
    </row>
    <row r="37" spans="1:21" ht="14.4" customHeight="1" x14ac:dyDescent="0.3">
      <c r="A37" s="625">
        <v>7</v>
      </c>
      <c r="B37" s="626" t="s">
        <v>528</v>
      </c>
      <c r="C37" s="626">
        <v>89301072</v>
      </c>
      <c r="D37" s="689" t="s">
        <v>4275</v>
      </c>
      <c r="E37" s="690" t="s">
        <v>2886</v>
      </c>
      <c r="F37" s="626" t="s">
        <v>2873</v>
      </c>
      <c r="G37" s="626" t="s">
        <v>3016</v>
      </c>
      <c r="H37" s="626" t="s">
        <v>527</v>
      </c>
      <c r="I37" s="626" t="s">
        <v>916</v>
      </c>
      <c r="J37" s="626" t="s">
        <v>3017</v>
      </c>
      <c r="K37" s="626" t="s">
        <v>3018</v>
      </c>
      <c r="L37" s="627">
        <v>72.05</v>
      </c>
      <c r="M37" s="627">
        <v>72.05</v>
      </c>
      <c r="N37" s="626">
        <v>1</v>
      </c>
      <c r="O37" s="691">
        <v>0.5</v>
      </c>
      <c r="P37" s="627">
        <v>72.05</v>
      </c>
      <c r="Q37" s="642">
        <v>1</v>
      </c>
      <c r="R37" s="626">
        <v>1</v>
      </c>
      <c r="S37" s="642">
        <v>1</v>
      </c>
      <c r="T37" s="691">
        <v>0.5</v>
      </c>
      <c r="U37" s="673">
        <v>1</v>
      </c>
    </row>
    <row r="38" spans="1:21" ht="14.4" customHeight="1" x14ac:dyDescent="0.3">
      <c r="A38" s="625">
        <v>7</v>
      </c>
      <c r="B38" s="626" t="s">
        <v>528</v>
      </c>
      <c r="C38" s="626">
        <v>89301072</v>
      </c>
      <c r="D38" s="689" t="s">
        <v>4275</v>
      </c>
      <c r="E38" s="690" t="s">
        <v>2886</v>
      </c>
      <c r="F38" s="626" t="s">
        <v>2873</v>
      </c>
      <c r="G38" s="626" t="s">
        <v>3019</v>
      </c>
      <c r="H38" s="626" t="s">
        <v>527</v>
      </c>
      <c r="I38" s="626" t="s">
        <v>3020</v>
      </c>
      <c r="J38" s="626" t="s">
        <v>3021</v>
      </c>
      <c r="K38" s="626" t="s">
        <v>3022</v>
      </c>
      <c r="L38" s="627">
        <v>0</v>
      </c>
      <c r="M38" s="627">
        <v>0</v>
      </c>
      <c r="N38" s="626">
        <v>2</v>
      </c>
      <c r="O38" s="691">
        <v>0.5</v>
      </c>
      <c r="P38" s="627">
        <v>0</v>
      </c>
      <c r="Q38" s="642"/>
      <c r="R38" s="626">
        <v>2</v>
      </c>
      <c r="S38" s="642">
        <v>1</v>
      </c>
      <c r="T38" s="691">
        <v>0.5</v>
      </c>
      <c r="U38" s="673">
        <v>1</v>
      </c>
    </row>
    <row r="39" spans="1:21" ht="14.4" customHeight="1" x14ac:dyDescent="0.3">
      <c r="A39" s="625">
        <v>7</v>
      </c>
      <c r="B39" s="626" t="s">
        <v>528</v>
      </c>
      <c r="C39" s="626">
        <v>89301072</v>
      </c>
      <c r="D39" s="689" t="s">
        <v>4275</v>
      </c>
      <c r="E39" s="690" t="s">
        <v>2886</v>
      </c>
      <c r="F39" s="626" t="s">
        <v>2873</v>
      </c>
      <c r="G39" s="626" t="s">
        <v>3023</v>
      </c>
      <c r="H39" s="626" t="s">
        <v>645</v>
      </c>
      <c r="I39" s="626" t="s">
        <v>3024</v>
      </c>
      <c r="J39" s="626" t="s">
        <v>1881</v>
      </c>
      <c r="K39" s="626" t="s">
        <v>3025</v>
      </c>
      <c r="L39" s="627">
        <v>96.63</v>
      </c>
      <c r="M39" s="627">
        <v>96.63</v>
      </c>
      <c r="N39" s="626">
        <v>1</v>
      </c>
      <c r="O39" s="691">
        <v>0.5</v>
      </c>
      <c r="P39" s="627">
        <v>96.63</v>
      </c>
      <c r="Q39" s="642">
        <v>1</v>
      </c>
      <c r="R39" s="626">
        <v>1</v>
      </c>
      <c r="S39" s="642">
        <v>1</v>
      </c>
      <c r="T39" s="691">
        <v>0.5</v>
      </c>
      <c r="U39" s="673">
        <v>1</v>
      </c>
    </row>
    <row r="40" spans="1:21" ht="14.4" customHeight="1" x14ac:dyDescent="0.3">
      <c r="A40" s="625">
        <v>7</v>
      </c>
      <c r="B40" s="626" t="s">
        <v>528</v>
      </c>
      <c r="C40" s="626">
        <v>89301072</v>
      </c>
      <c r="D40" s="689" t="s">
        <v>4275</v>
      </c>
      <c r="E40" s="690" t="s">
        <v>2886</v>
      </c>
      <c r="F40" s="626" t="s">
        <v>2873</v>
      </c>
      <c r="G40" s="626" t="s">
        <v>3026</v>
      </c>
      <c r="H40" s="626" t="s">
        <v>527</v>
      </c>
      <c r="I40" s="626" t="s">
        <v>3027</v>
      </c>
      <c r="J40" s="626" t="s">
        <v>865</v>
      </c>
      <c r="K40" s="626" t="s">
        <v>3028</v>
      </c>
      <c r="L40" s="627">
        <v>397.65</v>
      </c>
      <c r="M40" s="627">
        <v>397.65</v>
      </c>
      <c r="N40" s="626">
        <v>1</v>
      </c>
      <c r="O40" s="691">
        <v>0.5</v>
      </c>
      <c r="P40" s="627">
        <v>397.65</v>
      </c>
      <c r="Q40" s="642">
        <v>1</v>
      </c>
      <c r="R40" s="626">
        <v>1</v>
      </c>
      <c r="S40" s="642">
        <v>1</v>
      </c>
      <c r="T40" s="691">
        <v>0.5</v>
      </c>
      <c r="U40" s="673">
        <v>1</v>
      </c>
    </row>
    <row r="41" spans="1:21" ht="14.4" customHeight="1" x14ac:dyDescent="0.3">
      <c r="A41" s="625">
        <v>7</v>
      </c>
      <c r="B41" s="626" t="s">
        <v>528</v>
      </c>
      <c r="C41" s="626">
        <v>89301072</v>
      </c>
      <c r="D41" s="689" t="s">
        <v>4275</v>
      </c>
      <c r="E41" s="690" t="s">
        <v>2886</v>
      </c>
      <c r="F41" s="626" t="s">
        <v>2873</v>
      </c>
      <c r="G41" s="626" t="s">
        <v>3026</v>
      </c>
      <c r="H41" s="626" t="s">
        <v>527</v>
      </c>
      <c r="I41" s="626" t="s">
        <v>3027</v>
      </c>
      <c r="J41" s="626" t="s">
        <v>865</v>
      </c>
      <c r="K41" s="626" t="s">
        <v>3028</v>
      </c>
      <c r="L41" s="627">
        <v>612.26</v>
      </c>
      <c r="M41" s="627">
        <v>1224.52</v>
      </c>
      <c r="N41" s="626">
        <v>2</v>
      </c>
      <c r="O41" s="691">
        <v>0.5</v>
      </c>
      <c r="P41" s="627">
        <v>1224.52</v>
      </c>
      <c r="Q41" s="642">
        <v>1</v>
      </c>
      <c r="R41" s="626">
        <v>2</v>
      </c>
      <c r="S41" s="642">
        <v>1</v>
      </c>
      <c r="T41" s="691">
        <v>0.5</v>
      </c>
      <c r="U41" s="673">
        <v>1</v>
      </c>
    </row>
    <row r="42" spans="1:21" ht="14.4" customHeight="1" x14ac:dyDescent="0.3">
      <c r="A42" s="625">
        <v>7</v>
      </c>
      <c r="B42" s="626" t="s">
        <v>528</v>
      </c>
      <c r="C42" s="626">
        <v>89301072</v>
      </c>
      <c r="D42" s="689" t="s">
        <v>4275</v>
      </c>
      <c r="E42" s="690" t="s">
        <v>2886</v>
      </c>
      <c r="F42" s="626" t="s">
        <v>2873</v>
      </c>
      <c r="G42" s="626" t="s">
        <v>3029</v>
      </c>
      <c r="H42" s="626" t="s">
        <v>527</v>
      </c>
      <c r="I42" s="626" t="s">
        <v>897</v>
      </c>
      <c r="J42" s="626" t="s">
        <v>898</v>
      </c>
      <c r="K42" s="626" t="s">
        <v>899</v>
      </c>
      <c r="L42" s="627">
        <v>56.69</v>
      </c>
      <c r="M42" s="627">
        <v>340.14</v>
      </c>
      <c r="N42" s="626">
        <v>6</v>
      </c>
      <c r="O42" s="691">
        <v>1</v>
      </c>
      <c r="P42" s="627">
        <v>340.14</v>
      </c>
      <c r="Q42" s="642">
        <v>1</v>
      </c>
      <c r="R42" s="626">
        <v>6</v>
      </c>
      <c r="S42" s="642">
        <v>1</v>
      </c>
      <c r="T42" s="691">
        <v>1</v>
      </c>
      <c r="U42" s="673">
        <v>1</v>
      </c>
    </row>
    <row r="43" spans="1:21" ht="14.4" customHeight="1" x14ac:dyDescent="0.3">
      <c r="A43" s="625">
        <v>7</v>
      </c>
      <c r="B43" s="626" t="s">
        <v>528</v>
      </c>
      <c r="C43" s="626">
        <v>89301072</v>
      </c>
      <c r="D43" s="689" t="s">
        <v>4275</v>
      </c>
      <c r="E43" s="690" t="s">
        <v>2886</v>
      </c>
      <c r="F43" s="626" t="s">
        <v>2873</v>
      </c>
      <c r="G43" s="626" t="s">
        <v>3030</v>
      </c>
      <c r="H43" s="626" t="s">
        <v>527</v>
      </c>
      <c r="I43" s="626" t="s">
        <v>3031</v>
      </c>
      <c r="J43" s="626" t="s">
        <v>3032</v>
      </c>
      <c r="K43" s="626" t="s">
        <v>3033</v>
      </c>
      <c r="L43" s="627">
        <v>0</v>
      </c>
      <c r="M43" s="627">
        <v>0</v>
      </c>
      <c r="N43" s="626">
        <v>1</v>
      </c>
      <c r="O43" s="691">
        <v>0.5</v>
      </c>
      <c r="P43" s="627">
        <v>0</v>
      </c>
      <c r="Q43" s="642"/>
      <c r="R43" s="626">
        <v>1</v>
      </c>
      <c r="S43" s="642">
        <v>1</v>
      </c>
      <c r="T43" s="691">
        <v>0.5</v>
      </c>
      <c r="U43" s="673">
        <v>1</v>
      </c>
    </row>
    <row r="44" spans="1:21" ht="14.4" customHeight="1" x14ac:dyDescent="0.3">
      <c r="A44" s="625">
        <v>7</v>
      </c>
      <c r="B44" s="626" t="s">
        <v>528</v>
      </c>
      <c r="C44" s="626">
        <v>89301072</v>
      </c>
      <c r="D44" s="689" t="s">
        <v>4275</v>
      </c>
      <c r="E44" s="690" t="s">
        <v>2886</v>
      </c>
      <c r="F44" s="626" t="s">
        <v>2873</v>
      </c>
      <c r="G44" s="626" t="s">
        <v>3034</v>
      </c>
      <c r="H44" s="626" t="s">
        <v>527</v>
      </c>
      <c r="I44" s="626" t="s">
        <v>3035</v>
      </c>
      <c r="J44" s="626" t="s">
        <v>3036</v>
      </c>
      <c r="K44" s="626" t="s">
        <v>3002</v>
      </c>
      <c r="L44" s="627">
        <v>60.97</v>
      </c>
      <c r="M44" s="627">
        <v>60.97</v>
      </c>
      <c r="N44" s="626">
        <v>1</v>
      </c>
      <c r="O44" s="691">
        <v>0.5</v>
      </c>
      <c r="P44" s="627">
        <v>60.97</v>
      </c>
      <c r="Q44" s="642">
        <v>1</v>
      </c>
      <c r="R44" s="626">
        <v>1</v>
      </c>
      <c r="S44" s="642">
        <v>1</v>
      </c>
      <c r="T44" s="691">
        <v>0.5</v>
      </c>
      <c r="U44" s="673">
        <v>1</v>
      </c>
    </row>
    <row r="45" spans="1:21" ht="14.4" customHeight="1" x14ac:dyDescent="0.3">
      <c r="A45" s="625">
        <v>7</v>
      </c>
      <c r="B45" s="626" t="s">
        <v>528</v>
      </c>
      <c r="C45" s="626">
        <v>89301072</v>
      </c>
      <c r="D45" s="689" t="s">
        <v>4275</v>
      </c>
      <c r="E45" s="690" t="s">
        <v>2886</v>
      </c>
      <c r="F45" s="626" t="s">
        <v>2873</v>
      </c>
      <c r="G45" s="626" t="s">
        <v>3037</v>
      </c>
      <c r="H45" s="626" t="s">
        <v>527</v>
      </c>
      <c r="I45" s="626" t="s">
        <v>3038</v>
      </c>
      <c r="J45" s="626" t="s">
        <v>3039</v>
      </c>
      <c r="K45" s="626" t="s">
        <v>1011</v>
      </c>
      <c r="L45" s="627">
        <v>0</v>
      </c>
      <c r="M45" s="627">
        <v>0</v>
      </c>
      <c r="N45" s="626">
        <v>3</v>
      </c>
      <c r="O45" s="691">
        <v>0.5</v>
      </c>
      <c r="P45" s="627">
        <v>0</v>
      </c>
      <c r="Q45" s="642"/>
      <c r="R45" s="626">
        <v>3</v>
      </c>
      <c r="S45" s="642">
        <v>1</v>
      </c>
      <c r="T45" s="691">
        <v>0.5</v>
      </c>
      <c r="U45" s="673">
        <v>1</v>
      </c>
    </row>
    <row r="46" spans="1:21" ht="14.4" customHeight="1" x14ac:dyDescent="0.3">
      <c r="A46" s="625">
        <v>7</v>
      </c>
      <c r="B46" s="626" t="s">
        <v>528</v>
      </c>
      <c r="C46" s="626">
        <v>89301072</v>
      </c>
      <c r="D46" s="689" t="s">
        <v>4275</v>
      </c>
      <c r="E46" s="690" t="s">
        <v>2886</v>
      </c>
      <c r="F46" s="626" t="s">
        <v>2873</v>
      </c>
      <c r="G46" s="626" t="s">
        <v>3037</v>
      </c>
      <c r="H46" s="626" t="s">
        <v>527</v>
      </c>
      <c r="I46" s="626" t="s">
        <v>3040</v>
      </c>
      <c r="J46" s="626" t="s">
        <v>3041</v>
      </c>
      <c r="K46" s="626" t="s">
        <v>1011</v>
      </c>
      <c r="L46" s="627">
        <v>0</v>
      </c>
      <c r="M46" s="627">
        <v>0</v>
      </c>
      <c r="N46" s="626">
        <v>2</v>
      </c>
      <c r="O46" s="691">
        <v>0.5</v>
      </c>
      <c r="P46" s="627">
        <v>0</v>
      </c>
      <c r="Q46" s="642"/>
      <c r="R46" s="626">
        <v>2</v>
      </c>
      <c r="S46" s="642">
        <v>1</v>
      </c>
      <c r="T46" s="691">
        <v>0.5</v>
      </c>
      <c r="U46" s="673">
        <v>1</v>
      </c>
    </row>
    <row r="47" spans="1:21" ht="14.4" customHeight="1" x14ac:dyDescent="0.3">
      <c r="A47" s="625">
        <v>7</v>
      </c>
      <c r="B47" s="626" t="s">
        <v>528</v>
      </c>
      <c r="C47" s="626">
        <v>89301072</v>
      </c>
      <c r="D47" s="689" t="s">
        <v>4275</v>
      </c>
      <c r="E47" s="690" t="s">
        <v>2886</v>
      </c>
      <c r="F47" s="626" t="s">
        <v>2873</v>
      </c>
      <c r="G47" s="626" t="s">
        <v>3037</v>
      </c>
      <c r="H47" s="626" t="s">
        <v>527</v>
      </c>
      <c r="I47" s="626" t="s">
        <v>3042</v>
      </c>
      <c r="J47" s="626" t="s">
        <v>3043</v>
      </c>
      <c r="K47" s="626" t="s">
        <v>1011</v>
      </c>
      <c r="L47" s="627">
        <v>0</v>
      </c>
      <c r="M47" s="627">
        <v>0</v>
      </c>
      <c r="N47" s="626">
        <v>1</v>
      </c>
      <c r="O47" s="691">
        <v>0.5</v>
      </c>
      <c r="P47" s="627">
        <v>0</v>
      </c>
      <c r="Q47" s="642"/>
      <c r="R47" s="626">
        <v>1</v>
      </c>
      <c r="S47" s="642">
        <v>1</v>
      </c>
      <c r="T47" s="691">
        <v>0.5</v>
      </c>
      <c r="U47" s="673">
        <v>1</v>
      </c>
    </row>
    <row r="48" spans="1:21" ht="14.4" customHeight="1" x14ac:dyDescent="0.3">
      <c r="A48" s="625">
        <v>7</v>
      </c>
      <c r="B48" s="626" t="s">
        <v>528</v>
      </c>
      <c r="C48" s="626">
        <v>89301072</v>
      </c>
      <c r="D48" s="689" t="s">
        <v>4275</v>
      </c>
      <c r="E48" s="690" t="s">
        <v>2886</v>
      </c>
      <c r="F48" s="626" t="s">
        <v>2873</v>
      </c>
      <c r="G48" s="626" t="s">
        <v>3037</v>
      </c>
      <c r="H48" s="626" t="s">
        <v>527</v>
      </c>
      <c r="I48" s="626" t="s">
        <v>3044</v>
      </c>
      <c r="J48" s="626" t="s">
        <v>1007</v>
      </c>
      <c r="K48" s="626" t="s">
        <v>3045</v>
      </c>
      <c r="L48" s="627">
        <v>0</v>
      </c>
      <c r="M48" s="627">
        <v>0</v>
      </c>
      <c r="N48" s="626">
        <v>1</v>
      </c>
      <c r="O48" s="691">
        <v>0.5</v>
      </c>
      <c r="P48" s="627">
        <v>0</v>
      </c>
      <c r="Q48" s="642"/>
      <c r="R48" s="626">
        <v>1</v>
      </c>
      <c r="S48" s="642">
        <v>1</v>
      </c>
      <c r="T48" s="691">
        <v>0.5</v>
      </c>
      <c r="U48" s="673">
        <v>1</v>
      </c>
    </row>
    <row r="49" spans="1:21" ht="14.4" customHeight="1" x14ac:dyDescent="0.3">
      <c r="A49" s="625">
        <v>7</v>
      </c>
      <c r="B49" s="626" t="s">
        <v>528</v>
      </c>
      <c r="C49" s="626">
        <v>89301072</v>
      </c>
      <c r="D49" s="689" t="s">
        <v>4275</v>
      </c>
      <c r="E49" s="690" t="s">
        <v>2888</v>
      </c>
      <c r="F49" s="626" t="s">
        <v>2873</v>
      </c>
      <c r="G49" s="626" t="s">
        <v>3046</v>
      </c>
      <c r="H49" s="626" t="s">
        <v>527</v>
      </c>
      <c r="I49" s="626" t="s">
        <v>3047</v>
      </c>
      <c r="J49" s="626" t="s">
        <v>3048</v>
      </c>
      <c r="K49" s="626" t="s">
        <v>3049</v>
      </c>
      <c r="L49" s="627">
        <v>58.99</v>
      </c>
      <c r="M49" s="627">
        <v>58.99</v>
      </c>
      <c r="N49" s="626">
        <v>1</v>
      </c>
      <c r="O49" s="691">
        <v>1</v>
      </c>
      <c r="P49" s="627"/>
      <c r="Q49" s="642">
        <v>0</v>
      </c>
      <c r="R49" s="626"/>
      <c r="S49" s="642">
        <v>0</v>
      </c>
      <c r="T49" s="691"/>
      <c r="U49" s="673">
        <v>0</v>
      </c>
    </row>
    <row r="50" spans="1:21" ht="14.4" customHeight="1" x14ac:dyDescent="0.3">
      <c r="A50" s="625">
        <v>7</v>
      </c>
      <c r="B50" s="626" t="s">
        <v>528</v>
      </c>
      <c r="C50" s="626">
        <v>89301072</v>
      </c>
      <c r="D50" s="689" t="s">
        <v>4275</v>
      </c>
      <c r="E50" s="690" t="s">
        <v>2888</v>
      </c>
      <c r="F50" s="626" t="s">
        <v>2873</v>
      </c>
      <c r="G50" s="626" t="s">
        <v>3050</v>
      </c>
      <c r="H50" s="626" t="s">
        <v>527</v>
      </c>
      <c r="I50" s="626" t="s">
        <v>3051</v>
      </c>
      <c r="J50" s="626" t="s">
        <v>3052</v>
      </c>
      <c r="K50" s="626" t="s">
        <v>3053</v>
      </c>
      <c r="L50" s="627">
        <v>51.87</v>
      </c>
      <c r="M50" s="627">
        <v>363.09</v>
      </c>
      <c r="N50" s="626">
        <v>7</v>
      </c>
      <c r="O50" s="691">
        <v>2.5</v>
      </c>
      <c r="P50" s="627"/>
      <c r="Q50" s="642">
        <v>0</v>
      </c>
      <c r="R50" s="626"/>
      <c r="S50" s="642">
        <v>0</v>
      </c>
      <c r="T50" s="691"/>
      <c r="U50" s="673">
        <v>0</v>
      </c>
    </row>
    <row r="51" spans="1:21" ht="14.4" customHeight="1" x14ac:dyDescent="0.3">
      <c r="A51" s="625">
        <v>7</v>
      </c>
      <c r="B51" s="626" t="s">
        <v>528</v>
      </c>
      <c r="C51" s="626">
        <v>89301072</v>
      </c>
      <c r="D51" s="689" t="s">
        <v>4275</v>
      </c>
      <c r="E51" s="690" t="s">
        <v>2888</v>
      </c>
      <c r="F51" s="626" t="s">
        <v>2873</v>
      </c>
      <c r="G51" s="626" t="s">
        <v>3054</v>
      </c>
      <c r="H51" s="626" t="s">
        <v>645</v>
      </c>
      <c r="I51" s="626" t="s">
        <v>3055</v>
      </c>
      <c r="J51" s="626" t="s">
        <v>3056</v>
      </c>
      <c r="K51" s="626" t="s">
        <v>3057</v>
      </c>
      <c r="L51" s="627">
        <v>1027.5999999999999</v>
      </c>
      <c r="M51" s="627">
        <v>5138</v>
      </c>
      <c r="N51" s="626">
        <v>5</v>
      </c>
      <c r="O51" s="691">
        <v>1</v>
      </c>
      <c r="P51" s="627">
        <v>5138</v>
      </c>
      <c r="Q51" s="642">
        <v>1</v>
      </c>
      <c r="R51" s="626">
        <v>5</v>
      </c>
      <c r="S51" s="642">
        <v>1</v>
      </c>
      <c r="T51" s="691">
        <v>1</v>
      </c>
      <c r="U51" s="673">
        <v>1</v>
      </c>
    </row>
    <row r="52" spans="1:21" ht="14.4" customHeight="1" x14ac:dyDescent="0.3">
      <c r="A52" s="625">
        <v>7</v>
      </c>
      <c r="B52" s="626" t="s">
        <v>528</v>
      </c>
      <c r="C52" s="626">
        <v>89301072</v>
      </c>
      <c r="D52" s="689" t="s">
        <v>4275</v>
      </c>
      <c r="E52" s="690" t="s">
        <v>2888</v>
      </c>
      <c r="F52" s="626" t="s">
        <v>2873</v>
      </c>
      <c r="G52" s="626" t="s">
        <v>3054</v>
      </c>
      <c r="H52" s="626" t="s">
        <v>645</v>
      </c>
      <c r="I52" s="626" t="s">
        <v>3058</v>
      </c>
      <c r="J52" s="626" t="s">
        <v>3059</v>
      </c>
      <c r="K52" s="626" t="s">
        <v>3060</v>
      </c>
      <c r="L52" s="627">
        <v>1509.4</v>
      </c>
      <c r="M52" s="627">
        <v>3018.8</v>
      </c>
      <c r="N52" s="626">
        <v>2</v>
      </c>
      <c r="O52" s="691">
        <v>1</v>
      </c>
      <c r="P52" s="627">
        <v>3018.8</v>
      </c>
      <c r="Q52" s="642">
        <v>1</v>
      </c>
      <c r="R52" s="626">
        <v>2</v>
      </c>
      <c r="S52" s="642">
        <v>1</v>
      </c>
      <c r="T52" s="691">
        <v>1</v>
      </c>
      <c r="U52" s="673">
        <v>1</v>
      </c>
    </row>
    <row r="53" spans="1:21" ht="14.4" customHeight="1" x14ac:dyDescent="0.3">
      <c r="A53" s="625">
        <v>7</v>
      </c>
      <c r="B53" s="626" t="s">
        <v>528</v>
      </c>
      <c r="C53" s="626">
        <v>89301072</v>
      </c>
      <c r="D53" s="689" t="s">
        <v>4275</v>
      </c>
      <c r="E53" s="690" t="s">
        <v>2888</v>
      </c>
      <c r="F53" s="626" t="s">
        <v>2873</v>
      </c>
      <c r="G53" s="626" t="s">
        <v>3061</v>
      </c>
      <c r="H53" s="626" t="s">
        <v>645</v>
      </c>
      <c r="I53" s="626" t="s">
        <v>2065</v>
      </c>
      <c r="J53" s="626" t="s">
        <v>2066</v>
      </c>
      <c r="K53" s="626" t="s">
        <v>2852</v>
      </c>
      <c r="L53" s="627">
        <v>216.16</v>
      </c>
      <c r="M53" s="627">
        <v>864.64</v>
      </c>
      <c r="N53" s="626">
        <v>4</v>
      </c>
      <c r="O53" s="691">
        <v>1</v>
      </c>
      <c r="P53" s="627"/>
      <c r="Q53" s="642">
        <v>0</v>
      </c>
      <c r="R53" s="626"/>
      <c r="S53" s="642">
        <v>0</v>
      </c>
      <c r="T53" s="691"/>
      <c r="U53" s="673">
        <v>0</v>
      </c>
    </row>
    <row r="54" spans="1:21" ht="14.4" customHeight="1" x14ac:dyDescent="0.3">
      <c r="A54" s="625">
        <v>7</v>
      </c>
      <c r="B54" s="626" t="s">
        <v>528</v>
      </c>
      <c r="C54" s="626">
        <v>89301072</v>
      </c>
      <c r="D54" s="689" t="s">
        <v>4275</v>
      </c>
      <c r="E54" s="690" t="s">
        <v>2888</v>
      </c>
      <c r="F54" s="626" t="s">
        <v>2873</v>
      </c>
      <c r="G54" s="626" t="s">
        <v>3062</v>
      </c>
      <c r="H54" s="626" t="s">
        <v>527</v>
      </c>
      <c r="I54" s="626" t="s">
        <v>3063</v>
      </c>
      <c r="J54" s="626" t="s">
        <v>3064</v>
      </c>
      <c r="K54" s="626" t="s">
        <v>3065</v>
      </c>
      <c r="L54" s="627">
        <v>294.70999999999998</v>
      </c>
      <c r="M54" s="627">
        <v>589.41999999999996</v>
      </c>
      <c r="N54" s="626">
        <v>2</v>
      </c>
      <c r="O54" s="691">
        <v>1</v>
      </c>
      <c r="P54" s="627"/>
      <c r="Q54" s="642">
        <v>0</v>
      </c>
      <c r="R54" s="626"/>
      <c r="S54" s="642">
        <v>0</v>
      </c>
      <c r="T54" s="691"/>
      <c r="U54" s="673">
        <v>0</v>
      </c>
    </row>
    <row r="55" spans="1:21" ht="14.4" customHeight="1" x14ac:dyDescent="0.3">
      <c r="A55" s="625">
        <v>7</v>
      </c>
      <c r="B55" s="626" t="s">
        <v>528</v>
      </c>
      <c r="C55" s="626">
        <v>89301072</v>
      </c>
      <c r="D55" s="689" t="s">
        <v>4275</v>
      </c>
      <c r="E55" s="690" t="s">
        <v>2888</v>
      </c>
      <c r="F55" s="626" t="s">
        <v>2873</v>
      </c>
      <c r="G55" s="626" t="s">
        <v>3062</v>
      </c>
      <c r="H55" s="626" t="s">
        <v>527</v>
      </c>
      <c r="I55" s="626" t="s">
        <v>3066</v>
      </c>
      <c r="J55" s="626" t="s">
        <v>3067</v>
      </c>
      <c r="K55" s="626" t="s">
        <v>3068</v>
      </c>
      <c r="L55" s="627">
        <v>261.41000000000003</v>
      </c>
      <c r="M55" s="627">
        <v>784.23</v>
      </c>
      <c r="N55" s="626">
        <v>3</v>
      </c>
      <c r="O55" s="691">
        <v>2</v>
      </c>
      <c r="P55" s="627"/>
      <c r="Q55" s="642">
        <v>0</v>
      </c>
      <c r="R55" s="626"/>
      <c r="S55" s="642">
        <v>0</v>
      </c>
      <c r="T55" s="691"/>
      <c r="U55" s="673">
        <v>0</v>
      </c>
    </row>
    <row r="56" spans="1:21" ht="14.4" customHeight="1" x14ac:dyDescent="0.3">
      <c r="A56" s="625">
        <v>7</v>
      </c>
      <c r="B56" s="626" t="s">
        <v>528</v>
      </c>
      <c r="C56" s="626">
        <v>89301072</v>
      </c>
      <c r="D56" s="689" t="s">
        <v>4275</v>
      </c>
      <c r="E56" s="690" t="s">
        <v>2888</v>
      </c>
      <c r="F56" s="626" t="s">
        <v>2873</v>
      </c>
      <c r="G56" s="626" t="s">
        <v>3069</v>
      </c>
      <c r="H56" s="626" t="s">
        <v>527</v>
      </c>
      <c r="I56" s="626" t="s">
        <v>3070</v>
      </c>
      <c r="J56" s="626" t="s">
        <v>3071</v>
      </c>
      <c r="K56" s="626" t="s">
        <v>3072</v>
      </c>
      <c r="L56" s="627">
        <v>53.67</v>
      </c>
      <c r="M56" s="627">
        <v>53.67</v>
      </c>
      <c r="N56" s="626">
        <v>1</v>
      </c>
      <c r="O56" s="691">
        <v>0.5</v>
      </c>
      <c r="P56" s="627">
        <v>53.67</v>
      </c>
      <c r="Q56" s="642">
        <v>1</v>
      </c>
      <c r="R56" s="626">
        <v>1</v>
      </c>
      <c r="S56" s="642">
        <v>1</v>
      </c>
      <c r="T56" s="691">
        <v>0.5</v>
      </c>
      <c r="U56" s="673">
        <v>1</v>
      </c>
    </row>
    <row r="57" spans="1:21" ht="14.4" customHeight="1" x14ac:dyDescent="0.3">
      <c r="A57" s="625">
        <v>7</v>
      </c>
      <c r="B57" s="626" t="s">
        <v>528</v>
      </c>
      <c r="C57" s="626">
        <v>89301072</v>
      </c>
      <c r="D57" s="689" t="s">
        <v>4275</v>
      </c>
      <c r="E57" s="690" t="s">
        <v>2888</v>
      </c>
      <c r="F57" s="626" t="s">
        <v>2873</v>
      </c>
      <c r="G57" s="626" t="s">
        <v>3069</v>
      </c>
      <c r="H57" s="626" t="s">
        <v>527</v>
      </c>
      <c r="I57" s="626" t="s">
        <v>3073</v>
      </c>
      <c r="J57" s="626" t="s">
        <v>3074</v>
      </c>
      <c r="K57" s="626" t="s">
        <v>2003</v>
      </c>
      <c r="L57" s="627">
        <v>165.67</v>
      </c>
      <c r="M57" s="627">
        <v>1822.37</v>
      </c>
      <c r="N57" s="626">
        <v>11</v>
      </c>
      <c r="O57" s="691">
        <v>4</v>
      </c>
      <c r="P57" s="627">
        <v>1491.03</v>
      </c>
      <c r="Q57" s="642">
        <v>0.81818181818181823</v>
      </c>
      <c r="R57" s="626">
        <v>9</v>
      </c>
      <c r="S57" s="642">
        <v>0.81818181818181823</v>
      </c>
      <c r="T57" s="691">
        <v>3.5</v>
      </c>
      <c r="U57" s="673">
        <v>0.875</v>
      </c>
    </row>
    <row r="58" spans="1:21" ht="14.4" customHeight="1" x14ac:dyDescent="0.3">
      <c r="A58" s="625">
        <v>7</v>
      </c>
      <c r="B58" s="626" t="s">
        <v>528</v>
      </c>
      <c r="C58" s="626">
        <v>89301072</v>
      </c>
      <c r="D58" s="689" t="s">
        <v>4275</v>
      </c>
      <c r="E58" s="690" t="s">
        <v>2888</v>
      </c>
      <c r="F58" s="626" t="s">
        <v>2873</v>
      </c>
      <c r="G58" s="626" t="s">
        <v>3075</v>
      </c>
      <c r="H58" s="626" t="s">
        <v>527</v>
      </c>
      <c r="I58" s="626" t="s">
        <v>3076</v>
      </c>
      <c r="J58" s="626" t="s">
        <v>3077</v>
      </c>
      <c r="K58" s="626" t="s">
        <v>3078</v>
      </c>
      <c r="L58" s="627">
        <v>238.94</v>
      </c>
      <c r="M58" s="627">
        <v>477.88</v>
      </c>
      <c r="N58" s="626">
        <v>2</v>
      </c>
      <c r="O58" s="691">
        <v>0.5</v>
      </c>
      <c r="P58" s="627"/>
      <c r="Q58" s="642">
        <v>0</v>
      </c>
      <c r="R58" s="626"/>
      <c r="S58" s="642">
        <v>0</v>
      </c>
      <c r="T58" s="691"/>
      <c r="U58" s="673">
        <v>0</v>
      </c>
    </row>
    <row r="59" spans="1:21" ht="14.4" customHeight="1" x14ac:dyDescent="0.3">
      <c r="A59" s="625">
        <v>7</v>
      </c>
      <c r="B59" s="626" t="s">
        <v>528</v>
      </c>
      <c r="C59" s="626">
        <v>89301072</v>
      </c>
      <c r="D59" s="689" t="s">
        <v>4275</v>
      </c>
      <c r="E59" s="690" t="s">
        <v>2888</v>
      </c>
      <c r="F59" s="626" t="s">
        <v>2873</v>
      </c>
      <c r="G59" s="626" t="s">
        <v>3079</v>
      </c>
      <c r="H59" s="626" t="s">
        <v>527</v>
      </c>
      <c r="I59" s="626" t="s">
        <v>3080</v>
      </c>
      <c r="J59" s="626" t="s">
        <v>3081</v>
      </c>
      <c r="K59" s="626" t="s">
        <v>3082</v>
      </c>
      <c r="L59" s="627">
        <v>629.07000000000005</v>
      </c>
      <c r="M59" s="627">
        <v>2516.2800000000002</v>
      </c>
      <c r="N59" s="626">
        <v>4</v>
      </c>
      <c r="O59" s="691">
        <v>2</v>
      </c>
      <c r="P59" s="627">
        <v>2516.2800000000002</v>
      </c>
      <c r="Q59" s="642">
        <v>1</v>
      </c>
      <c r="R59" s="626">
        <v>4</v>
      </c>
      <c r="S59" s="642">
        <v>1</v>
      </c>
      <c r="T59" s="691">
        <v>2</v>
      </c>
      <c r="U59" s="673">
        <v>1</v>
      </c>
    </row>
    <row r="60" spans="1:21" ht="14.4" customHeight="1" x14ac:dyDescent="0.3">
      <c r="A60" s="625">
        <v>7</v>
      </c>
      <c r="B60" s="626" t="s">
        <v>528</v>
      </c>
      <c r="C60" s="626">
        <v>89301072</v>
      </c>
      <c r="D60" s="689" t="s">
        <v>4275</v>
      </c>
      <c r="E60" s="690" t="s">
        <v>2888</v>
      </c>
      <c r="F60" s="626" t="s">
        <v>2873</v>
      </c>
      <c r="G60" s="626" t="s">
        <v>3079</v>
      </c>
      <c r="H60" s="626" t="s">
        <v>527</v>
      </c>
      <c r="I60" s="626" t="s">
        <v>3083</v>
      </c>
      <c r="J60" s="626" t="s">
        <v>3084</v>
      </c>
      <c r="K60" s="626" t="s">
        <v>3085</v>
      </c>
      <c r="L60" s="627">
        <v>0</v>
      </c>
      <c r="M60" s="627">
        <v>0</v>
      </c>
      <c r="N60" s="626">
        <v>10</v>
      </c>
      <c r="O60" s="691">
        <v>2</v>
      </c>
      <c r="P60" s="627">
        <v>0</v>
      </c>
      <c r="Q60" s="642"/>
      <c r="R60" s="626">
        <v>6</v>
      </c>
      <c r="S60" s="642">
        <v>0.6</v>
      </c>
      <c r="T60" s="691">
        <v>1</v>
      </c>
      <c r="U60" s="673">
        <v>0.5</v>
      </c>
    </row>
    <row r="61" spans="1:21" ht="14.4" customHeight="1" x14ac:dyDescent="0.3">
      <c r="A61" s="625">
        <v>7</v>
      </c>
      <c r="B61" s="626" t="s">
        <v>528</v>
      </c>
      <c r="C61" s="626">
        <v>89301072</v>
      </c>
      <c r="D61" s="689" t="s">
        <v>4275</v>
      </c>
      <c r="E61" s="690" t="s">
        <v>2888</v>
      </c>
      <c r="F61" s="626" t="s">
        <v>2873</v>
      </c>
      <c r="G61" s="626" t="s">
        <v>3079</v>
      </c>
      <c r="H61" s="626" t="s">
        <v>527</v>
      </c>
      <c r="I61" s="626" t="s">
        <v>3086</v>
      </c>
      <c r="J61" s="626" t="s">
        <v>3087</v>
      </c>
      <c r="K61" s="626" t="s">
        <v>3088</v>
      </c>
      <c r="L61" s="627">
        <v>0</v>
      </c>
      <c r="M61" s="627">
        <v>0</v>
      </c>
      <c r="N61" s="626">
        <v>4</v>
      </c>
      <c r="O61" s="691">
        <v>1</v>
      </c>
      <c r="P61" s="627"/>
      <c r="Q61" s="642"/>
      <c r="R61" s="626"/>
      <c r="S61" s="642">
        <v>0</v>
      </c>
      <c r="T61" s="691"/>
      <c r="U61" s="673">
        <v>0</v>
      </c>
    </row>
    <row r="62" spans="1:21" ht="14.4" customHeight="1" x14ac:dyDescent="0.3">
      <c r="A62" s="625">
        <v>7</v>
      </c>
      <c r="B62" s="626" t="s">
        <v>528</v>
      </c>
      <c r="C62" s="626">
        <v>89301072</v>
      </c>
      <c r="D62" s="689" t="s">
        <v>4275</v>
      </c>
      <c r="E62" s="690" t="s">
        <v>2888</v>
      </c>
      <c r="F62" s="626" t="s">
        <v>2873</v>
      </c>
      <c r="G62" s="626" t="s">
        <v>3079</v>
      </c>
      <c r="H62" s="626" t="s">
        <v>527</v>
      </c>
      <c r="I62" s="626" t="s">
        <v>3089</v>
      </c>
      <c r="J62" s="626" t="s">
        <v>3090</v>
      </c>
      <c r="K62" s="626" t="s">
        <v>3091</v>
      </c>
      <c r="L62" s="627">
        <v>0</v>
      </c>
      <c r="M62" s="627">
        <v>0</v>
      </c>
      <c r="N62" s="626">
        <v>4</v>
      </c>
      <c r="O62" s="691">
        <v>1</v>
      </c>
      <c r="P62" s="627"/>
      <c r="Q62" s="642"/>
      <c r="R62" s="626"/>
      <c r="S62" s="642">
        <v>0</v>
      </c>
      <c r="T62" s="691"/>
      <c r="U62" s="673">
        <v>0</v>
      </c>
    </row>
    <row r="63" spans="1:21" ht="14.4" customHeight="1" x14ac:dyDescent="0.3">
      <c r="A63" s="625">
        <v>7</v>
      </c>
      <c r="B63" s="626" t="s">
        <v>528</v>
      </c>
      <c r="C63" s="626">
        <v>89301072</v>
      </c>
      <c r="D63" s="689" t="s">
        <v>4275</v>
      </c>
      <c r="E63" s="690" t="s">
        <v>2888</v>
      </c>
      <c r="F63" s="626" t="s">
        <v>2873</v>
      </c>
      <c r="G63" s="626" t="s">
        <v>3079</v>
      </c>
      <c r="H63" s="626" t="s">
        <v>527</v>
      </c>
      <c r="I63" s="626" t="s">
        <v>3092</v>
      </c>
      <c r="J63" s="626" t="s">
        <v>3093</v>
      </c>
      <c r="K63" s="626" t="s">
        <v>3094</v>
      </c>
      <c r="L63" s="627">
        <v>0</v>
      </c>
      <c r="M63" s="627">
        <v>0</v>
      </c>
      <c r="N63" s="626">
        <v>4</v>
      </c>
      <c r="O63" s="691">
        <v>2</v>
      </c>
      <c r="P63" s="627">
        <v>0</v>
      </c>
      <c r="Q63" s="642"/>
      <c r="R63" s="626">
        <v>4</v>
      </c>
      <c r="S63" s="642">
        <v>1</v>
      </c>
      <c r="T63" s="691">
        <v>2</v>
      </c>
      <c r="U63" s="673">
        <v>1</v>
      </c>
    </row>
    <row r="64" spans="1:21" ht="14.4" customHeight="1" x14ac:dyDescent="0.3">
      <c r="A64" s="625">
        <v>7</v>
      </c>
      <c r="B64" s="626" t="s">
        <v>528</v>
      </c>
      <c r="C64" s="626">
        <v>89301072</v>
      </c>
      <c r="D64" s="689" t="s">
        <v>4275</v>
      </c>
      <c r="E64" s="690" t="s">
        <v>2888</v>
      </c>
      <c r="F64" s="626" t="s">
        <v>2873</v>
      </c>
      <c r="G64" s="626" t="s">
        <v>3079</v>
      </c>
      <c r="H64" s="626" t="s">
        <v>527</v>
      </c>
      <c r="I64" s="626" t="s">
        <v>3095</v>
      </c>
      <c r="J64" s="626" t="s">
        <v>3096</v>
      </c>
      <c r="K64" s="626" t="s">
        <v>3097</v>
      </c>
      <c r="L64" s="627">
        <v>0</v>
      </c>
      <c r="M64" s="627">
        <v>0</v>
      </c>
      <c r="N64" s="626">
        <v>7</v>
      </c>
      <c r="O64" s="691">
        <v>2</v>
      </c>
      <c r="P64" s="627">
        <v>0</v>
      </c>
      <c r="Q64" s="642"/>
      <c r="R64" s="626">
        <v>5</v>
      </c>
      <c r="S64" s="642">
        <v>0.7142857142857143</v>
      </c>
      <c r="T64" s="691">
        <v>2</v>
      </c>
      <c r="U64" s="673">
        <v>1</v>
      </c>
    </row>
    <row r="65" spans="1:21" ht="14.4" customHeight="1" x14ac:dyDescent="0.3">
      <c r="A65" s="625">
        <v>7</v>
      </c>
      <c r="B65" s="626" t="s">
        <v>528</v>
      </c>
      <c r="C65" s="626">
        <v>89301072</v>
      </c>
      <c r="D65" s="689" t="s">
        <v>4275</v>
      </c>
      <c r="E65" s="690" t="s">
        <v>2888</v>
      </c>
      <c r="F65" s="626" t="s">
        <v>2873</v>
      </c>
      <c r="G65" s="626" t="s">
        <v>3079</v>
      </c>
      <c r="H65" s="626" t="s">
        <v>527</v>
      </c>
      <c r="I65" s="626" t="s">
        <v>3098</v>
      </c>
      <c r="J65" s="626" t="s">
        <v>3099</v>
      </c>
      <c r="K65" s="626" t="s">
        <v>3100</v>
      </c>
      <c r="L65" s="627">
        <v>1416.79</v>
      </c>
      <c r="M65" s="627">
        <v>14167.9</v>
      </c>
      <c r="N65" s="626">
        <v>10</v>
      </c>
      <c r="O65" s="691"/>
      <c r="P65" s="627"/>
      <c r="Q65" s="642">
        <v>0</v>
      </c>
      <c r="R65" s="626"/>
      <c r="S65" s="642">
        <v>0</v>
      </c>
      <c r="T65" s="691"/>
      <c r="U65" s="673"/>
    </row>
    <row r="66" spans="1:21" ht="14.4" customHeight="1" x14ac:dyDescent="0.3">
      <c r="A66" s="625">
        <v>7</v>
      </c>
      <c r="B66" s="626" t="s">
        <v>528</v>
      </c>
      <c r="C66" s="626">
        <v>89301072</v>
      </c>
      <c r="D66" s="689" t="s">
        <v>4275</v>
      </c>
      <c r="E66" s="690" t="s">
        <v>2888</v>
      </c>
      <c r="F66" s="626" t="s">
        <v>2873</v>
      </c>
      <c r="G66" s="626" t="s">
        <v>3079</v>
      </c>
      <c r="H66" s="626" t="s">
        <v>527</v>
      </c>
      <c r="I66" s="626" t="s">
        <v>3101</v>
      </c>
      <c r="J66" s="626" t="s">
        <v>3102</v>
      </c>
      <c r="K66" s="626" t="s">
        <v>3103</v>
      </c>
      <c r="L66" s="627">
        <v>1889.62</v>
      </c>
      <c r="M66" s="627">
        <v>18896.199999999997</v>
      </c>
      <c r="N66" s="626">
        <v>10</v>
      </c>
      <c r="O66" s="691"/>
      <c r="P66" s="627"/>
      <c r="Q66" s="642">
        <v>0</v>
      </c>
      <c r="R66" s="626"/>
      <c r="S66" s="642">
        <v>0</v>
      </c>
      <c r="T66" s="691"/>
      <c r="U66" s="673"/>
    </row>
    <row r="67" spans="1:21" ht="14.4" customHeight="1" x14ac:dyDescent="0.3">
      <c r="A67" s="625">
        <v>7</v>
      </c>
      <c r="B67" s="626" t="s">
        <v>528</v>
      </c>
      <c r="C67" s="626">
        <v>89301072</v>
      </c>
      <c r="D67" s="689" t="s">
        <v>4275</v>
      </c>
      <c r="E67" s="690" t="s">
        <v>2888</v>
      </c>
      <c r="F67" s="626" t="s">
        <v>2873</v>
      </c>
      <c r="G67" s="626" t="s">
        <v>3079</v>
      </c>
      <c r="H67" s="626" t="s">
        <v>527</v>
      </c>
      <c r="I67" s="626" t="s">
        <v>3104</v>
      </c>
      <c r="J67" s="626" t="s">
        <v>3105</v>
      </c>
      <c r="K67" s="626" t="s">
        <v>3106</v>
      </c>
      <c r="L67" s="627">
        <v>4358.63</v>
      </c>
      <c r="M67" s="627">
        <v>4358.63</v>
      </c>
      <c r="N67" s="626">
        <v>1</v>
      </c>
      <c r="O67" s="691">
        <v>1</v>
      </c>
      <c r="P67" s="627"/>
      <c r="Q67" s="642">
        <v>0</v>
      </c>
      <c r="R67" s="626"/>
      <c r="S67" s="642">
        <v>0</v>
      </c>
      <c r="T67" s="691"/>
      <c r="U67" s="673">
        <v>0</v>
      </c>
    </row>
    <row r="68" spans="1:21" ht="14.4" customHeight="1" x14ac:dyDescent="0.3">
      <c r="A68" s="625">
        <v>7</v>
      </c>
      <c r="B68" s="626" t="s">
        <v>528</v>
      </c>
      <c r="C68" s="626">
        <v>89301072</v>
      </c>
      <c r="D68" s="689" t="s">
        <v>4275</v>
      </c>
      <c r="E68" s="690" t="s">
        <v>2888</v>
      </c>
      <c r="F68" s="626" t="s">
        <v>2873</v>
      </c>
      <c r="G68" s="626" t="s">
        <v>3079</v>
      </c>
      <c r="H68" s="626" t="s">
        <v>527</v>
      </c>
      <c r="I68" s="626" t="s">
        <v>3107</v>
      </c>
      <c r="J68" s="626" t="s">
        <v>3108</v>
      </c>
      <c r="K68" s="626" t="s">
        <v>3109</v>
      </c>
      <c r="L68" s="627">
        <v>4359.28</v>
      </c>
      <c r="M68" s="627">
        <v>4359.28</v>
      </c>
      <c r="N68" s="626">
        <v>1</v>
      </c>
      <c r="O68" s="691">
        <v>1</v>
      </c>
      <c r="P68" s="627">
        <v>4359.28</v>
      </c>
      <c r="Q68" s="642">
        <v>1</v>
      </c>
      <c r="R68" s="626">
        <v>1</v>
      </c>
      <c r="S68" s="642">
        <v>1</v>
      </c>
      <c r="T68" s="691">
        <v>1</v>
      </c>
      <c r="U68" s="673">
        <v>1</v>
      </c>
    </row>
    <row r="69" spans="1:21" ht="14.4" customHeight="1" x14ac:dyDescent="0.3">
      <c r="A69" s="625">
        <v>7</v>
      </c>
      <c r="B69" s="626" t="s">
        <v>528</v>
      </c>
      <c r="C69" s="626">
        <v>89301072</v>
      </c>
      <c r="D69" s="689" t="s">
        <v>4275</v>
      </c>
      <c r="E69" s="690" t="s">
        <v>2888</v>
      </c>
      <c r="F69" s="626" t="s">
        <v>2873</v>
      </c>
      <c r="G69" s="626" t="s">
        <v>3079</v>
      </c>
      <c r="H69" s="626" t="s">
        <v>527</v>
      </c>
      <c r="I69" s="626" t="s">
        <v>3110</v>
      </c>
      <c r="J69" s="626" t="s">
        <v>3111</v>
      </c>
      <c r="K69" s="626" t="s">
        <v>3112</v>
      </c>
      <c r="L69" s="627">
        <v>1629.03</v>
      </c>
      <c r="M69" s="627">
        <v>9774.18</v>
      </c>
      <c r="N69" s="626">
        <v>6</v>
      </c>
      <c r="O69" s="691">
        <v>1</v>
      </c>
      <c r="P69" s="627">
        <v>3258.06</v>
      </c>
      <c r="Q69" s="642">
        <v>0.33333333333333331</v>
      </c>
      <c r="R69" s="626">
        <v>2</v>
      </c>
      <c r="S69" s="642">
        <v>0.33333333333333331</v>
      </c>
      <c r="T69" s="691">
        <v>1</v>
      </c>
      <c r="U69" s="673">
        <v>1</v>
      </c>
    </row>
    <row r="70" spans="1:21" ht="14.4" customHeight="1" x14ac:dyDescent="0.3">
      <c r="A70" s="625">
        <v>7</v>
      </c>
      <c r="B70" s="626" t="s">
        <v>528</v>
      </c>
      <c r="C70" s="626">
        <v>89301072</v>
      </c>
      <c r="D70" s="689" t="s">
        <v>4275</v>
      </c>
      <c r="E70" s="690" t="s">
        <v>2888</v>
      </c>
      <c r="F70" s="626" t="s">
        <v>2873</v>
      </c>
      <c r="G70" s="626" t="s">
        <v>3079</v>
      </c>
      <c r="H70" s="626" t="s">
        <v>527</v>
      </c>
      <c r="I70" s="626" t="s">
        <v>3113</v>
      </c>
      <c r="J70" s="626" t="s">
        <v>3114</v>
      </c>
      <c r="K70" s="626" t="s">
        <v>3115</v>
      </c>
      <c r="L70" s="627">
        <v>2787.72</v>
      </c>
      <c r="M70" s="627">
        <v>22301.759999999998</v>
      </c>
      <c r="N70" s="626">
        <v>8</v>
      </c>
      <c r="O70" s="691">
        <v>1</v>
      </c>
      <c r="P70" s="627">
        <v>11150.88</v>
      </c>
      <c r="Q70" s="642">
        <v>0.5</v>
      </c>
      <c r="R70" s="626">
        <v>4</v>
      </c>
      <c r="S70" s="642">
        <v>0.5</v>
      </c>
      <c r="T70" s="691">
        <v>1</v>
      </c>
      <c r="U70" s="673">
        <v>1</v>
      </c>
    </row>
    <row r="71" spans="1:21" ht="14.4" customHeight="1" x14ac:dyDescent="0.3">
      <c r="A71" s="625">
        <v>7</v>
      </c>
      <c r="B71" s="626" t="s">
        <v>528</v>
      </c>
      <c r="C71" s="626">
        <v>89301072</v>
      </c>
      <c r="D71" s="689" t="s">
        <v>4275</v>
      </c>
      <c r="E71" s="690" t="s">
        <v>2888</v>
      </c>
      <c r="F71" s="626" t="s">
        <v>2873</v>
      </c>
      <c r="G71" s="626" t="s">
        <v>3079</v>
      </c>
      <c r="H71" s="626" t="s">
        <v>527</v>
      </c>
      <c r="I71" s="626" t="s">
        <v>3116</v>
      </c>
      <c r="J71" s="626" t="s">
        <v>3117</v>
      </c>
      <c r="K71" s="626" t="s">
        <v>3118</v>
      </c>
      <c r="L71" s="627">
        <v>2787.72</v>
      </c>
      <c r="M71" s="627">
        <v>11150.88</v>
      </c>
      <c r="N71" s="626">
        <v>4</v>
      </c>
      <c r="O71" s="691">
        <v>1</v>
      </c>
      <c r="P71" s="627"/>
      <c r="Q71" s="642">
        <v>0</v>
      </c>
      <c r="R71" s="626"/>
      <c r="S71" s="642">
        <v>0</v>
      </c>
      <c r="T71" s="691"/>
      <c r="U71" s="673">
        <v>0</v>
      </c>
    </row>
    <row r="72" spans="1:21" ht="14.4" customHeight="1" x14ac:dyDescent="0.3">
      <c r="A72" s="625">
        <v>7</v>
      </c>
      <c r="B72" s="626" t="s">
        <v>528</v>
      </c>
      <c r="C72" s="626">
        <v>89301072</v>
      </c>
      <c r="D72" s="689" t="s">
        <v>4275</v>
      </c>
      <c r="E72" s="690" t="s">
        <v>2888</v>
      </c>
      <c r="F72" s="626" t="s">
        <v>2873</v>
      </c>
      <c r="G72" s="626" t="s">
        <v>3079</v>
      </c>
      <c r="H72" s="626" t="s">
        <v>527</v>
      </c>
      <c r="I72" s="626" t="s">
        <v>3119</v>
      </c>
      <c r="J72" s="626" t="s">
        <v>3120</v>
      </c>
      <c r="K72" s="626" t="s">
        <v>3121</v>
      </c>
      <c r="L72" s="627">
        <v>2332.38</v>
      </c>
      <c r="M72" s="627">
        <v>9329.52</v>
      </c>
      <c r="N72" s="626">
        <v>4</v>
      </c>
      <c r="O72" s="691">
        <v>1</v>
      </c>
      <c r="P72" s="627"/>
      <c r="Q72" s="642">
        <v>0</v>
      </c>
      <c r="R72" s="626"/>
      <c r="S72" s="642">
        <v>0</v>
      </c>
      <c r="T72" s="691"/>
      <c r="U72" s="673">
        <v>0</v>
      </c>
    </row>
    <row r="73" spans="1:21" ht="14.4" customHeight="1" x14ac:dyDescent="0.3">
      <c r="A73" s="625">
        <v>7</v>
      </c>
      <c r="B73" s="626" t="s">
        <v>528</v>
      </c>
      <c r="C73" s="626">
        <v>89301072</v>
      </c>
      <c r="D73" s="689" t="s">
        <v>4275</v>
      </c>
      <c r="E73" s="690" t="s">
        <v>2888</v>
      </c>
      <c r="F73" s="626" t="s">
        <v>2873</v>
      </c>
      <c r="G73" s="626" t="s">
        <v>3079</v>
      </c>
      <c r="H73" s="626" t="s">
        <v>527</v>
      </c>
      <c r="I73" s="626" t="s">
        <v>3122</v>
      </c>
      <c r="J73" s="626" t="s">
        <v>3123</v>
      </c>
      <c r="K73" s="626" t="s">
        <v>3124</v>
      </c>
      <c r="L73" s="627">
        <v>880.88</v>
      </c>
      <c r="M73" s="627">
        <v>1761.76</v>
      </c>
      <c r="N73" s="626">
        <v>2</v>
      </c>
      <c r="O73" s="691">
        <v>1</v>
      </c>
      <c r="P73" s="627">
        <v>1761.76</v>
      </c>
      <c r="Q73" s="642">
        <v>1</v>
      </c>
      <c r="R73" s="626">
        <v>2</v>
      </c>
      <c r="S73" s="642">
        <v>1</v>
      </c>
      <c r="T73" s="691">
        <v>1</v>
      </c>
      <c r="U73" s="673">
        <v>1</v>
      </c>
    </row>
    <row r="74" spans="1:21" ht="14.4" customHeight="1" x14ac:dyDescent="0.3">
      <c r="A74" s="625">
        <v>7</v>
      </c>
      <c r="B74" s="626" t="s">
        <v>528</v>
      </c>
      <c r="C74" s="626">
        <v>89301072</v>
      </c>
      <c r="D74" s="689" t="s">
        <v>4275</v>
      </c>
      <c r="E74" s="690" t="s">
        <v>2888</v>
      </c>
      <c r="F74" s="626" t="s">
        <v>2873</v>
      </c>
      <c r="G74" s="626" t="s">
        <v>3079</v>
      </c>
      <c r="H74" s="626" t="s">
        <v>527</v>
      </c>
      <c r="I74" s="626" t="s">
        <v>3125</v>
      </c>
      <c r="J74" s="626" t="s">
        <v>3126</v>
      </c>
      <c r="K74" s="626" t="s">
        <v>3127</v>
      </c>
      <c r="L74" s="627">
        <v>1629.03</v>
      </c>
      <c r="M74" s="627">
        <v>26064.48</v>
      </c>
      <c r="N74" s="626">
        <v>16</v>
      </c>
      <c r="O74" s="691">
        <v>5.5</v>
      </c>
      <c r="P74" s="627">
        <v>9774.18</v>
      </c>
      <c r="Q74" s="642">
        <v>0.375</v>
      </c>
      <c r="R74" s="626">
        <v>6</v>
      </c>
      <c r="S74" s="642">
        <v>0.375</v>
      </c>
      <c r="T74" s="691">
        <v>3</v>
      </c>
      <c r="U74" s="673">
        <v>0.54545454545454541</v>
      </c>
    </row>
    <row r="75" spans="1:21" ht="14.4" customHeight="1" x14ac:dyDescent="0.3">
      <c r="A75" s="625">
        <v>7</v>
      </c>
      <c r="B75" s="626" t="s">
        <v>528</v>
      </c>
      <c r="C75" s="626">
        <v>89301072</v>
      </c>
      <c r="D75" s="689" t="s">
        <v>4275</v>
      </c>
      <c r="E75" s="690" t="s">
        <v>2888</v>
      </c>
      <c r="F75" s="626" t="s">
        <v>2873</v>
      </c>
      <c r="G75" s="626" t="s">
        <v>3128</v>
      </c>
      <c r="H75" s="626" t="s">
        <v>645</v>
      </c>
      <c r="I75" s="626" t="s">
        <v>3129</v>
      </c>
      <c r="J75" s="626" t="s">
        <v>3130</v>
      </c>
      <c r="K75" s="626" t="s">
        <v>3131</v>
      </c>
      <c r="L75" s="627">
        <v>443.52</v>
      </c>
      <c r="M75" s="627">
        <v>887.04</v>
      </c>
      <c r="N75" s="626">
        <v>2</v>
      </c>
      <c r="O75" s="691">
        <v>2</v>
      </c>
      <c r="P75" s="627">
        <v>443.52</v>
      </c>
      <c r="Q75" s="642">
        <v>0.5</v>
      </c>
      <c r="R75" s="626">
        <v>1</v>
      </c>
      <c r="S75" s="642">
        <v>0.5</v>
      </c>
      <c r="T75" s="691">
        <v>1</v>
      </c>
      <c r="U75" s="673">
        <v>0.5</v>
      </c>
    </row>
    <row r="76" spans="1:21" ht="14.4" customHeight="1" x14ac:dyDescent="0.3">
      <c r="A76" s="625">
        <v>7</v>
      </c>
      <c r="B76" s="626" t="s">
        <v>528</v>
      </c>
      <c r="C76" s="626">
        <v>89301072</v>
      </c>
      <c r="D76" s="689" t="s">
        <v>4275</v>
      </c>
      <c r="E76" s="690" t="s">
        <v>2888</v>
      </c>
      <c r="F76" s="626" t="s">
        <v>2873</v>
      </c>
      <c r="G76" s="626" t="s">
        <v>3128</v>
      </c>
      <c r="H76" s="626" t="s">
        <v>527</v>
      </c>
      <c r="I76" s="626" t="s">
        <v>3132</v>
      </c>
      <c r="J76" s="626" t="s">
        <v>3133</v>
      </c>
      <c r="K76" s="626" t="s">
        <v>3131</v>
      </c>
      <c r="L76" s="627">
        <v>443.52</v>
      </c>
      <c r="M76" s="627">
        <v>887.04</v>
      </c>
      <c r="N76" s="626">
        <v>2</v>
      </c>
      <c r="O76" s="691">
        <v>1</v>
      </c>
      <c r="P76" s="627">
        <v>887.04</v>
      </c>
      <c r="Q76" s="642">
        <v>1</v>
      </c>
      <c r="R76" s="626">
        <v>2</v>
      </c>
      <c r="S76" s="642">
        <v>1</v>
      </c>
      <c r="T76" s="691">
        <v>1</v>
      </c>
      <c r="U76" s="673">
        <v>1</v>
      </c>
    </row>
    <row r="77" spans="1:21" ht="14.4" customHeight="1" x14ac:dyDescent="0.3">
      <c r="A77" s="625">
        <v>7</v>
      </c>
      <c r="B77" s="626" t="s">
        <v>528</v>
      </c>
      <c r="C77" s="626">
        <v>89301072</v>
      </c>
      <c r="D77" s="689" t="s">
        <v>4275</v>
      </c>
      <c r="E77" s="690" t="s">
        <v>2888</v>
      </c>
      <c r="F77" s="626" t="s">
        <v>2873</v>
      </c>
      <c r="G77" s="626" t="s">
        <v>3128</v>
      </c>
      <c r="H77" s="626" t="s">
        <v>645</v>
      </c>
      <c r="I77" s="626" t="s">
        <v>3134</v>
      </c>
      <c r="J77" s="626" t="s">
        <v>3135</v>
      </c>
      <c r="K77" s="626" t="s">
        <v>3136</v>
      </c>
      <c r="L77" s="627">
        <v>591.66999999999996</v>
      </c>
      <c r="M77" s="627">
        <v>2366.6799999999998</v>
      </c>
      <c r="N77" s="626">
        <v>4</v>
      </c>
      <c r="O77" s="691">
        <v>1</v>
      </c>
      <c r="P77" s="627"/>
      <c r="Q77" s="642">
        <v>0</v>
      </c>
      <c r="R77" s="626"/>
      <c r="S77" s="642">
        <v>0</v>
      </c>
      <c r="T77" s="691"/>
      <c r="U77" s="673">
        <v>0</v>
      </c>
    </row>
    <row r="78" spans="1:21" ht="14.4" customHeight="1" x14ac:dyDescent="0.3">
      <c r="A78" s="625">
        <v>7</v>
      </c>
      <c r="B78" s="626" t="s">
        <v>528</v>
      </c>
      <c r="C78" s="626">
        <v>89301072</v>
      </c>
      <c r="D78" s="689" t="s">
        <v>4275</v>
      </c>
      <c r="E78" s="690" t="s">
        <v>2888</v>
      </c>
      <c r="F78" s="626" t="s">
        <v>2873</v>
      </c>
      <c r="G78" s="626" t="s">
        <v>3128</v>
      </c>
      <c r="H78" s="626" t="s">
        <v>645</v>
      </c>
      <c r="I78" s="626" t="s">
        <v>3137</v>
      </c>
      <c r="J78" s="626" t="s">
        <v>3138</v>
      </c>
      <c r="K78" s="626" t="s">
        <v>3139</v>
      </c>
      <c r="L78" s="627">
        <v>112.31</v>
      </c>
      <c r="M78" s="627">
        <v>336.93</v>
      </c>
      <c r="N78" s="626">
        <v>3</v>
      </c>
      <c r="O78" s="691">
        <v>1</v>
      </c>
      <c r="P78" s="627">
        <v>336.93</v>
      </c>
      <c r="Q78" s="642">
        <v>1</v>
      </c>
      <c r="R78" s="626">
        <v>3</v>
      </c>
      <c r="S78" s="642">
        <v>1</v>
      </c>
      <c r="T78" s="691">
        <v>1</v>
      </c>
      <c r="U78" s="673">
        <v>1</v>
      </c>
    </row>
    <row r="79" spans="1:21" ht="14.4" customHeight="1" x14ac:dyDescent="0.3">
      <c r="A79" s="625">
        <v>7</v>
      </c>
      <c r="B79" s="626" t="s">
        <v>528</v>
      </c>
      <c r="C79" s="626">
        <v>89301072</v>
      </c>
      <c r="D79" s="689" t="s">
        <v>4275</v>
      </c>
      <c r="E79" s="690" t="s">
        <v>2888</v>
      </c>
      <c r="F79" s="626" t="s">
        <v>2873</v>
      </c>
      <c r="G79" s="626" t="s">
        <v>3128</v>
      </c>
      <c r="H79" s="626" t="s">
        <v>645</v>
      </c>
      <c r="I79" s="626" t="s">
        <v>3140</v>
      </c>
      <c r="J79" s="626" t="s">
        <v>1967</v>
      </c>
      <c r="K79" s="626" t="s">
        <v>3131</v>
      </c>
      <c r="L79" s="627">
        <v>443.52</v>
      </c>
      <c r="M79" s="627">
        <v>10200.959999999999</v>
      </c>
      <c r="N79" s="626">
        <v>23</v>
      </c>
      <c r="O79" s="691">
        <v>6</v>
      </c>
      <c r="P79" s="627">
        <v>3548.16</v>
      </c>
      <c r="Q79" s="642">
        <v>0.34782608695652173</v>
      </c>
      <c r="R79" s="626">
        <v>8</v>
      </c>
      <c r="S79" s="642">
        <v>0.34782608695652173</v>
      </c>
      <c r="T79" s="691">
        <v>2.5</v>
      </c>
      <c r="U79" s="673">
        <v>0.41666666666666669</v>
      </c>
    </row>
    <row r="80" spans="1:21" ht="14.4" customHeight="1" x14ac:dyDescent="0.3">
      <c r="A80" s="625">
        <v>7</v>
      </c>
      <c r="B80" s="626" t="s">
        <v>528</v>
      </c>
      <c r="C80" s="626">
        <v>89301072</v>
      </c>
      <c r="D80" s="689" t="s">
        <v>4275</v>
      </c>
      <c r="E80" s="690" t="s">
        <v>2888</v>
      </c>
      <c r="F80" s="626" t="s">
        <v>2873</v>
      </c>
      <c r="G80" s="626" t="s">
        <v>3141</v>
      </c>
      <c r="H80" s="626" t="s">
        <v>527</v>
      </c>
      <c r="I80" s="626" t="s">
        <v>3142</v>
      </c>
      <c r="J80" s="626" t="s">
        <v>3143</v>
      </c>
      <c r="K80" s="626" t="s">
        <v>3144</v>
      </c>
      <c r="L80" s="627">
        <v>760.15</v>
      </c>
      <c r="M80" s="627">
        <v>2280.4499999999998</v>
      </c>
      <c r="N80" s="626">
        <v>3</v>
      </c>
      <c r="O80" s="691">
        <v>1</v>
      </c>
      <c r="P80" s="627">
        <v>2280.4499999999998</v>
      </c>
      <c r="Q80" s="642">
        <v>1</v>
      </c>
      <c r="R80" s="626">
        <v>3</v>
      </c>
      <c r="S80" s="642">
        <v>1</v>
      </c>
      <c r="T80" s="691">
        <v>1</v>
      </c>
      <c r="U80" s="673">
        <v>1</v>
      </c>
    </row>
    <row r="81" spans="1:21" ht="14.4" customHeight="1" x14ac:dyDescent="0.3">
      <c r="A81" s="625">
        <v>7</v>
      </c>
      <c r="B81" s="626" t="s">
        <v>528</v>
      </c>
      <c r="C81" s="626">
        <v>89301072</v>
      </c>
      <c r="D81" s="689" t="s">
        <v>4275</v>
      </c>
      <c r="E81" s="690" t="s">
        <v>2888</v>
      </c>
      <c r="F81" s="626" t="s">
        <v>2873</v>
      </c>
      <c r="G81" s="626" t="s">
        <v>3141</v>
      </c>
      <c r="H81" s="626" t="s">
        <v>527</v>
      </c>
      <c r="I81" s="626" t="s">
        <v>3145</v>
      </c>
      <c r="J81" s="626" t="s">
        <v>3146</v>
      </c>
      <c r="K81" s="626" t="s">
        <v>3147</v>
      </c>
      <c r="L81" s="627">
        <v>569.97</v>
      </c>
      <c r="M81" s="627">
        <v>4559.76</v>
      </c>
      <c r="N81" s="626">
        <v>8</v>
      </c>
      <c r="O81" s="691">
        <v>2</v>
      </c>
      <c r="P81" s="627"/>
      <c r="Q81" s="642">
        <v>0</v>
      </c>
      <c r="R81" s="626"/>
      <c r="S81" s="642">
        <v>0</v>
      </c>
      <c r="T81" s="691"/>
      <c r="U81" s="673">
        <v>0</v>
      </c>
    </row>
    <row r="82" spans="1:21" ht="14.4" customHeight="1" x14ac:dyDescent="0.3">
      <c r="A82" s="625">
        <v>7</v>
      </c>
      <c r="B82" s="626" t="s">
        <v>528</v>
      </c>
      <c r="C82" s="626">
        <v>89301072</v>
      </c>
      <c r="D82" s="689" t="s">
        <v>4275</v>
      </c>
      <c r="E82" s="690" t="s">
        <v>2888</v>
      </c>
      <c r="F82" s="626" t="s">
        <v>2873</v>
      </c>
      <c r="G82" s="626" t="s">
        <v>3148</v>
      </c>
      <c r="H82" s="626" t="s">
        <v>527</v>
      </c>
      <c r="I82" s="626" t="s">
        <v>3149</v>
      </c>
      <c r="J82" s="626" t="s">
        <v>3150</v>
      </c>
      <c r="K82" s="626" t="s">
        <v>3151</v>
      </c>
      <c r="L82" s="627">
        <v>144.01</v>
      </c>
      <c r="M82" s="627">
        <v>288.02</v>
      </c>
      <c r="N82" s="626">
        <v>2</v>
      </c>
      <c r="O82" s="691">
        <v>0.5</v>
      </c>
      <c r="P82" s="627"/>
      <c r="Q82" s="642">
        <v>0</v>
      </c>
      <c r="R82" s="626"/>
      <c r="S82" s="642">
        <v>0</v>
      </c>
      <c r="T82" s="691"/>
      <c r="U82" s="673">
        <v>0</v>
      </c>
    </row>
    <row r="83" spans="1:21" ht="14.4" customHeight="1" x14ac:dyDescent="0.3">
      <c r="A83" s="625">
        <v>7</v>
      </c>
      <c r="B83" s="626" t="s">
        <v>528</v>
      </c>
      <c r="C83" s="626">
        <v>89301072</v>
      </c>
      <c r="D83" s="689" t="s">
        <v>4275</v>
      </c>
      <c r="E83" s="690" t="s">
        <v>2888</v>
      </c>
      <c r="F83" s="626" t="s">
        <v>2873</v>
      </c>
      <c r="G83" s="626" t="s">
        <v>3148</v>
      </c>
      <c r="H83" s="626" t="s">
        <v>527</v>
      </c>
      <c r="I83" s="626" t="s">
        <v>3152</v>
      </c>
      <c r="J83" s="626" t="s">
        <v>3150</v>
      </c>
      <c r="K83" s="626" t="s">
        <v>3151</v>
      </c>
      <c r="L83" s="627">
        <v>144.01</v>
      </c>
      <c r="M83" s="627">
        <v>1008.0699999999999</v>
      </c>
      <c r="N83" s="626">
        <v>7</v>
      </c>
      <c r="O83" s="691">
        <v>3</v>
      </c>
      <c r="P83" s="627"/>
      <c r="Q83" s="642">
        <v>0</v>
      </c>
      <c r="R83" s="626"/>
      <c r="S83" s="642">
        <v>0</v>
      </c>
      <c r="T83" s="691"/>
      <c r="U83" s="673">
        <v>0</v>
      </c>
    </row>
    <row r="84" spans="1:21" ht="14.4" customHeight="1" x14ac:dyDescent="0.3">
      <c r="A84" s="625">
        <v>7</v>
      </c>
      <c r="B84" s="626" t="s">
        <v>528</v>
      </c>
      <c r="C84" s="626">
        <v>89301072</v>
      </c>
      <c r="D84" s="689" t="s">
        <v>4275</v>
      </c>
      <c r="E84" s="690" t="s">
        <v>2888</v>
      </c>
      <c r="F84" s="626" t="s">
        <v>2873</v>
      </c>
      <c r="G84" s="626" t="s">
        <v>3153</v>
      </c>
      <c r="H84" s="626" t="s">
        <v>527</v>
      </c>
      <c r="I84" s="626" t="s">
        <v>853</v>
      </c>
      <c r="J84" s="626" t="s">
        <v>3154</v>
      </c>
      <c r="K84" s="626" t="s">
        <v>3155</v>
      </c>
      <c r="L84" s="627">
        <v>55.71</v>
      </c>
      <c r="M84" s="627">
        <v>167.13</v>
      </c>
      <c r="N84" s="626">
        <v>3</v>
      </c>
      <c r="O84" s="691">
        <v>1</v>
      </c>
      <c r="P84" s="627"/>
      <c r="Q84" s="642">
        <v>0</v>
      </c>
      <c r="R84" s="626"/>
      <c r="S84" s="642">
        <v>0</v>
      </c>
      <c r="T84" s="691"/>
      <c r="U84" s="673">
        <v>0</v>
      </c>
    </row>
    <row r="85" spans="1:21" ht="14.4" customHeight="1" x14ac:dyDescent="0.3">
      <c r="A85" s="625">
        <v>7</v>
      </c>
      <c r="B85" s="626" t="s">
        <v>528</v>
      </c>
      <c r="C85" s="626">
        <v>89301072</v>
      </c>
      <c r="D85" s="689" t="s">
        <v>4275</v>
      </c>
      <c r="E85" s="690" t="s">
        <v>2888</v>
      </c>
      <c r="F85" s="626" t="s">
        <v>2873</v>
      </c>
      <c r="G85" s="626" t="s">
        <v>3153</v>
      </c>
      <c r="H85" s="626" t="s">
        <v>527</v>
      </c>
      <c r="I85" s="626" t="s">
        <v>3156</v>
      </c>
      <c r="J85" s="626" t="s">
        <v>3157</v>
      </c>
      <c r="K85" s="626" t="s">
        <v>3158</v>
      </c>
      <c r="L85" s="627">
        <v>59.43</v>
      </c>
      <c r="M85" s="627">
        <v>118.86</v>
      </c>
      <c r="N85" s="626">
        <v>2</v>
      </c>
      <c r="O85" s="691">
        <v>0.5</v>
      </c>
      <c r="P85" s="627">
        <v>118.86</v>
      </c>
      <c r="Q85" s="642">
        <v>1</v>
      </c>
      <c r="R85" s="626">
        <v>2</v>
      </c>
      <c r="S85" s="642">
        <v>1</v>
      </c>
      <c r="T85" s="691">
        <v>0.5</v>
      </c>
      <c r="U85" s="673">
        <v>1</v>
      </c>
    </row>
    <row r="86" spans="1:21" ht="14.4" customHeight="1" x14ac:dyDescent="0.3">
      <c r="A86" s="625">
        <v>7</v>
      </c>
      <c r="B86" s="626" t="s">
        <v>528</v>
      </c>
      <c r="C86" s="626">
        <v>89301072</v>
      </c>
      <c r="D86" s="689" t="s">
        <v>4275</v>
      </c>
      <c r="E86" s="690" t="s">
        <v>2888</v>
      </c>
      <c r="F86" s="626" t="s">
        <v>2873</v>
      </c>
      <c r="G86" s="626" t="s">
        <v>3153</v>
      </c>
      <c r="H86" s="626" t="s">
        <v>527</v>
      </c>
      <c r="I86" s="626" t="s">
        <v>3159</v>
      </c>
      <c r="J86" s="626" t="s">
        <v>3160</v>
      </c>
      <c r="K86" s="626" t="s">
        <v>3161</v>
      </c>
      <c r="L86" s="627">
        <v>16.5</v>
      </c>
      <c r="M86" s="627">
        <v>16.5</v>
      </c>
      <c r="N86" s="626">
        <v>1</v>
      </c>
      <c r="O86" s="691">
        <v>1</v>
      </c>
      <c r="P86" s="627"/>
      <c r="Q86" s="642">
        <v>0</v>
      </c>
      <c r="R86" s="626"/>
      <c r="S86" s="642">
        <v>0</v>
      </c>
      <c r="T86" s="691"/>
      <c r="U86" s="673">
        <v>0</v>
      </c>
    </row>
    <row r="87" spans="1:21" ht="14.4" customHeight="1" x14ac:dyDescent="0.3">
      <c r="A87" s="625">
        <v>7</v>
      </c>
      <c r="B87" s="626" t="s">
        <v>528</v>
      </c>
      <c r="C87" s="626">
        <v>89301072</v>
      </c>
      <c r="D87" s="689" t="s">
        <v>4275</v>
      </c>
      <c r="E87" s="690" t="s">
        <v>2888</v>
      </c>
      <c r="F87" s="626" t="s">
        <v>2873</v>
      </c>
      <c r="G87" s="626" t="s">
        <v>3162</v>
      </c>
      <c r="H87" s="626" t="s">
        <v>527</v>
      </c>
      <c r="I87" s="626" t="s">
        <v>3163</v>
      </c>
      <c r="J87" s="626" t="s">
        <v>3164</v>
      </c>
      <c r="K87" s="626" t="s">
        <v>3165</v>
      </c>
      <c r="L87" s="627">
        <v>1638.59</v>
      </c>
      <c r="M87" s="627">
        <v>4915.7699999999995</v>
      </c>
      <c r="N87" s="626">
        <v>3</v>
      </c>
      <c r="O87" s="691">
        <v>1</v>
      </c>
      <c r="P87" s="627"/>
      <c r="Q87" s="642">
        <v>0</v>
      </c>
      <c r="R87" s="626"/>
      <c r="S87" s="642">
        <v>0</v>
      </c>
      <c r="T87" s="691"/>
      <c r="U87" s="673">
        <v>0</v>
      </c>
    </row>
    <row r="88" spans="1:21" ht="14.4" customHeight="1" x14ac:dyDescent="0.3">
      <c r="A88" s="625">
        <v>7</v>
      </c>
      <c r="B88" s="626" t="s">
        <v>528</v>
      </c>
      <c r="C88" s="626">
        <v>89301072</v>
      </c>
      <c r="D88" s="689" t="s">
        <v>4275</v>
      </c>
      <c r="E88" s="690" t="s">
        <v>2888</v>
      </c>
      <c r="F88" s="626" t="s">
        <v>2873</v>
      </c>
      <c r="G88" s="626" t="s">
        <v>3166</v>
      </c>
      <c r="H88" s="626" t="s">
        <v>527</v>
      </c>
      <c r="I88" s="626" t="s">
        <v>3167</v>
      </c>
      <c r="J88" s="626" t="s">
        <v>2546</v>
      </c>
      <c r="K88" s="626" t="s">
        <v>3168</v>
      </c>
      <c r="L88" s="627">
        <v>70.02</v>
      </c>
      <c r="M88" s="627">
        <v>140.04</v>
      </c>
      <c r="N88" s="626">
        <v>2</v>
      </c>
      <c r="O88" s="691">
        <v>1</v>
      </c>
      <c r="P88" s="627">
        <v>140.04</v>
      </c>
      <c r="Q88" s="642">
        <v>1</v>
      </c>
      <c r="R88" s="626">
        <v>2</v>
      </c>
      <c r="S88" s="642">
        <v>1</v>
      </c>
      <c r="T88" s="691">
        <v>1</v>
      </c>
      <c r="U88" s="673">
        <v>1</v>
      </c>
    </row>
    <row r="89" spans="1:21" ht="14.4" customHeight="1" x14ac:dyDescent="0.3">
      <c r="A89" s="625">
        <v>7</v>
      </c>
      <c r="B89" s="626" t="s">
        <v>528</v>
      </c>
      <c r="C89" s="626">
        <v>89301072</v>
      </c>
      <c r="D89" s="689" t="s">
        <v>4275</v>
      </c>
      <c r="E89" s="690" t="s">
        <v>2888</v>
      </c>
      <c r="F89" s="626" t="s">
        <v>2873</v>
      </c>
      <c r="G89" s="626" t="s">
        <v>3169</v>
      </c>
      <c r="H89" s="626" t="s">
        <v>527</v>
      </c>
      <c r="I89" s="626" t="s">
        <v>3170</v>
      </c>
      <c r="J89" s="626" t="s">
        <v>3171</v>
      </c>
      <c r="K89" s="626" t="s">
        <v>3172</v>
      </c>
      <c r="L89" s="627">
        <v>238.97</v>
      </c>
      <c r="M89" s="627">
        <v>955.88</v>
      </c>
      <c r="N89" s="626">
        <v>4</v>
      </c>
      <c r="O89" s="691">
        <v>1</v>
      </c>
      <c r="P89" s="627"/>
      <c r="Q89" s="642">
        <v>0</v>
      </c>
      <c r="R89" s="626"/>
      <c r="S89" s="642">
        <v>0</v>
      </c>
      <c r="T89" s="691"/>
      <c r="U89" s="673">
        <v>0</v>
      </c>
    </row>
    <row r="90" spans="1:21" ht="14.4" customHeight="1" x14ac:dyDescent="0.3">
      <c r="A90" s="625">
        <v>7</v>
      </c>
      <c r="B90" s="626" t="s">
        <v>528</v>
      </c>
      <c r="C90" s="626">
        <v>89301072</v>
      </c>
      <c r="D90" s="689" t="s">
        <v>4275</v>
      </c>
      <c r="E90" s="690" t="s">
        <v>2888</v>
      </c>
      <c r="F90" s="626" t="s">
        <v>2873</v>
      </c>
      <c r="G90" s="626" t="s">
        <v>3169</v>
      </c>
      <c r="H90" s="626" t="s">
        <v>527</v>
      </c>
      <c r="I90" s="626" t="s">
        <v>3173</v>
      </c>
      <c r="J90" s="626" t="s">
        <v>3174</v>
      </c>
      <c r="K90" s="626" t="s">
        <v>3175</v>
      </c>
      <c r="L90" s="627">
        <v>503.26</v>
      </c>
      <c r="M90" s="627">
        <v>3522.8199999999997</v>
      </c>
      <c r="N90" s="626">
        <v>7</v>
      </c>
      <c r="O90" s="691">
        <v>1</v>
      </c>
      <c r="P90" s="627">
        <v>3522.8199999999997</v>
      </c>
      <c r="Q90" s="642">
        <v>1</v>
      </c>
      <c r="R90" s="626">
        <v>7</v>
      </c>
      <c r="S90" s="642">
        <v>1</v>
      </c>
      <c r="T90" s="691">
        <v>1</v>
      </c>
      <c r="U90" s="673">
        <v>1</v>
      </c>
    </row>
    <row r="91" spans="1:21" ht="14.4" customHeight="1" x14ac:dyDescent="0.3">
      <c r="A91" s="625">
        <v>7</v>
      </c>
      <c r="B91" s="626" t="s">
        <v>528</v>
      </c>
      <c r="C91" s="626">
        <v>89301072</v>
      </c>
      <c r="D91" s="689" t="s">
        <v>4275</v>
      </c>
      <c r="E91" s="690" t="s">
        <v>2888</v>
      </c>
      <c r="F91" s="626" t="s">
        <v>2873</v>
      </c>
      <c r="G91" s="626" t="s">
        <v>3169</v>
      </c>
      <c r="H91" s="626" t="s">
        <v>527</v>
      </c>
      <c r="I91" s="626" t="s">
        <v>3176</v>
      </c>
      <c r="J91" s="626" t="s">
        <v>3177</v>
      </c>
      <c r="K91" s="626" t="s">
        <v>2029</v>
      </c>
      <c r="L91" s="627">
        <v>52.93</v>
      </c>
      <c r="M91" s="627">
        <v>52.93</v>
      </c>
      <c r="N91" s="626">
        <v>1</v>
      </c>
      <c r="O91" s="691"/>
      <c r="P91" s="627">
        <v>52.93</v>
      </c>
      <c r="Q91" s="642">
        <v>1</v>
      </c>
      <c r="R91" s="626">
        <v>1</v>
      </c>
      <c r="S91" s="642">
        <v>1</v>
      </c>
      <c r="T91" s="691"/>
      <c r="U91" s="673"/>
    </row>
    <row r="92" spans="1:21" ht="14.4" customHeight="1" x14ac:dyDescent="0.3">
      <c r="A92" s="625">
        <v>7</v>
      </c>
      <c r="B92" s="626" t="s">
        <v>528</v>
      </c>
      <c r="C92" s="626">
        <v>89301072</v>
      </c>
      <c r="D92" s="689" t="s">
        <v>4275</v>
      </c>
      <c r="E92" s="690" t="s">
        <v>2888</v>
      </c>
      <c r="F92" s="626" t="s">
        <v>2873</v>
      </c>
      <c r="G92" s="626" t="s">
        <v>3169</v>
      </c>
      <c r="H92" s="626" t="s">
        <v>527</v>
      </c>
      <c r="I92" s="626" t="s">
        <v>3178</v>
      </c>
      <c r="J92" s="626" t="s">
        <v>3179</v>
      </c>
      <c r="K92" s="626" t="s">
        <v>1070</v>
      </c>
      <c r="L92" s="627">
        <v>105.85</v>
      </c>
      <c r="M92" s="627">
        <v>211.7</v>
      </c>
      <c r="N92" s="626">
        <v>2</v>
      </c>
      <c r="O92" s="691"/>
      <c r="P92" s="627"/>
      <c r="Q92" s="642">
        <v>0</v>
      </c>
      <c r="R92" s="626"/>
      <c r="S92" s="642">
        <v>0</v>
      </c>
      <c r="T92" s="691"/>
      <c r="U92" s="673"/>
    </row>
    <row r="93" spans="1:21" ht="14.4" customHeight="1" x14ac:dyDescent="0.3">
      <c r="A93" s="625">
        <v>7</v>
      </c>
      <c r="B93" s="626" t="s">
        <v>528</v>
      </c>
      <c r="C93" s="626">
        <v>89301072</v>
      </c>
      <c r="D93" s="689" t="s">
        <v>4275</v>
      </c>
      <c r="E93" s="690" t="s">
        <v>2888</v>
      </c>
      <c r="F93" s="626" t="s">
        <v>2873</v>
      </c>
      <c r="G93" s="626" t="s">
        <v>3169</v>
      </c>
      <c r="H93" s="626" t="s">
        <v>527</v>
      </c>
      <c r="I93" s="626" t="s">
        <v>3180</v>
      </c>
      <c r="J93" s="626" t="s">
        <v>3181</v>
      </c>
      <c r="K93" s="626" t="s">
        <v>3182</v>
      </c>
      <c r="L93" s="627">
        <v>237.72</v>
      </c>
      <c r="M93" s="627">
        <v>950.88</v>
      </c>
      <c r="N93" s="626">
        <v>4</v>
      </c>
      <c r="O93" s="691">
        <v>1</v>
      </c>
      <c r="P93" s="627"/>
      <c r="Q93" s="642">
        <v>0</v>
      </c>
      <c r="R93" s="626"/>
      <c r="S93" s="642">
        <v>0</v>
      </c>
      <c r="T93" s="691"/>
      <c r="U93" s="673">
        <v>0</v>
      </c>
    </row>
    <row r="94" spans="1:21" ht="14.4" customHeight="1" x14ac:dyDescent="0.3">
      <c r="A94" s="625">
        <v>7</v>
      </c>
      <c r="B94" s="626" t="s">
        <v>528</v>
      </c>
      <c r="C94" s="626">
        <v>89301072</v>
      </c>
      <c r="D94" s="689" t="s">
        <v>4275</v>
      </c>
      <c r="E94" s="690" t="s">
        <v>2888</v>
      </c>
      <c r="F94" s="626" t="s">
        <v>2873</v>
      </c>
      <c r="G94" s="626" t="s">
        <v>3169</v>
      </c>
      <c r="H94" s="626" t="s">
        <v>527</v>
      </c>
      <c r="I94" s="626" t="s">
        <v>3183</v>
      </c>
      <c r="J94" s="626" t="s">
        <v>3171</v>
      </c>
      <c r="K94" s="626" t="s">
        <v>3172</v>
      </c>
      <c r="L94" s="627">
        <v>238.97</v>
      </c>
      <c r="M94" s="627">
        <v>716.91</v>
      </c>
      <c r="N94" s="626">
        <v>3</v>
      </c>
      <c r="O94" s="691">
        <v>1</v>
      </c>
      <c r="P94" s="627"/>
      <c r="Q94" s="642">
        <v>0</v>
      </c>
      <c r="R94" s="626"/>
      <c r="S94" s="642">
        <v>0</v>
      </c>
      <c r="T94" s="691"/>
      <c r="U94" s="673">
        <v>0</v>
      </c>
    </row>
    <row r="95" spans="1:21" ht="14.4" customHeight="1" x14ac:dyDescent="0.3">
      <c r="A95" s="625">
        <v>7</v>
      </c>
      <c r="B95" s="626" t="s">
        <v>528</v>
      </c>
      <c r="C95" s="626">
        <v>89301072</v>
      </c>
      <c r="D95" s="689" t="s">
        <v>4275</v>
      </c>
      <c r="E95" s="690" t="s">
        <v>2888</v>
      </c>
      <c r="F95" s="626" t="s">
        <v>2873</v>
      </c>
      <c r="G95" s="626" t="s">
        <v>3169</v>
      </c>
      <c r="H95" s="626" t="s">
        <v>527</v>
      </c>
      <c r="I95" s="626" t="s">
        <v>3184</v>
      </c>
      <c r="J95" s="626" t="s">
        <v>3174</v>
      </c>
      <c r="K95" s="626" t="s">
        <v>3175</v>
      </c>
      <c r="L95" s="627">
        <v>503.26</v>
      </c>
      <c r="M95" s="627">
        <v>3019.56</v>
      </c>
      <c r="N95" s="626">
        <v>6</v>
      </c>
      <c r="O95" s="691">
        <v>2</v>
      </c>
      <c r="P95" s="627">
        <v>3019.56</v>
      </c>
      <c r="Q95" s="642">
        <v>1</v>
      </c>
      <c r="R95" s="626">
        <v>6</v>
      </c>
      <c r="S95" s="642">
        <v>1</v>
      </c>
      <c r="T95" s="691">
        <v>2</v>
      </c>
      <c r="U95" s="673">
        <v>1</v>
      </c>
    </row>
    <row r="96" spans="1:21" ht="14.4" customHeight="1" x14ac:dyDescent="0.3">
      <c r="A96" s="625">
        <v>7</v>
      </c>
      <c r="B96" s="626" t="s">
        <v>528</v>
      </c>
      <c r="C96" s="626">
        <v>89301072</v>
      </c>
      <c r="D96" s="689" t="s">
        <v>4275</v>
      </c>
      <c r="E96" s="690" t="s">
        <v>2888</v>
      </c>
      <c r="F96" s="626" t="s">
        <v>2873</v>
      </c>
      <c r="G96" s="626" t="s">
        <v>3169</v>
      </c>
      <c r="H96" s="626" t="s">
        <v>527</v>
      </c>
      <c r="I96" s="626" t="s">
        <v>3185</v>
      </c>
      <c r="J96" s="626" t="s">
        <v>3186</v>
      </c>
      <c r="K96" s="626" t="s">
        <v>930</v>
      </c>
      <c r="L96" s="627">
        <v>707.38</v>
      </c>
      <c r="M96" s="627">
        <v>1414.76</v>
      </c>
      <c r="N96" s="626">
        <v>2</v>
      </c>
      <c r="O96" s="691"/>
      <c r="P96" s="627">
        <v>1414.76</v>
      </c>
      <c r="Q96" s="642">
        <v>1</v>
      </c>
      <c r="R96" s="626">
        <v>2</v>
      </c>
      <c r="S96" s="642">
        <v>1</v>
      </c>
      <c r="T96" s="691"/>
      <c r="U96" s="673"/>
    </row>
    <row r="97" spans="1:21" ht="14.4" customHeight="1" x14ac:dyDescent="0.3">
      <c r="A97" s="625">
        <v>7</v>
      </c>
      <c r="B97" s="626" t="s">
        <v>528</v>
      </c>
      <c r="C97" s="626">
        <v>89301072</v>
      </c>
      <c r="D97" s="689" t="s">
        <v>4275</v>
      </c>
      <c r="E97" s="690" t="s">
        <v>2888</v>
      </c>
      <c r="F97" s="626" t="s">
        <v>2873</v>
      </c>
      <c r="G97" s="626" t="s">
        <v>3187</v>
      </c>
      <c r="H97" s="626" t="s">
        <v>527</v>
      </c>
      <c r="I97" s="626" t="s">
        <v>3188</v>
      </c>
      <c r="J97" s="626" t="s">
        <v>3189</v>
      </c>
      <c r="K97" s="626" t="s">
        <v>3190</v>
      </c>
      <c r="L97" s="627">
        <v>94.72</v>
      </c>
      <c r="M97" s="627">
        <v>189.44</v>
      </c>
      <c r="N97" s="626">
        <v>2</v>
      </c>
      <c r="O97" s="691">
        <v>0.5</v>
      </c>
      <c r="P97" s="627"/>
      <c r="Q97" s="642">
        <v>0</v>
      </c>
      <c r="R97" s="626"/>
      <c r="S97" s="642">
        <v>0</v>
      </c>
      <c r="T97" s="691"/>
      <c r="U97" s="673">
        <v>0</v>
      </c>
    </row>
    <row r="98" spans="1:21" ht="14.4" customHeight="1" x14ac:dyDescent="0.3">
      <c r="A98" s="625">
        <v>7</v>
      </c>
      <c r="B98" s="626" t="s">
        <v>528</v>
      </c>
      <c r="C98" s="626">
        <v>89301072</v>
      </c>
      <c r="D98" s="689" t="s">
        <v>4275</v>
      </c>
      <c r="E98" s="690" t="s">
        <v>2888</v>
      </c>
      <c r="F98" s="626" t="s">
        <v>2873</v>
      </c>
      <c r="G98" s="626" t="s">
        <v>3023</v>
      </c>
      <c r="H98" s="626" t="s">
        <v>645</v>
      </c>
      <c r="I98" s="626" t="s">
        <v>3024</v>
      </c>
      <c r="J98" s="626" t="s">
        <v>1881</v>
      </c>
      <c r="K98" s="626" t="s">
        <v>3025</v>
      </c>
      <c r="L98" s="627">
        <v>96.63</v>
      </c>
      <c r="M98" s="627">
        <v>193.26</v>
      </c>
      <c r="N98" s="626">
        <v>2</v>
      </c>
      <c r="O98" s="691"/>
      <c r="P98" s="627"/>
      <c r="Q98" s="642">
        <v>0</v>
      </c>
      <c r="R98" s="626"/>
      <c r="S98" s="642">
        <v>0</v>
      </c>
      <c r="T98" s="691"/>
      <c r="U98" s="673"/>
    </row>
    <row r="99" spans="1:21" ht="14.4" customHeight="1" x14ac:dyDescent="0.3">
      <c r="A99" s="625">
        <v>7</v>
      </c>
      <c r="B99" s="626" t="s">
        <v>528</v>
      </c>
      <c r="C99" s="626">
        <v>89301072</v>
      </c>
      <c r="D99" s="689" t="s">
        <v>4275</v>
      </c>
      <c r="E99" s="690" t="s">
        <v>2888</v>
      </c>
      <c r="F99" s="626" t="s">
        <v>2873</v>
      </c>
      <c r="G99" s="626" t="s">
        <v>3023</v>
      </c>
      <c r="H99" s="626" t="s">
        <v>527</v>
      </c>
      <c r="I99" s="626" t="s">
        <v>667</v>
      </c>
      <c r="J99" s="626" t="s">
        <v>668</v>
      </c>
      <c r="K99" s="626" t="s">
        <v>2831</v>
      </c>
      <c r="L99" s="627">
        <v>96.63</v>
      </c>
      <c r="M99" s="627">
        <v>193.26</v>
      </c>
      <c r="N99" s="626">
        <v>2</v>
      </c>
      <c r="O99" s="691">
        <v>1.5</v>
      </c>
      <c r="P99" s="627"/>
      <c r="Q99" s="642">
        <v>0</v>
      </c>
      <c r="R99" s="626"/>
      <c r="S99" s="642">
        <v>0</v>
      </c>
      <c r="T99" s="691"/>
      <c r="U99" s="673">
        <v>0</v>
      </c>
    </row>
    <row r="100" spans="1:21" ht="14.4" customHeight="1" x14ac:dyDescent="0.3">
      <c r="A100" s="625">
        <v>7</v>
      </c>
      <c r="B100" s="626" t="s">
        <v>528</v>
      </c>
      <c r="C100" s="626">
        <v>89301072</v>
      </c>
      <c r="D100" s="689" t="s">
        <v>4275</v>
      </c>
      <c r="E100" s="690" t="s">
        <v>2888</v>
      </c>
      <c r="F100" s="626" t="s">
        <v>2873</v>
      </c>
      <c r="G100" s="626" t="s">
        <v>3026</v>
      </c>
      <c r="H100" s="626" t="s">
        <v>527</v>
      </c>
      <c r="I100" s="626" t="s">
        <v>3027</v>
      </c>
      <c r="J100" s="626" t="s">
        <v>865</v>
      </c>
      <c r="K100" s="626" t="s">
        <v>3028</v>
      </c>
      <c r="L100" s="627">
        <v>612.26</v>
      </c>
      <c r="M100" s="627">
        <v>612.26</v>
      </c>
      <c r="N100" s="626">
        <v>1</v>
      </c>
      <c r="O100" s="691">
        <v>0.5</v>
      </c>
      <c r="P100" s="627"/>
      <c r="Q100" s="642">
        <v>0</v>
      </c>
      <c r="R100" s="626"/>
      <c r="S100" s="642">
        <v>0</v>
      </c>
      <c r="T100" s="691"/>
      <c r="U100" s="673">
        <v>0</v>
      </c>
    </row>
    <row r="101" spans="1:21" ht="14.4" customHeight="1" x14ac:dyDescent="0.3">
      <c r="A101" s="625">
        <v>7</v>
      </c>
      <c r="B101" s="626" t="s">
        <v>528</v>
      </c>
      <c r="C101" s="626">
        <v>89301072</v>
      </c>
      <c r="D101" s="689" t="s">
        <v>4275</v>
      </c>
      <c r="E101" s="690" t="s">
        <v>2888</v>
      </c>
      <c r="F101" s="626" t="s">
        <v>2873</v>
      </c>
      <c r="G101" s="626" t="s">
        <v>3191</v>
      </c>
      <c r="H101" s="626" t="s">
        <v>527</v>
      </c>
      <c r="I101" s="626" t="s">
        <v>3192</v>
      </c>
      <c r="J101" s="626" t="s">
        <v>3193</v>
      </c>
      <c r="K101" s="626" t="s">
        <v>3194</v>
      </c>
      <c r="L101" s="627">
        <v>1520.3</v>
      </c>
      <c r="M101" s="627">
        <v>12162.4</v>
      </c>
      <c r="N101" s="626">
        <v>8</v>
      </c>
      <c r="O101" s="691">
        <v>2</v>
      </c>
      <c r="P101" s="627"/>
      <c r="Q101" s="642">
        <v>0</v>
      </c>
      <c r="R101" s="626"/>
      <c r="S101" s="642">
        <v>0</v>
      </c>
      <c r="T101" s="691"/>
      <c r="U101" s="673">
        <v>0</v>
      </c>
    </row>
    <row r="102" spans="1:21" ht="14.4" customHeight="1" x14ac:dyDescent="0.3">
      <c r="A102" s="625">
        <v>7</v>
      </c>
      <c r="B102" s="626" t="s">
        <v>528</v>
      </c>
      <c r="C102" s="626">
        <v>89301072</v>
      </c>
      <c r="D102" s="689" t="s">
        <v>4275</v>
      </c>
      <c r="E102" s="690" t="s">
        <v>2888</v>
      </c>
      <c r="F102" s="626" t="s">
        <v>2873</v>
      </c>
      <c r="G102" s="626" t="s">
        <v>3191</v>
      </c>
      <c r="H102" s="626" t="s">
        <v>527</v>
      </c>
      <c r="I102" s="626" t="s">
        <v>3195</v>
      </c>
      <c r="J102" s="626" t="s">
        <v>3193</v>
      </c>
      <c r="K102" s="626" t="s">
        <v>3196</v>
      </c>
      <c r="L102" s="627">
        <v>3040.6</v>
      </c>
      <c r="M102" s="627">
        <v>12162.4</v>
      </c>
      <c r="N102" s="626">
        <v>4</v>
      </c>
      <c r="O102" s="691">
        <v>1</v>
      </c>
      <c r="P102" s="627">
        <v>12162.4</v>
      </c>
      <c r="Q102" s="642">
        <v>1</v>
      </c>
      <c r="R102" s="626">
        <v>4</v>
      </c>
      <c r="S102" s="642">
        <v>1</v>
      </c>
      <c r="T102" s="691">
        <v>1</v>
      </c>
      <c r="U102" s="673">
        <v>1</v>
      </c>
    </row>
    <row r="103" spans="1:21" ht="14.4" customHeight="1" x14ac:dyDescent="0.3">
      <c r="A103" s="625">
        <v>7</v>
      </c>
      <c r="B103" s="626" t="s">
        <v>528</v>
      </c>
      <c r="C103" s="626">
        <v>89301072</v>
      </c>
      <c r="D103" s="689" t="s">
        <v>4275</v>
      </c>
      <c r="E103" s="690" t="s">
        <v>2888</v>
      </c>
      <c r="F103" s="626" t="s">
        <v>2873</v>
      </c>
      <c r="G103" s="626" t="s">
        <v>3191</v>
      </c>
      <c r="H103" s="626" t="s">
        <v>527</v>
      </c>
      <c r="I103" s="626" t="s">
        <v>3197</v>
      </c>
      <c r="J103" s="626" t="s">
        <v>3198</v>
      </c>
      <c r="K103" s="626" t="s">
        <v>3199</v>
      </c>
      <c r="L103" s="627">
        <v>569.97</v>
      </c>
      <c r="M103" s="627">
        <v>14249.250000000002</v>
      </c>
      <c r="N103" s="626">
        <v>25</v>
      </c>
      <c r="O103" s="691">
        <v>4</v>
      </c>
      <c r="P103" s="627">
        <v>8549.5500000000011</v>
      </c>
      <c r="Q103" s="642">
        <v>0.6</v>
      </c>
      <c r="R103" s="626">
        <v>15</v>
      </c>
      <c r="S103" s="642">
        <v>0.6</v>
      </c>
      <c r="T103" s="691">
        <v>2</v>
      </c>
      <c r="U103" s="673">
        <v>0.5</v>
      </c>
    </row>
    <row r="104" spans="1:21" ht="14.4" customHeight="1" x14ac:dyDescent="0.3">
      <c r="A104" s="625">
        <v>7</v>
      </c>
      <c r="B104" s="626" t="s">
        <v>528</v>
      </c>
      <c r="C104" s="626">
        <v>89301072</v>
      </c>
      <c r="D104" s="689" t="s">
        <v>4275</v>
      </c>
      <c r="E104" s="690" t="s">
        <v>2888</v>
      </c>
      <c r="F104" s="626" t="s">
        <v>2873</v>
      </c>
      <c r="G104" s="626" t="s">
        <v>3191</v>
      </c>
      <c r="H104" s="626" t="s">
        <v>527</v>
      </c>
      <c r="I104" s="626" t="s">
        <v>3200</v>
      </c>
      <c r="J104" s="626" t="s">
        <v>3201</v>
      </c>
      <c r="K104" s="626" t="s">
        <v>3202</v>
      </c>
      <c r="L104" s="627">
        <v>760.15</v>
      </c>
      <c r="M104" s="627">
        <v>14442.849999999999</v>
      </c>
      <c r="N104" s="626">
        <v>19</v>
      </c>
      <c r="O104" s="691">
        <v>3</v>
      </c>
      <c r="P104" s="627">
        <v>8361.65</v>
      </c>
      <c r="Q104" s="642">
        <v>0.57894736842105265</v>
      </c>
      <c r="R104" s="626">
        <v>11</v>
      </c>
      <c r="S104" s="642">
        <v>0.57894736842105265</v>
      </c>
      <c r="T104" s="691">
        <v>1</v>
      </c>
      <c r="U104" s="673">
        <v>0.33333333333333331</v>
      </c>
    </row>
    <row r="105" spans="1:21" ht="14.4" customHeight="1" x14ac:dyDescent="0.3">
      <c r="A105" s="625">
        <v>7</v>
      </c>
      <c r="B105" s="626" t="s">
        <v>528</v>
      </c>
      <c r="C105" s="626">
        <v>89301072</v>
      </c>
      <c r="D105" s="689" t="s">
        <v>4275</v>
      </c>
      <c r="E105" s="690" t="s">
        <v>2888</v>
      </c>
      <c r="F105" s="626" t="s">
        <v>2873</v>
      </c>
      <c r="G105" s="626" t="s">
        <v>3191</v>
      </c>
      <c r="H105" s="626" t="s">
        <v>527</v>
      </c>
      <c r="I105" s="626" t="s">
        <v>3203</v>
      </c>
      <c r="J105" s="626" t="s">
        <v>3204</v>
      </c>
      <c r="K105" s="626" t="s">
        <v>3205</v>
      </c>
      <c r="L105" s="627">
        <v>1520.3</v>
      </c>
      <c r="M105" s="627">
        <v>3040.6</v>
      </c>
      <c r="N105" s="626">
        <v>2</v>
      </c>
      <c r="O105" s="691"/>
      <c r="P105" s="627">
        <v>3040.6</v>
      </c>
      <c r="Q105" s="642">
        <v>1</v>
      </c>
      <c r="R105" s="626">
        <v>2</v>
      </c>
      <c r="S105" s="642">
        <v>1</v>
      </c>
      <c r="T105" s="691"/>
      <c r="U105" s="673"/>
    </row>
    <row r="106" spans="1:21" ht="14.4" customHeight="1" x14ac:dyDescent="0.3">
      <c r="A106" s="625">
        <v>7</v>
      </c>
      <c r="B106" s="626" t="s">
        <v>528</v>
      </c>
      <c r="C106" s="626">
        <v>89301072</v>
      </c>
      <c r="D106" s="689" t="s">
        <v>4275</v>
      </c>
      <c r="E106" s="690" t="s">
        <v>2888</v>
      </c>
      <c r="F106" s="626" t="s">
        <v>2873</v>
      </c>
      <c r="G106" s="626" t="s">
        <v>3191</v>
      </c>
      <c r="H106" s="626" t="s">
        <v>527</v>
      </c>
      <c r="I106" s="626" t="s">
        <v>3206</v>
      </c>
      <c r="J106" s="626" t="s">
        <v>3207</v>
      </c>
      <c r="K106" s="626" t="s">
        <v>3196</v>
      </c>
      <c r="L106" s="627">
        <v>3040.6</v>
      </c>
      <c r="M106" s="627">
        <v>6081.2</v>
      </c>
      <c r="N106" s="626">
        <v>2</v>
      </c>
      <c r="O106" s="691"/>
      <c r="P106" s="627"/>
      <c r="Q106" s="642">
        <v>0</v>
      </c>
      <c r="R106" s="626"/>
      <c r="S106" s="642">
        <v>0</v>
      </c>
      <c r="T106" s="691"/>
      <c r="U106" s="673"/>
    </row>
    <row r="107" spans="1:21" ht="14.4" customHeight="1" x14ac:dyDescent="0.3">
      <c r="A107" s="625">
        <v>7</v>
      </c>
      <c r="B107" s="626" t="s">
        <v>528</v>
      </c>
      <c r="C107" s="626">
        <v>89301072</v>
      </c>
      <c r="D107" s="689" t="s">
        <v>4275</v>
      </c>
      <c r="E107" s="690" t="s">
        <v>2888</v>
      </c>
      <c r="F107" s="626" t="s">
        <v>2873</v>
      </c>
      <c r="G107" s="626" t="s">
        <v>3191</v>
      </c>
      <c r="H107" s="626" t="s">
        <v>527</v>
      </c>
      <c r="I107" s="626" t="s">
        <v>3208</v>
      </c>
      <c r="J107" s="626" t="s">
        <v>3209</v>
      </c>
      <c r="K107" s="626" t="s">
        <v>3210</v>
      </c>
      <c r="L107" s="627">
        <v>427.79</v>
      </c>
      <c r="M107" s="627">
        <v>855.58</v>
      </c>
      <c r="N107" s="626">
        <v>2</v>
      </c>
      <c r="O107" s="691">
        <v>1</v>
      </c>
      <c r="P107" s="627"/>
      <c r="Q107" s="642">
        <v>0</v>
      </c>
      <c r="R107" s="626"/>
      <c r="S107" s="642">
        <v>0</v>
      </c>
      <c r="T107" s="691"/>
      <c r="U107" s="673">
        <v>0</v>
      </c>
    </row>
    <row r="108" spans="1:21" ht="14.4" customHeight="1" x14ac:dyDescent="0.3">
      <c r="A108" s="625">
        <v>7</v>
      </c>
      <c r="B108" s="626" t="s">
        <v>528</v>
      </c>
      <c r="C108" s="626">
        <v>89301072</v>
      </c>
      <c r="D108" s="689" t="s">
        <v>4275</v>
      </c>
      <c r="E108" s="690" t="s">
        <v>2888</v>
      </c>
      <c r="F108" s="626" t="s">
        <v>2873</v>
      </c>
      <c r="G108" s="626" t="s">
        <v>3191</v>
      </c>
      <c r="H108" s="626" t="s">
        <v>527</v>
      </c>
      <c r="I108" s="626" t="s">
        <v>3211</v>
      </c>
      <c r="J108" s="626" t="s">
        <v>3212</v>
      </c>
      <c r="K108" s="626" t="s">
        <v>3199</v>
      </c>
      <c r="L108" s="627">
        <v>569.97</v>
      </c>
      <c r="M108" s="627">
        <v>569.97</v>
      </c>
      <c r="N108" s="626">
        <v>1</v>
      </c>
      <c r="O108" s="691"/>
      <c r="P108" s="627">
        <v>569.97</v>
      </c>
      <c r="Q108" s="642">
        <v>1</v>
      </c>
      <c r="R108" s="626">
        <v>1</v>
      </c>
      <c r="S108" s="642">
        <v>1</v>
      </c>
      <c r="T108" s="691"/>
      <c r="U108" s="673"/>
    </row>
    <row r="109" spans="1:21" ht="14.4" customHeight="1" x14ac:dyDescent="0.3">
      <c r="A109" s="625">
        <v>7</v>
      </c>
      <c r="B109" s="626" t="s">
        <v>528</v>
      </c>
      <c r="C109" s="626">
        <v>89301072</v>
      </c>
      <c r="D109" s="689" t="s">
        <v>4275</v>
      </c>
      <c r="E109" s="690" t="s">
        <v>2888</v>
      </c>
      <c r="F109" s="626" t="s">
        <v>2873</v>
      </c>
      <c r="G109" s="626" t="s">
        <v>3191</v>
      </c>
      <c r="H109" s="626" t="s">
        <v>527</v>
      </c>
      <c r="I109" s="626" t="s">
        <v>3213</v>
      </c>
      <c r="J109" s="626" t="s">
        <v>3214</v>
      </c>
      <c r="K109" s="626" t="s">
        <v>3202</v>
      </c>
      <c r="L109" s="627">
        <v>760.15</v>
      </c>
      <c r="M109" s="627">
        <v>3800.75</v>
      </c>
      <c r="N109" s="626">
        <v>5</v>
      </c>
      <c r="O109" s="691">
        <v>1</v>
      </c>
      <c r="P109" s="627">
        <v>1520.3</v>
      </c>
      <c r="Q109" s="642">
        <v>0.39999999999999997</v>
      </c>
      <c r="R109" s="626">
        <v>2</v>
      </c>
      <c r="S109" s="642">
        <v>0.4</v>
      </c>
      <c r="T109" s="691"/>
      <c r="U109" s="673">
        <v>0</v>
      </c>
    </row>
    <row r="110" spans="1:21" ht="14.4" customHeight="1" x14ac:dyDescent="0.3">
      <c r="A110" s="625">
        <v>7</v>
      </c>
      <c r="B110" s="626" t="s">
        <v>528</v>
      </c>
      <c r="C110" s="626">
        <v>89301072</v>
      </c>
      <c r="D110" s="689" t="s">
        <v>4275</v>
      </c>
      <c r="E110" s="690" t="s">
        <v>2888</v>
      </c>
      <c r="F110" s="626" t="s">
        <v>2873</v>
      </c>
      <c r="G110" s="626" t="s">
        <v>3215</v>
      </c>
      <c r="H110" s="626" t="s">
        <v>527</v>
      </c>
      <c r="I110" s="626" t="s">
        <v>3216</v>
      </c>
      <c r="J110" s="626" t="s">
        <v>3217</v>
      </c>
      <c r="K110" s="626" t="s">
        <v>3218</v>
      </c>
      <c r="L110" s="627">
        <v>3858.27</v>
      </c>
      <c r="M110" s="627">
        <v>3858.27</v>
      </c>
      <c r="N110" s="626">
        <v>1</v>
      </c>
      <c r="O110" s="691">
        <v>1</v>
      </c>
      <c r="P110" s="627">
        <v>3858.27</v>
      </c>
      <c r="Q110" s="642">
        <v>1</v>
      </c>
      <c r="R110" s="626">
        <v>1</v>
      </c>
      <c r="S110" s="642">
        <v>1</v>
      </c>
      <c r="T110" s="691">
        <v>1</v>
      </c>
      <c r="U110" s="673">
        <v>1</v>
      </c>
    </row>
    <row r="111" spans="1:21" ht="14.4" customHeight="1" x14ac:dyDescent="0.3">
      <c r="A111" s="625">
        <v>7</v>
      </c>
      <c r="B111" s="626" t="s">
        <v>528</v>
      </c>
      <c r="C111" s="626">
        <v>89301072</v>
      </c>
      <c r="D111" s="689" t="s">
        <v>4275</v>
      </c>
      <c r="E111" s="690" t="s">
        <v>2888</v>
      </c>
      <c r="F111" s="626" t="s">
        <v>2873</v>
      </c>
      <c r="G111" s="626" t="s">
        <v>3219</v>
      </c>
      <c r="H111" s="626" t="s">
        <v>527</v>
      </c>
      <c r="I111" s="626" t="s">
        <v>3220</v>
      </c>
      <c r="J111" s="626" t="s">
        <v>3221</v>
      </c>
      <c r="K111" s="626" t="s">
        <v>3222</v>
      </c>
      <c r="L111" s="627">
        <v>0</v>
      </c>
      <c r="M111" s="627">
        <v>0</v>
      </c>
      <c r="N111" s="626">
        <v>1</v>
      </c>
      <c r="O111" s="691">
        <v>1</v>
      </c>
      <c r="P111" s="627"/>
      <c r="Q111" s="642"/>
      <c r="R111" s="626"/>
      <c r="S111" s="642">
        <v>0</v>
      </c>
      <c r="T111" s="691"/>
      <c r="U111" s="673">
        <v>0</v>
      </c>
    </row>
    <row r="112" spans="1:21" ht="14.4" customHeight="1" x14ac:dyDescent="0.3">
      <c r="A112" s="625">
        <v>7</v>
      </c>
      <c r="B112" s="626" t="s">
        <v>528</v>
      </c>
      <c r="C112" s="626">
        <v>89301072</v>
      </c>
      <c r="D112" s="689" t="s">
        <v>4275</v>
      </c>
      <c r="E112" s="690" t="s">
        <v>2888</v>
      </c>
      <c r="F112" s="626" t="s">
        <v>2873</v>
      </c>
      <c r="G112" s="626" t="s">
        <v>3223</v>
      </c>
      <c r="H112" s="626" t="s">
        <v>527</v>
      </c>
      <c r="I112" s="626" t="s">
        <v>3224</v>
      </c>
      <c r="J112" s="626" t="s">
        <v>3225</v>
      </c>
      <c r="K112" s="626" t="s">
        <v>3226</v>
      </c>
      <c r="L112" s="627">
        <v>25.42</v>
      </c>
      <c r="M112" s="627">
        <v>50.84</v>
      </c>
      <c r="N112" s="626">
        <v>2</v>
      </c>
      <c r="O112" s="691">
        <v>1</v>
      </c>
      <c r="P112" s="627"/>
      <c r="Q112" s="642">
        <v>0</v>
      </c>
      <c r="R112" s="626"/>
      <c r="S112" s="642">
        <v>0</v>
      </c>
      <c r="T112" s="691"/>
      <c r="U112" s="673">
        <v>0</v>
      </c>
    </row>
    <row r="113" spans="1:21" ht="14.4" customHeight="1" x14ac:dyDescent="0.3">
      <c r="A113" s="625">
        <v>7</v>
      </c>
      <c r="B113" s="626" t="s">
        <v>528</v>
      </c>
      <c r="C113" s="626">
        <v>89301072</v>
      </c>
      <c r="D113" s="689" t="s">
        <v>4275</v>
      </c>
      <c r="E113" s="690" t="s">
        <v>2888</v>
      </c>
      <c r="F113" s="626" t="s">
        <v>2873</v>
      </c>
      <c r="G113" s="626" t="s">
        <v>2957</v>
      </c>
      <c r="H113" s="626" t="s">
        <v>645</v>
      </c>
      <c r="I113" s="626" t="s">
        <v>3227</v>
      </c>
      <c r="J113" s="626" t="s">
        <v>3228</v>
      </c>
      <c r="K113" s="626" t="s">
        <v>3229</v>
      </c>
      <c r="L113" s="627">
        <v>1793.46</v>
      </c>
      <c r="M113" s="627">
        <v>3586.92</v>
      </c>
      <c r="N113" s="626">
        <v>2</v>
      </c>
      <c r="O113" s="691">
        <v>1</v>
      </c>
      <c r="P113" s="627">
        <v>3586.92</v>
      </c>
      <c r="Q113" s="642">
        <v>1</v>
      </c>
      <c r="R113" s="626">
        <v>2</v>
      </c>
      <c r="S113" s="642">
        <v>1</v>
      </c>
      <c r="T113" s="691">
        <v>1</v>
      </c>
      <c r="U113" s="673">
        <v>1</v>
      </c>
    </row>
    <row r="114" spans="1:21" ht="14.4" customHeight="1" x14ac:dyDescent="0.3">
      <c r="A114" s="625">
        <v>7</v>
      </c>
      <c r="B114" s="626" t="s">
        <v>528</v>
      </c>
      <c r="C114" s="626">
        <v>89301072</v>
      </c>
      <c r="D114" s="689" t="s">
        <v>4275</v>
      </c>
      <c r="E114" s="690" t="s">
        <v>2888</v>
      </c>
      <c r="F114" s="626" t="s">
        <v>2873</v>
      </c>
      <c r="G114" s="626" t="s">
        <v>3230</v>
      </c>
      <c r="H114" s="626" t="s">
        <v>645</v>
      </c>
      <c r="I114" s="626" t="s">
        <v>3231</v>
      </c>
      <c r="J114" s="626" t="s">
        <v>3232</v>
      </c>
      <c r="K114" s="626" t="s">
        <v>3233</v>
      </c>
      <c r="L114" s="627">
        <v>32.630000000000003</v>
      </c>
      <c r="M114" s="627">
        <v>97.890000000000015</v>
      </c>
      <c r="N114" s="626">
        <v>3</v>
      </c>
      <c r="O114" s="691">
        <v>0.5</v>
      </c>
      <c r="P114" s="627"/>
      <c r="Q114" s="642">
        <v>0</v>
      </c>
      <c r="R114" s="626"/>
      <c r="S114" s="642">
        <v>0</v>
      </c>
      <c r="T114" s="691"/>
      <c r="U114" s="673">
        <v>0</v>
      </c>
    </row>
    <row r="115" spans="1:21" ht="14.4" customHeight="1" x14ac:dyDescent="0.3">
      <c r="A115" s="625">
        <v>7</v>
      </c>
      <c r="B115" s="626" t="s">
        <v>528</v>
      </c>
      <c r="C115" s="626">
        <v>89301072</v>
      </c>
      <c r="D115" s="689" t="s">
        <v>4275</v>
      </c>
      <c r="E115" s="690" t="s">
        <v>2888</v>
      </c>
      <c r="F115" s="626" t="s">
        <v>2873</v>
      </c>
      <c r="G115" s="626" t="s">
        <v>3234</v>
      </c>
      <c r="H115" s="626" t="s">
        <v>527</v>
      </c>
      <c r="I115" s="626" t="s">
        <v>905</v>
      </c>
      <c r="J115" s="626" t="s">
        <v>3235</v>
      </c>
      <c r="K115" s="626" t="s">
        <v>3236</v>
      </c>
      <c r="L115" s="627">
        <v>0</v>
      </c>
      <c r="M115" s="627">
        <v>0</v>
      </c>
      <c r="N115" s="626">
        <v>3</v>
      </c>
      <c r="O115" s="691"/>
      <c r="P115" s="627">
        <v>0</v>
      </c>
      <c r="Q115" s="642"/>
      <c r="R115" s="626">
        <v>3</v>
      </c>
      <c r="S115" s="642">
        <v>1</v>
      </c>
      <c r="T115" s="691"/>
      <c r="U115" s="673"/>
    </row>
    <row r="116" spans="1:21" ht="14.4" customHeight="1" x14ac:dyDescent="0.3">
      <c r="A116" s="625">
        <v>7</v>
      </c>
      <c r="B116" s="626" t="s">
        <v>528</v>
      </c>
      <c r="C116" s="626">
        <v>89301072</v>
      </c>
      <c r="D116" s="689" t="s">
        <v>4275</v>
      </c>
      <c r="E116" s="690" t="s">
        <v>2888</v>
      </c>
      <c r="F116" s="626" t="s">
        <v>2873</v>
      </c>
      <c r="G116" s="626" t="s">
        <v>3237</v>
      </c>
      <c r="H116" s="626" t="s">
        <v>527</v>
      </c>
      <c r="I116" s="626" t="s">
        <v>3238</v>
      </c>
      <c r="J116" s="626" t="s">
        <v>3239</v>
      </c>
      <c r="K116" s="626" t="s">
        <v>3240</v>
      </c>
      <c r="L116" s="627">
        <v>975.16</v>
      </c>
      <c r="M116" s="627">
        <v>2925.48</v>
      </c>
      <c r="N116" s="626">
        <v>3</v>
      </c>
      <c r="O116" s="691">
        <v>2</v>
      </c>
      <c r="P116" s="627"/>
      <c r="Q116" s="642">
        <v>0</v>
      </c>
      <c r="R116" s="626"/>
      <c r="S116" s="642">
        <v>0</v>
      </c>
      <c r="T116" s="691"/>
      <c r="U116" s="673">
        <v>0</v>
      </c>
    </row>
    <row r="117" spans="1:21" ht="14.4" customHeight="1" x14ac:dyDescent="0.3">
      <c r="A117" s="625">
        <v>7</v>
      </c>
      <c r="B117" s="626" t="s">
        <v>528</v>
      </c>
      <c r="C117" s="626">
        <v>89301072</v>
      </c>
      <c r="D117" s="689" t="s">
        <v>4275</v>
      </c>
      <c r="E117" s="690" t="s">
        <v>2888</v>
      </c>
      <c r="F117" s="626" t="s">
        <v>2873</v>
      </c>
      <c r="G117" s="626" t="s">
        <v>3237</v>
      </c>
      <c r="H117" s="626" t="s">
        <v>527</v>
      </c>
      <c r="I117" s="626" t="s">
        <v>3241</v>
      </c>
      <c r="J117" s="626" t="s">
        <v>3242</v>
      </c>
      <c r="K117" s="626" t="s">
        <v>3175</v>
      </c>
      <c r="L117" s="627">
        <v>650.57000000000005</v>
      </c>
      <c r="M117" s="627">
        <v>2602.2800000000002</v>
      </c>
      <c r="N117" s="626">
        <v>4</v>
      </c>
      <c r="O117" s="691">
        <v>1</v>
      </c>
      <c r="P117" s="627"/>
      <c r="Q117" s="642">
        <v>0</v>
      </c>
      <c r="R117" s="626"/>
      <c r="S117" s="642">
        <v>0</v>
      </c>
      <c r="T117" s="691"/>
      <c r="U117" s="673">
        <v>0</v>
      </c>
    </row>
    <row r="118" spans="1:21" ht="14.4" customHeight="1" x14ac:dyDescent="0.3">
      <c r="A118" s="625">
        <v>7</v>
      </c>
      <c r="B118" s="626" t="s">
        <v>528</v>
      </c>
      <c r="C118" s="626">
        <v>89301072</v>
      </c>
      <c r="D118" s="689" t="s">
        <v>4275</v>
      </c>
      <c r="E118" s="690" t="s">
        <v>2888</v>
      </c>
      <c r="F118" s="626" t="s">
        <v>2873</v>
      </c>
      <c r="G118" s="626" t="s">
        <v>3237</v>
      </c>
      <c r="H118" s="626" t="s">
        <v>527</v>
      </c>
      <c r="I118" s="626" t="s">
        <v>3243</v>
      </c>
      <c r="J118" s="626" t="s">
        <v>3242</v>
      </c>
      <c r="K118" s="626" t="s">
        <v>3244</v>
      </c>
      <c r="L118" s="627">
        <v>1301.1500000000001</v>
      </c>
      <c r="M118" s="627">
        <v>1301.1500000000001</v>
      </c>
      <c r="N118" s="626">
        <v>1</v>
      </c>
      <c r="O118" s="691">
        <v>1</v>
      </c>
      <c r="P118" s="627">
        <v>1301.1500000000001</v>
      </c>
      <c r="Q118" s="642">
        <v>1</v>
      </c>
      <c r="R118" s="626">
        <v>1</v>
      </c>
      <c r="S118" s="642">
        <v>1</v>
      </c>
      <c r="T118" s="691">
        <v>1</v>
      </c>
      <c r="U118" s="673">
        <v>1</v>
      </c>
    </row>
    <row r="119" spans="1:21" ht="14.4" customHeight="1" x14ac:dyDescent="0.3">
      <c r="A119" s="625">
        <v>7</v>
      </c>
      <c r="B119" s="626" t="s">
        <v>528</v>
      </c>
      <c r="C119" s="626">
        <v>89301072</v>
      </c>
      <c r="D119" s="689" t="s">
        <v>4275</v>
      </c>
      <c r="E119" s="690" t="s">
        <v>2888</v>
      </c>
      <c r="F119" s="626" t="s">
        <v>2873</v>
      </c>
      <c r="G119" s="626" t="s">
        <v>3237</v>
      </c>
      <c r="H119" s="626" t="s">
        <v>527</v>
      </c>
      <c r="I119" s="626" t="s">
        <v>3245</v>
      </c>
      <c r="J119" s="626" t="s">
        <v>3246</v>
      </c>
      <c r="K119" s="626" t="s">
        <v>3247</v>
      </c>
      <c r="L119" s="627">
        <v>0</v>
      </c>
      <c r="M119" s="627">
        <v>0</v>
      </c>
      <c r="N119" s="626">
        <v>1</v>
      </c>
      <c r="O119" s="691">
        <v>1</v>
      </c>
      <c r="P119" s="627"/>
      <c r="Q119" s="642"/>
      <c r="R119" s="626"/>
      <c r="S119" s="642">
        <v>0</v>
      </c>
      <c r="T119" s="691"/>
      <c r="U119" s="673">
        <v>0</v>
      </c>
    </row>
    <row r="120" spans="1:21" ht="14.4" customHeight="1" x14ac:dyDescent="0.3">
      <c r="A120" s="625">
        <v>7</v>
      </c>
      <c r="B120" s="626" t="s">
        <v>528</v>
      </c>
      <c r="C120" s="626">
        <v>89301072</v>
      </c>
      <c r="D120" s="689" t="s">
        <v>4275</v>
      </c>
      <c r="E120" s="690" t="s">
        <v>2888</v>
      </c>
      <c r="F120" s="626" t="s">
        <v>2873</v>
      </c>
      <c r="G120" s="626" t="s">
        <v>3248</v>
      </c>
      <c r="H120" s="626" t="s">
        <v>527</v>
      </c>
      <c r="I120" s="626" t="s">
        <v>3249</v>
      </c>
      <c r="J120" s="626" t="s">
        <v>3250</v>
      </c>
      <c r="K120" s="626" t="s">
        <v>3251</v>
      </c>
      <c r="L120" s="627">
        <v>110.66</v>
      </c>
      <c r="M120" s="627">
        <v>331.98</v>
      </c>
      <c r="N120" s="626">
        <v>3</v>
      </c>
      <c r="O120" s="691">
        <v>0.5</v>
      </c>
      <c r="P120" s="627"/>
      <c r="Q120" s="642">
        <v>0</v>
      </c>
      <c r="R120" s="626"/>
      <c r="S120" s="642">
        <v>0</v>
      </c>
      <c r="T120" s="691"/>
      <c r="U120" s="673">
        <v>0</v>
      </c>
    </row>
    <row r="121" spans="1:21" ht="14.4" customHeight="1" x14ac:dyDescent="0.3">
      <c r="A121" s="625">
        <v>7</v>
      </c>
      <c r="B121" s="626" t="s">
        <v>528</v>
      </c>
      <c r="C121" s="626">
        <v>89301072</v>
      </c>
      <c r="D121" s="689" t="s">
        <v>4275</v>
      </c>
      <c r="E121" s="690" t="s">
        <v>2888</v>
      </c>
      <c r="F121" s="626" t="s">
        <v>2873</v>
      </c>
      <c r="G121" s="626" t="s">
        <v>3252</v>
      </c>
      <c r="H121" s="626" t="s">
        <v>527</v>
      </c>
      <c r="I121" s="626" t="s">
        <v>3253</v>
      </c>
      <c r="J121" s="626" t="s">
        <v>3254</v>
      </c>
      <c r="K121" s="626" t="s">
        <v>3175</v>
      </c>
      <c r="L121" s="627">
        <v>186.85</v>
      </c>
      <c r="M121" s="627">
        <v>560.54999999999995</v>
      </c>
      <c r="N121" s="626">
        <v>3</v>
      </c>
      <c r="O121" s="691">
        <v>1</v>
      </c>
      <c r="P121" s="627">
        <v>560.54999999999995</v>
      </c>
      <c r="Q121" s="642">
        <v>1</v>
      </c>
      <c r="R121" s="626">
        <v>3</v>
      </c>
      <c r="S121" s="642">
        <v>1</v>
      </c>
      <c r="T121" s="691">
        <v>1</v>
      </c>
      <c r="U121" s="673">
        <v>1</v>
      </c>
    </row>
    <row r="122" spans="1:21" ht="14.4" customHeight="1" x14ac:dyDescent="0.3">
      <c r="A122" s="625">
        <v>7</v>
      </c>
      <c r="B122" s="626" t="s">
        <v>528</v>
      </c>
      <c r="C122" s="626">
        <v>89301072</v>
      </c>
      <c r="D122" s="689" t="s">
        <v>4275</v>
      </c>
      <c r="E122" s="690" t="s">
        <v>2888</v>
      </c>
      <c r="F122" s="626" t="s">
        <v>2873</v>
      </c>
      <c r="G122" s="626" t="s">
        <v>3252</v>
      </c>
      <c r="H122" s="626" t="s">
        <v>527</v>
      </c>
      <c r="I122" s="626" t="s">
        <v>3255</v>
      </c>
      <c r="J122" s="626" t="s">
        <v>3254</v>
      </c>
      <c r="K122" s="626" t="s">
        <v>3175</v>
      </c>
      <c r="L122" s="627">
        <v>0</v>
      </c>
      <c r="M122" s="627">
        <v>0</v>
      </c>
      <c r="N122" s="626">
        <v>3</v>
      </c>
      <c r="O122" s="691">
        <v>1</v>
      </c>
      <c r="P122" s="627"/>
      <c r="Q122" s="642"/>
      <c r="R122" s="626"/>
      <c r="S122" s="642">
        <v>0</v>
      </c>
      <c r="T122" s="691"/>
      <c r="U122" s="673">
        <v>0</v>
      </c>
    </row>
    <row r="123" spans="1:21" ht="14.4" customHeight="1" x14ac:dyDescent="0.3">
      <c r="A123" s="625">
        <v>7</v>
      </c>
      <c r="B123" s="626" t="s">
        <v>528</v>
      </c>
      <c r="C123" s="626">
        <v>89301072</v>
      </c>
      <c r="D123" s="689" t="s">
        <v>4275</v>
      </c>
      <c r="E123" s="690" t="s">
        <v>2888</v>
      </c>
      <c r="F123" s="626" t="s">
        <v>2873</v>
      </c>
      <c r="G123" s="626" t="s">
        <v>3252</v>
      </c>
      <c r="H123" s="626" t="s">
        <v>527</v>
      </c>
      <c r="I123" s="626" t="s">
        <v>3256</v>
      </c>
      <c r="J123" s="626" t="s">
        <v>3257</v>
      </c>
      <c r="K123" s="626" t="s">
        <v>930</v>
      </c>
      <c r="L123" s="627">
        <v>0</v>
      </c>
      <c r="M123" s="627">
        <v>0</v>
      </c>
      <c r="N123" s="626">
        <v>1</v>
      </c>
      <c r="O123" s="691">
        <v>1</v>
      </c>
      <c r="P123" s="627"/>
      <c r="Q123" s="642"/>
      <c r="R123" s="626"/>
      <c r="S123" s="642">
        <v>0</v>
      </c>
      <c r="T123" s="691"/>
      <c r="U123" s="673">
        <v>0</v>
      </c>
    </row>
    <row r="124" spans="1:21" ht="14.4" customHeight="1" x14ac:dyDescent="0.3">
      <c r="A124" s="625">
        <v>7</v>
      </c>
      <c r="B124" s="626" t="s">
        <v>528</v>
      </c>
      <c r="C124" s="626">
        <v>89301072</v>
      </c>
      <c r="D124" s="689" t="s">
        <v>4275</v>
      </c>
      <c r="E124" s="690" t="s">
        <v>2888</v>
      </c>
      <c r="F124" s="626" t="s">
        <v>2873</v>
      </c>
      <c r="G124" s="626" t="s">
        <v>3252</v>
      </c>
      <c r="H124" s="626" t="s">
        <v>527</v>
      </c>
      <c r="I124" s="626" t="s">
        <v>3258</v>
      </c>
      <c r="J124" s="626" t="s">
        <v>3259</v>
      </c>
      <c r="K124" s="626" t="s">
        <v>3260</v>
      </c>
      <c r="L124" s="627">
        <v>73.67</v>
      </c>
      <c r="M124" s="627">
        <v>73.67</v>
      </c>
      <c r="N124" s="626">
        <v>1</v>
      </c>
      <c r="O124" s="691">
        <v>1</v>
      </c>
      <c r="P124" s="627">
        <v>73.67</v>
      </c>
      <c r="Q124" s="642">
        <v>1</v>
      </c>
      <c r="R124" s="626">
        <v>1</v>
      </c>
      <c r="S124" s="642">
        <v>1</v>
      </c>
      <c r="T124" s="691">
        <v>1</v>
      </c>
      <c r="U124" s="673">
        <v>1</v>
      </c>
    </row>
    <row r="125" spans="1:21" ht="14.4" customHeight="1" x14ac:dyDescent="0.3">
      <c r="A125" s="625">
        <v>7</v>
      </c>
      <c r="B125" s="626" t="s">
        <v>528</v>
      </c>
      <c r="C125" s="626">
        <v>89301072</v>
      </c>
      <c r="D125" s="689" t="s">
        <v>4275</v>
      </c>
      <c r="E125" s="690" t="s">
        <v>2888</v>
      </c>
      <c r="F125" s="626" t="s">
        <v>2873</v>
      </c>
      <c r="G125" s="626" t="s">
        <v>3252</v>
      </c>
      <c r="H125" s="626" t="s">
        <v>645</v>
      </c>
      <c r="I125" s="626" t="s">
        <v>3261</v>
      </c>
      <c r="J125" s="626" t="s">
        <v>3262</v>
      </c>
      <c r="K125" s="626" t="s">
        <v>3263</v>
      </c>
      <c r="L125" s="627">
        <v>147.36000000000001</v>
      </c>
      <c r="M125" s="627">
        <v>3978.7200000000003</v>
      </c>
      <c r="N125" s="626">
        <v>27</v>
      </c>
      <c r="O125" s="691">
        <v>6.5</v>
      </c>
      <c r="P125" s="627">
        <v>1473.6000000000001</v>
      </c>
      <c r="Q125" s="642">
        <v>0.37037037037037041</v>
      </c>
      <c r="R125" s="626">
        <v>10</v>
      </c>
      <c r="S125" s="642">
        <v>0.37037037037037035</v>
      </c>
      <c r="T125" s="691">
        <v>3</v>
      </c>
      <c r="U125" s="673">
        <v>0.46153846153846156</v>
      </c>
    </row>
    <row r="126" spans="1:21" ht="14.4" customHeight="1" x14ac:dyDescent="0.3">
      <c r="A126" s="625">
        <v>7</v>
      </c>
      <c r="B126" s="626" t="s">
        <v>528</v>
      </c>
      <c r="C126" s="626">
        <v>89301072</v>
      </c>
      <c r="D126" s="689" t="s">
        <v>4275</v>
      </c>
      <c r="E126" s="690" t="s">
        <v>2888</v>
      </c>
      <c r="F126" s="626" t="s">
        <v>2873</v>
      </c>
      <c r="G126" s="626" t="s">
        <v>3252</v>
      </c>
      <c r="H126" s="626" t="s">
        <v>645</v>
      </c>
      <c r="I126" s="626" t="s">
        <v>3264</v>
      </c>
      <c r="J126" s="626" t="s">
        <v>3265</v>
      </c>
      <c r="K126" s="626" t="s">
        <v>930</v>
      </c>
      <c r="L126" s="627">
        <v>166.07</v>
      </c>
      <c r="M126" s="627">
        <v>830.34999999999991</v>
      </c>
      <c r="N126" s="626">
        <v>5</v>
      </c>
      <c r="O126" s="691">
        <v>0.5</v>
      </c>
      <c r="P126" s="627"/>
      <c r="Q126" s="642">
        <v>0</v>
      </c>
      <c r="R126" s="626"/>
      <c r="S126" s="642">
        <v>0</v>
      </c>
      <c r="T126" s="691"/>
      <c r="U126" s="673">
        <v>0</v>
      </c>
    </row>
    <row r="127" spans="1:21" ht="14.4" customHeight="1" x14ac:dyDescent="0.3">
      <c r="A127" s="625">
        <v>7</v>
      </c>
      <c r="B127" s="626" t="s">
        <v>528</v>
      </c>
      <c r="C127" s="626">
        <v>89301072</v>
      </c>
      <c r="D127" s="689" t="s">
        <v>4275</v>
      </c>
      <c r="E127" s="690" t="s">
        <v>2888</v>
      </c>
      <c r="F127" s="626" t="s">
        <v>2873</v>
      </c>
      <c r="G127" s="626" t="s">
        <v>3252</v>
      </c>
      <c r="H127" s="626" t="s">
        <v>527</v>
      </c>
      <c r="I127" s="626" t="s">
        <v>3266</v>
      </c>
      <c r="J127" s="626" t="s">
        <v>3267</v>
      </c>
      <c r="K127" s="626" t="s">
        <v>3268</v>
      </c>
      <c r="L127" s="627">
        <v>207.53</v>
      </c>
      <c r="M127" s="627">
        <v>622.59</v>
      </c>
      <c r="N127" s="626">
        <v>3</v>
      </c>
      <c r="O127" s="691">
        <v>1.5</v>
      </c>
      <c r="P127" s="627">
        <v>622.59</v>
      </c>
      <c r="Q127" s="642">
        <v>1</v>
      </c>
      <c r="R127" s="626">
        <v>3</v>
      </c>
      <c r="S127" s="642">
        <v>1</v>
      </c>
      <c r="T127" s="691">
        <v>1.5</v>
      </c>
      <c r="U127" s="673">
        <v>1</v>
      </c>
    </row>
    <row r="128" spans="1:21" ht="14.4" customHeight="1" x14ac:dyDescent="0.3">
      <c r="A128" s="625">
        <v>7</v>
      </c>
      <c r="B128" s="626" t="s">
        <v>528</v>
      </c>
      <c r="C128" s="626">
        <v>89301072</v>
      </c>
      <c r="D128" s="689" t="s">
        <v>4275</v>
      </c>
      <c r="E128" s="690" t="s">
        <v>2888</v>
      </c>
      <c r="F128" s="626" t="s">
        <v>2873</v>
      </c>
      <c r="G128" s="626" t="s">
        <v>3252</v>
      </c>
      <c r="H128" s="626" t="s">
        <v>645</v>
      </c>
      <c r="I128" s="626" t="s">
        <v>3269</v>
      </c>
      <c r="J128" s="626" t="s">
        <v>3270</v>
      </c>
      <c r="K128" s="626" t="s">
        <v>3175</v>
      </c>
      <c r="L128" s="627">
        <v>124.51</v>
      </c>
      <c r="M128" s="627">
        <v>2988.2400000000002</v>
      </c>
      <c r="N128" s="626">
        <v>24</v>
      </c>
      <c r="O128" s="691">
        <v>3.5</v>
      </c>
      <c r="P128" s="627">
        <v>1494.1200000000001</v>
      </c>
      <c r="Q128" s="642">
        <v>0.5</v>
      </c>
      <c r="R128" s="626">
        <v>12</v>
      </c>
      <c r="S128" s="642">
        <v>0.5</v>
      </c>
      <c r="T128" s="691">
        <v>2</v>
      </c>
      <c r="U128" s="673">
        <v>0.5714285714285714</v>
      </c>
    </row>
    <row r="129" spans="1:21" ht="14.4" customHeight="1" x14ac:dyDescent="0.3">
      <c r="A129" s="625">
        <v>7</v>
      </c>
      <c r="B129" s="626" t="s">
        <v>528</v>
      </c>
      <c r="C129" s="626">
        <v>89301072</v>
      </c>
      <c r="D129" s="689" t="s">
        <v>4275</v>
      </c>
      <c r="E129" s="690" t="s">
        <v>2888</v>
      </c>
      <c r="F129" s="626" t="s">
        <v>2873</v>
      </c>
      <c r="G129" s="626" t="s">
        <v>3034</v>
      </c>
      <c r="H129" s="626" t="s">
        <v>527</v>
      </c>
      <c r="I129" s="626" t="s">
        <v>3271</v>
      </c>
      <c r="J129" s="626" t="s">
        <v>3272</v>
      </c>
      <c r="K129" s="626" t="s">
        <v>3002</v>
      </c>
      <c r="L129" s="627">
        <v>154.33000000000001</v>
      </c>
      <c r="M129" s="627">
        <v>771.65000000000009</v>
      </c>
      <c r="N129" s="626">
        <v>5</v>
      </c>
      <c r="O129" s="691">
        <v>2</v>
      </c>
      <c r="P129" s="627">
        <v>462.99</v>
      </c>
      <c r="Q129" s="642">
        <v>0.6</v>
      </c>
      <c r="R129" s="626">
        <v>3</v>
      </c>
      <c r="S129" s="642">
        <v>0.6</v>
      </c>
      <c r="T129" s="691">
        <v>1</v>
      </c>
      <c r="U129" s="673">
        <v>0.5</v>
      </c>
    </row>
    <row r="130" spans="1:21" ht="14.4" customHeight="1" x14ac:dyDescent="0.3">
      <c r="A130" s="625">
        <v>7</v>
      </c>
      <c r="B130" s="626" t="s">
        <v>528</v>
      </c>
      <c r="C130" s="626">
        <v>89301072</v>
      </c>
      <c r="D130" s="689" t="s">
        <v>4275</v>
      </c>
      <c r="E130" s="690" t="s">
        <v>2888</v>
      </c>
      <c r="F130" s="626" t="s">
        <v>2873</v>
      </c>
      <c r="G130" s="626" t="s">
        <v>3273</v>
      </c>
      <c r="H130" s="626" t="s">
        <v>527</v>
      </c>
      <c r="I130" s="626" t="s">
        <v>3274</v>
      </c>
      <c r="J130" s="626" t="s">
        <v>3275</v>
      </c>
      <c r="K130" s="626" t="s">
        <v>3276</v>
      </c>
      <c r="L130" s="627">
        <v>144.1</v>
      </c>
      <c r="M130" s="627">
        <v>144.1</v>
      </c>
      <c r="N130" s="626">
        <v>1</v>
      </c>
      <c r="O130" s="691">
        <v>1</v>
      </c>
      <c r="P130" s="627"/>
      <c r="Q130" s="642">
        <v>0</v>
      </c>
      <c r="R130" s="626"/>
      <c r="S130" s="642">
        <v>0</v>
      </c>
      <c r="T130" s="691"/>
      <c r="U130" s="673">
        <v>0</v>
      </c>
    </row>
    <row r="131" spans="1:21" ht="14.4" customHeight="1" x14ac:dyDescent="0.3">
      <c r="A131" s="625">
        <v>7</v>
      </c>
      <c r="B131" s="626" t="s">
        <v>528</v>
      </c>
      <c r="C131" s="626">
        <v>89301072</v>
      </c>
      <c r="D131" s="689" t="s">
        <v>4275</v>
      </c>
      <c r="E131" s="690" t="s">
        <v>2888</v>
      </c>
      <c r="F131" s="626" t="s">
        <v>2873</v>
      </c>
      <c r="G131" s="626" t="s">
        <v>3277</v>
      </c>
      <c r="H131" s="626" t="s">
        <v>645</v>
      </c>
      <c r="I131" s="626" t="s">
        <v>2069</v>
      </c>
      <c r="J131" s="626" t="s">
        <v>2070</v>
      </c>
      <c r="K131" s="626" t="s">
        <v>2071</v>
      </c>
      <c r="L131" s="627">
        <v>139.46</v>
      </c>
      <c r="M131" s="627">
        <v>418.38</v>
      </c>
      <c r="N131" s="626">
        <v>3</v>
      </c>
      <c r="O131" s="691">
        <v>1.5</v>
      </c>
      <c r="P131" s="627">
        <v>278.92</v>
      </c>
      <c r="Q131" s="642">
        <v>0.66666666666666674</v>
      </c>
      <c r="R131" s="626">
        <v>2</v>
      </c>
      <c r="S131" s="642">
        <v>0.66666666666666663</v>
      </c>
      <c r="T131" s="691">
        <v>0.5</v>
      </c>
      <c r="U131" s="673">
        <v>0.33333333333333331</v>
      </c>
    </row>
    <row r="132" spans="1:21" ht="14.4" customHeight="1" x14ac:dyDescent="0.3">
      <c r="A132" s="625">
        <v>7</v>
      </c>
      <c r="B132" s="626" t="s">
        <v>528</v>
      </c>
      <c r="C132" s="626">
        <v>89301072</v>
      </c>
      <c r="D132" s="689" t="s">
        <v>4275</v>
      </c>
      <c r="E132" s="690" t="s">
        <v>2888</v>
      </c>
      <c r="F132" s="626" t="s">
        <v>2873</v>
      </c>
      <c r="G132" s="626" t="s">
        <v>3037</v>
      </c>
      <c r="H132" s="626" t="s">
        <v>527</v>
      </c>
      <c r="I132" s="626" t="s">
        <v>3042</v>
      </c>
      <c r="J132" s="626" t="s">
        <v>3043</v>
      </c>
      <c r="K132" s="626" t="s">
        <v>1011</v>
      </c>
      <c r="L132" s="627">
        <v>0</v>
      </c>
      <c r="M132" s="627">
        <v>0</v>
      </c>
      <c r="N132" s="626">
        <v>1</v>
      </c>
      <c r="O132" s="691">
        <v>1</v>
      </c>
      <c r="P132" s="627">
        <v>0</v>
      </c>
      <c r="Q132" s="642"/>
      <c r="R132" s="626">
        <v>1</v>
      </c>
      <c r="S132" s="642">
        <v>1</v>
      </c>
      <c r="T132" s="691">
        <v>1</v>
      </c>
      <c r="U132" s="673">
        <v>1</v>
      </c>
    </row>
    <row r="133" spans="1:21" ht="14.4" customHeight="1" x14ac:dyDescent="0.3">
      <c r="A133" s="625">
        <v>7</v>
      </c>
      <c r="B133" s="626" t="s">
        <v>528</v>
      </c>
      <c r="C133" s="626">
        <v>89301072</v>
      </c>
      <c r="D133" s="689" t="s">
        <v>4275</v>
      </c>
      <c r="E133" s="690" t="s">
        <v>2889</v>
      </c>
      <c r="F133" s="626" t="s">
        <v>2873</v>
      </c>
      <c r="G133" s="626" t="s">
        <v>3278</v>
      </c>
      <c r="H133" s="626" t="s">
        <v>527</v>
      </c>
      <c r="I133" s="626" t="s">
        <v>3279</v>
      </c>
      <c r="J133" s="626" t="s">
        <v>3280</v>
      </c>
      <c r="K133" s="626" t="s">
        <v>1011</v>
      </c>
      <c r="L133" s="627">
        <v>0</v>
      </c>
      <c r="M133" s="627">
        <v>0</v>
      </c>
      <c r="N133" s="626">
        <v>1</v>
      </c>
      <c r="O133" s="691">
        <v>1</v>
      </c>
      <c r="P133" s="627"/>
      <c r="Q133" s="642"/>
      <c r="R133" s="626"/>
      <c r="S133" s="642">
        <v>0</v>
      </c>
      <c r="T133" s="691"/>
      <c r="U133" s="673">
        <v>0</v>
      </c>
    </row>
    <row r="134" spans="1:21" ht="14.4" customHeight="1" x14ac:dyDescent="0.3">
      <c r="A134" s="625">
        <v>7</v>
      </c>
      <c r="B134" s="626" t="s">
        <v>528</v>
      </c>
      <c r="C134" s="626">
        <v>89301072</v>
      </c>
      <c r="D134" s="689" t="s">
        <v>4275</v>
      </c>
      <c r="E134" s="690" t="s">
        <v>2890</v>
      </c>
      <c r="F134" s="626" t="s">
        <v>2873</v>
      </c>
      <c r="G134" s="626" t="s">
        <v>2928</v>
      </c>
      <c r="H134" s="626" t="s">
        <v>527</v>
      </c>
      <c r="I134" s="626" t="s">
        <v>2254</v>
      </c>
      <c r="J134" s="626" t="s">
        <v>2255</v>
      </c>
      <c r="K134" s="626" t="s">
        <v>3281</v>
      </c>
      <c r="L134" s="627">
        <v>31.64</v>
      </c>
      <c r="M134" s="627">
        <v>63.28</v>
      </c>
      <c r="N134" s="626">
        <v>2</v>
      </c>
      <c r="O134" s="691">
        <v>1</v>
      </c>
      <c r="P134" s="627">
        <v>63.28</v>
      </c>
      <c r="Q134" s="642">
        <v>1</v>
      </c>
      <c r="R134" s="626">
        <v>2</v>
      </c>
      <c r="S134" s="642">
        <v>1</v>
      </c>
      <c r="T134" s="691">
        <v>1</v>
      </c>
      <c r="U134" s="673">
        <v>1</v>
      </c>
    </row>
    <row r="135" spans="1:21" ht="14.4" customHeight="1" x14ac:dyDescent="0.3">
      <c r="A135" s="625">
        <v>7</v>
      </c>
      <c r="B135" s="626" t="s">
        <v>528</v>
      </c>
      <c r="C135" s="626">
        <v>89301072</v>
      </c>
      <c r="D135" s="689" t="s">
        <v>4275</v>
      </c>
      <c r="E135" s="690" t="s">
        <v>2891</v>
      </c>
      <c r="F135" s="626" t="s">
        <v>2873</v>
      </c>
      <c r="G135" s="626" t="s">
        <v>3282</v>
      </c>
      <c r="H135" s="626" t="s">
        <v>645</v>
      </c>
      <c r="I135" s="626" t="s">
        <v>1974</v>
      </c>
      <c r="J135" s="626" t="s">
        <v>1975</v>
      </c>
      <c r="K135" s="626" t="s">
        <v>2765</v>
      </c>
      <c r="L135" s="627">
        <v>874.69</v>
      </c>
      <c r="M135" s="627">
        <v>874.69</v>
      </c>
      <c r="N135" s="626">
        <v>1</v>
      </c>
      <c r="O135" s="691">
        <v>0.5</v>
      </c>
      <c r="P135" s="627">
        <v>874.69</v>
      </c>
      <c r="Q135" s="642">
        <v>1</v>
      </c>
      <c r="R135" s="626">
        <v>1</v>
      </c>
      <c r="S135" s="642">
        <v>1</v>
      </c>
      <c r="T135" s="691">
        <v>0.5</v>
      </c>
      <c r="U135" s="673">
        <v>1</v>
      </c>
    </row>
    <row r="136" spans="1:21" ht="14.4" customHeight="1" x14ac:dyDescent="0.3">
      <c r="A136" s="625">
        <v>7</v>
      </c>
      <c r="B136" s="626" t="s">
        <v>528</v>
      </c>
      <c r="C136" s="626">
        <v>89301072</v>
      </c>
      <c r="D136" s="689" t="s">
        <v>4275</v>
      </c>
      <c r="E136" s="690" t="s">
        <v>2891</v>
      </c>
      <c r="F136" s="626" t="s">
        <v>2873</v>
      </c>
      <c r="G136" s="626" t="s">
        <v>2991</v>
      </c>
      <c r="H136" s="626" t="s">
        <v>527</v>
      </c>
      <c r="I136" s="626" t="s">
        <v>2992</v>
      </c>
      <c r="J136" s="626" t="s">
        <v>2993</v>
      </c>
      <c r="K136" s="626" t="s">
        <v>2994</v>
      </c>
      <c r="L136" s="627">
        <v>0</v>
      </c>
      <c r="M136" s="627">
        <v>0</v>
      </c>
      <c r="N136" s="626">
        <v>1</v>
      </c>
      <c r="O136" s="691">
        <v>1</v>
      </c>
      <c r="P136" s="627">
        <v>0</v>
      </c>
      <c r="Q136" s="642"/>
      <c r="R136" s="626">
        <v>1</v>
      </c>
      <c r="S136" s="642">
        <v>1</v>
      </c>
      <c r="T136" s="691">
        <v>1</v>
      </c>
      <c r="U136" s="673">
        <v>1</v>
      </c>
    </row>
    <row r="137" spans="1:21" ht="14.4" customHeight="1" x14ac:dyDescent="0.3">
      <c r="A137" s="625">
        <v>7</v>
      </c>
      <c r="B137" s="626" t="s">
        <v>528</v>
      </c>
      <c r="C137" s="626">
        <v>89301072</v>
      </c>
      <c r="D137" s="689" t="s">
        <v>4275</v>
      </c>
      <c r="E137" s="690" t="s">
        <v>2891</v>
      </c>
      <c r="F137" s="626" t="s">
        <v>2873</v>
      </c>
      <c r="G137" s="626" t="s">
        <v>3054</v>
      </c>
      <c r="H137" s="626" t="s">
        <v>645</v>
      </c>
      <c r="I137" s="626" t="s">
        <v>3055</v>
      </c>
      <c r="J137" s="626" t="s">
        <v>3056</v>
      </c>
      <c r="K137" s="626" t="s">
        <v>3057</v>
      </c>
      <c r="L137" s="627">
        <v>1027.5999999999999</v>
      </c>
      <c r="M137" s="627">
        <v>6165.6</v>
      </c>
      <c r="N137" s="626">
        <v>6</v>
      </c>
      <c r="O137" s="691">
        <v>5</v>
      </c>
      <c r="P137" s="627">
        <v>5138</v>
      </c>
      <c r="Q137" s="642">
        <v>0.83333333333333326</v>
      </c>
      <c r="R137" s="626">
        <v>5</v>
      </c>
      <c r="S137" s="642">
        <v>0.83333333333333337</v>
      </c>
      <c r="T137" s="691">
        <v>4</v>
      </c>
      <c r="U137" s="673">
        <v>0.8</v>
      </c>
    </row>
    <row r="138" spans="1:21" ht="14.4" customHeight="1" x14ac:dyDescent="0.3">
      <c r="A138" s="625">
        <v>7</v>
      </c>
      <c r="B138" s="626" t="s">
        <v>528</v>
      </c>
      <c r="C138" s="626">
        <v>89301072</v>
      </c>
      <c r="D138" s="689" t="s">
        <v>4275</v>
      </c>
      <c r="E138" s="690" t="s">
        <v>2891</v>
      </c>
      <c r="F138" s="626" t="s">
        <v>2873</v>
      </c>
      <c r="G138" s="626" t="s">
        <v>3054</v>
      </c>
      <c r="H138" s="626" t="s">
        <v>645</v>
      </c>
      <c r="I138" s="626" t="s">
        <v>3283</v>
      </c>
      <c r="J138" s="626" t="s">
        <v>3284</v>
      </c>
      <c r="K138" s="626" t="s">
        <v>3285</v>
      </c>
      <c r="L138" s="627">
        <v>1896.14</v>
      </c>
      <c r="M138" s="627">
        <v>11376.84</v>
      </c>
      <c r="N138" s="626">
        <v>6</v>
      </c>
      <c r="O138" s="691">
        <v>1</v>
      </c>
      <c r="P138" s="627"/>
      <c r="Q138" s="642">
        <v>0</v>
      </c>
      <c r="R138" s="626"/>
      <c r="S138" s="642">
        <v>0</v>
      </c>
      <c r="T138" s="691"/>
      <c r="U138" s="673">
        <v>0</v>
      </c>
    </row>
    <row r="139" spans="1:21" ht="14.4" customHeight="1" x14ac:dyDescent="0.3">
      <c r="A139" s="625">
        <v>7</v>
      </c>
      <c r="B139" s="626" t="s">
        <v>528</v>
      </c>
      <c r="C139" s="626">
        <v>89301072</v>
      </c>
      <c r="D139" s="689" t="s">
        <v>4275</v>
      </c>
      <c r="E139" s="690" t="s">
        <v>2891</v>
      </c>
      <c r="F139" s="626" t="s">
        <v>2873</v>
      </c>
      <c r="G139" s="626" t="s">
        <v>3061</v>
      </c>
      <c r="H139" s="626" t="s">
        <v>645</v>
      </c>
      <c r="I139" s="626" t="s">
        <v>3286</v>
      </c>
      <c r="J139" s="626" t="s">
        <v>3287</v>
      </c>
      <c r="K139" s="626" t="s">
        <v>3288</v>
      </c>
      <c r="L139" s="627">
        <v>162.13</v>
      </c>
      <c r="M139" s="627">
        <v>486.39</v>
      </c>
      <c r="N139" s="626">
        <v>3</v>
      </c>
      <c r="O139" s="691">
        <v>0.5</v>
      </c>
      <c r="P139" s="627">
        <v>486.39</v>
      </c>
      <c r="Q139" s="642">
        <v>1</v>
      </c>
      <c r="R139" s="626">
        <v>3</v>
      </c>
      <c r="S139" s="642">
        <v>1</v>
      </c>
      <c r="T139" s="691">
        <v>0.5</v>
      </c>
      <c r="U139" s="673">
        <v>1</v>
      </c>
    </row>
    <row r="140" spans="1:21" ht="14.4" customHeight="1" x14ac:dyDescent="0.3">
      <c r="A140" s="625">
        <v>7</v>
      </c>
      <c r="B140" s="626" t="s">
        <v>528</v>
      </c>
      <c r="C140" s="626">
        <v>89301072</v>
      </c>
      <c r="D140" s="689" t="s">
        <v>4275</v>
      </c>
      <c r="E140" s="690" t="s">
        <v>2891</v>
      </c>
      <c r="F140" s="626" t="s">
        <v>2873</v>
      </c>
      <c r="G140" s="626" t="s">
        <v>3061</v>
      </c>
      <c r="H140" s="626" t="s">
        <v>645</v>
      </c>
      <c r="I140" s="626" t="s">
        <v>2065</v>
      </c>
      <c r="J140" s="626" t="s">
        <v>2066</v>
      </c>
      <c r="K140" s="626" t="s">
        <v>2852</v>
      </c>
      <c r="L140" s="627">
        <v>216.16</v>
      </c>
      <c r="M140" s="627">
        <v>864.64</v>
      </c>
      <c r="N140" s="626">
        <v>4</v>
      </c>
      <c r="O140" s="691">
        <v>1.5</v>
      </c>
      <c r="P140" s="627"/>
      <c r="Q140" s="642">
        <v>0</v>
      </c>
      <c r="R140" s="626"/>
      <c r="S140" s="642">
        <v>0</v>
      </c>
      <c r="T140" s="691"/>
      <c r="U140" s="673">
        <v>0</v>
      </c>
    </row>
    <row r="141" spans="1:21" ht="14.4" customHeight="1" x14ac:dyDescent="0.3">
      <c r="A141" s="625">
        <v>7</v>
      </c>
      <c r="B141" s="626" t="s">
        <v>528</v>
      </c>
      <c r="C141" s="626">
        <v>89301072</v>
      </c>
      <c r="D141" s="689" t="s">
        <v>4275</v>
      </c>
      <c r="E141" s="690" t="s">
        <v>2891</v>
      </c>
      <c r="F141" s="626" t="s">
        <v>2873</v>
      </c>
      <c r="G141" s="626" t="s">
        <v>3062</v>
      </c>
      <c r="H141" s="626" t="s">
        <v>527</v>
      </c>
      <c r="I141" s="626" t="s">
        <v>3289</v>
      </c>
      <c r="J141" s="626" t="s">
        <v>3067</v>
      </c>
      <c r="K141" s="626" t="s">
        <v>3290</v>
      </c>
      <c r="L141" s="627">
        <v>87.14</v>
      </c>
      <c r="M141" s="627">
        <v>87.14</v>
      </c>
      <c r="N141" s="626">
        <v>1</v>
      </c>
      <c r="O141" s="691">
        <v>1</v>
      </c>
      <c r="P141" s="627">
        <v>87.14</v>
      </c>
      <c r="Q141" s="642">
        <v>1</v>
      </c>
      <c r="R141" s="626">
        <v>1</v>
      </c>
      <c r="S141" s="642">
        <v>1</v>
      </c>
      <c r="T141" s="691">
        <v>1</v>
      </c>
      <c r="U141" s="673">
        <v>1</v>
      </c>
    </row>
    <row r="142" spans="1:21" ht="14.4" customHeight="1" x14ac:dyDescent="0.3">
      <c r="A142" s="625">
        <v>7</v>
      </c>
      <c r="B142" s="626" t="s">
        <v>528</v>
      </c>
      <c r="C142" s="626">
        <v>89301072</v>
      </c>
      <c r="D142" s="689" t="s">
        <v>4275</v>
      </c>
      <c r="E142" s="690" t="s">
        <v>2891</v>
      </c>
      <c r="F142" s="626" t="s">
        <v>2873</v>
      </c>
      <c r="G142" s="626" t="s">
        <v>3062</v>
      </c>
      <c r="H142" s="626" t="s">
        <v>527</v>
      </c>
      <c r="I142" s="626" t="s">
        <v>3066</v>
      </c>
      <c r="J142" s="626" t="s">
        <v>3067</v>
      </c>
      <c r="K142" s="626" t="s">
        <v>3068</v>
      </c>
      <c r="L142" s="627">
        <v>261.41000000000003</v>
      </c>
      <c r="M142" s="627">
        <v>261.41000000000003</v>
      </c>
      <c r="N142" s="626">
        <v>1</v>
      </c>
      <c r="O142" s="691">
        <v>1</v>
      </c>
      <c r="P142" s="627"/>
      <c r="Q142" s="642">
        <v>0</v>
      </c>
      <c r="R142" s="626"/>
      <c r="S142" s="642">
        <v>0</v>
      </c>
      <c r="T142" s="691"/>
      <c r="U142" s="673">
        <v>0</v>
      </c>
    </row>
    <row r="143" spans="1:21" ht="14.4" customHeight="1" x14ac:dyDescent="0.3">
      <c r="A143" s="625">
        <v>7</v>
      </c>
      <c r="B143" s="626" t="s">
        <v>528</v>
      </c>
      <c r="C143" s="626">
        <v>89301072</v>
      </c>
      <c r="D143" s="689" t="s">
        <v>4275</v>
      </c>
      <c r="E143" s="690" t="s">
        <v>2891</v>
      </c>
      <c r="F143" s="626" t="s">
        <v>2873</v>
      </c>
      <c r="G143" s="626" t="s">
        <v>3291</v>
      </c>
      <c r="H143" s="626" t="s">
        <v>527</v>
      </c>
      <c r="I143" s="626" t="s">
        <v>3292</v>
      </c>
      <c r="J143" s="626" t="s">
        <v>3293</v>
      </c>
      <c r="K143" s="626" t="s">
        <v>3294</v>
      </c>
      <c r="L143" s="627">
        <v>75.36</v>
      </c>
      <c r="M143" s="627">
        <v>75.36</v>
      </c>
      <c r="N143" s="626">
        <v>1</v>
      </c>
      <c r="O143" s="691">
        <v>1</v>
      </c>
      <c r="P143" s="627">
        <v>75.36</v>
      </c>
      <c r="Q143" s="642">
        <v>1</v>
      </c>
      <c r="R143" s="626">
        <v>1</v>
      </c>
      <c r="S143" s="642">
        <v>1</v>
      </c>
      <c r="T143" s="691">
        <v>1</v>
      </c>
      <c r="U143" s="673">
        <v>1</v>
      </c>
    </row>
    <row r="144" spans="1:21" ht="14.4" customHeight="1" x14ac:dyDescent="0.3">
      <c r="A144" s="625">
        <v>7</v>
      </c>
      <c r="B144" s="626" t="s">
        <v>528</v>
      </c>
      <c r="C144" s="626">
        <v>89301072</v>
      </c>
      <c r="D144" s="689" t="s">
        <v>4275</v>
      </c>
      <c r="E144" s="690" t="s">
        <v>2891</v>
      </c>
      <c r="F144" s="626" t="s">
        <v>2873</v>
      </c>
      <c r="G144" s="626" t="s">
        <v>3291</v>
      </c>
      <c r="H144" s="626" t="s">
        <v>527</v>
      </c>
      <c r="I144" s="626" t="s">
        <v>3295</v>
      </c>
      <c r="J144" s="626" t="s">
        <v>3296</v>
      </c>
      <c r="K144" s="626" t="s">
        <v>3297</v>
      </c>
      <c r="L144" s="627">
        <v>0</v>
      </c>
      <c r="M144" s="627">
        <v>0</v>
      </c>
      <c r="N144" s="626">
        <v>2</v>
      </c>
      <c r="O144" s="691">
        <v>1</v>
      </c>
      <c r="P144" s="627">
        <v>0</v>
      </c>
      <c r="Q144" s="642"/>
      <c r="R144" s="626">
        <v>2</v>
      </c>
      <c r="S144" s="642">
        <v>1</v>
      </c>
      <c r="T144" s="691">
        <v>1</v>
      </c>
      <c r="U144" s="673">
        <v>1</v>
      </c>
    </row>
    <row r="145" spans="1:21" ht="14.4" customHeight="1" x14ac:dyDescent="0.3">
      <c r="A145" s="625">
        <v>7</v>
      </c>
      <c r="B145" s="626" t="s">
        <v>528</v>
      </c>
      <c r="C145" s="626">
        <v>89301072</v>
      </c>
      <c r="D145" s="689" t="s">
        <v>4275</v>
      </c>
      <c r="E145" s="690" t="s">
        <v>2891</v>
      </c>
      <c r="F145" s="626" t="s">
        <v>2873</v>
      </c>
      <c r="G145" s="626" t="s">
        <v>3069</v>
      </c>
      <c r="H145" s="626" t="s">
        <v>527</v>
      </c>
      <c r="I145" s="626" t="s">
        <v>3070</v>
      </c>
      <c r="J145" s="626" t="s">
        <v>3071</v>
      </c>
      <c r="K145" s="626" t="s">
        <v>3072</v>
      </c>
      <c r="L145" s="627">
        <v>53.67</v>
      </c>
      <c r="M145" s="627">
        <v>912.39</v>
      </c>
      <c r="N145" s="626">
        <v>17</v>
      </c>
      <c r="O145" s="691">
        <v>4.5</v>
      </c>
      <c r="P145" s="627">
        <v>161.01</v>
      </c>
      <c r="Q145" s="642">
        <v>0.1764705882352941</v>
      </c>
      <c r="R145" s="626">
        <v>3</v>
      </c>
      <c r="S145" s="642">
        <v>0.17647058823529413</v>
      </c>
      <c r="T145" s="691">
        <v>1.5</v>
      </c>
      <c r="U145" s="673">
        <v>0.33333333333333331</v>
      </c>
    </row>
    <row r="146" spans="1:21" ht="14.4" customHeight="1" x14ac:dyDescent="0.3">
      <c r="A146" s="625">
        <v>7</v>
      </c>
      <c r="B146" s="626" t="s">
        <v>528</v>
      </c>
      <c r="C146" s="626">
        <v>89301072</v>
      </c>
      <c r="D146" s="689" t="s">
        <v>4275</v>
      </c>
      <c r="E146" s="690" t="s">
        <v>2891</v>
      </c>
      <c r="F146" s="626" t="s">
        <v>2873</v>
      </c>
      <c r="G146" s="626" t="s">
        <v>3069</v>
      </c>
      <c r="H146" s="626" t="s">
        <v>527</v>
      </c>
      <c r="I146" s="626" t="s">
        <v>3073</v>
      </c>
      <c r="J146" s="626" t="s">
        <v>3074</v>
      </c>
      <c r="K146" s="626" t="s">
        <v>2003</v>
      </c>
      <c r="L146" s="627">
        <v>165.67</v>
      </c>
      <c r="M146" s="627">
        <v>165.67</v>
      </c>
      <c r="N146" s="626">
        <v>1</v>
      </c>
      <c r="O146" s="691">
        <v>1</v>
      </c>
      <c r="P146" s="627"/>
      <c r="Q146" s="642">
        <v>0</v>
      </c>
      <c r="R146" s="626"/>
      <c r="S146" s="642">
        <v>0</v>
      </c>
      <c r="T146" s="691"/>
      <c r="U146" s="673">
        <v>0</v>
      </c>
    </row>
    <row r="147" spans="1:21" ht="14.4" customHeight="1" x14ac:dyDescent="0.3">
      <c r="A147" s="625">
        <v>7</v>
      </c>
      <c r="B147" s="626" t="s">
        <v>528</v>
      </c>
      <c r="C147" s="626">
        <v>89301072</v>
      </c>
      <c r="D147" s="689" t="s">
        <v>4275</v>
      </c>
      <c r="E147" s="690" t="s">
        <v>2891</v>
      </c>
      <c r="F147" s="626" t="s">
        <v>2873</v>
      </c>
      <c r="G147" s="626" t="s">
        <v>3298</v>
      </c>
      <c r="H147" s="626" t="s">
        <v>527</v>
      </c>
      <c r="I147" s="626" t="s">
        <v>3299</v>
      </c>
      <c r="J147" s="626" t="s">
        <v>3300</v>
      </c>
      <c r="K147" s="626" t="s">
        <v>3301</v>
      </c>
      <c r="L147" s="627">
        <v>0</v>
      </c>
      <c r="M147" s="627">
        <v>0</v>
      </c>
      <c r="N147" s="626">
        <v>1</v>
      </c>
      <c r="O147" s="691">
        <v>1</v>
      </c>
      <c r="P147" s="627">
        <v>0</v>
      </c>
      <c r="Q147" s="642"/>
      <c r="R147" s="626">
        <v>1</v>
      </c>
      <c r="S147" s="642">
        <v>1</v>
      </c>
      <c r="T147" s="691">
        <v>1</v>
      </c>
      <c r="U147" s="673">
        <v>1</v>
      </c>
    </row>
    <row r="148" spans="1:21" ht="14.4" customHeight="1" x14ac:dyDescent="0.3">
      <c r="A148" s="625">
        <v>7</v>
      </c>
      <c r="B148" s="626" t="s">
        <v>528</v>
      </c>
      <c r="C148" s="626">
        <v>89301072</v>
      </c>
      <c r="D148" s="689" t="s">
        <v>4275</v>
      </c>
      <c r="E148" s="690" t="s">
        <v>2891</v>
      </c>
      <c r="F148" s="626" t="s">
        <v>2873</v>
      </c>
      <c r="G148" s="626" t="s">
        <v>3079</v>
      </c>
      <c r="H148" s="626" t="s">
        <v>527</v>
      </c>
      <c r="I148" s="626" t="s">
        <v>3080</v>
      </c>
      <c r="J148" s="626" t="s">
        <v>3081</v>
      </c>
      <c r="K148" s="626" t="s">
        <v>3082</v>
      </c>
      <c r="L148" s="627">
        <v>629.07000000000005</v>
      </c>
      <c r="M148" s="627">
        <v>9436.0500000000011</v>
      </c>
      <c r="N148" s="626">
        <v>15</v>
      </c>
      <c r="O148" s="691">
        <v>4</v>
      </c>
      <c r="P148" s="627">
        <v>9436.0500000000011</v>
      </c>
      <c r="Q148" s="642">
        <v>1</v>
      </c>
      <c r="R148" s="626">
        <v>15</v>
      </c>
      <c r="S148" s="642">
        <v>1</v>
      </c>
      <c r="T148" s="691">
        <v>4</v>
      </c>
      <c r="U148" s="673">
        <v>1</v>
      </c>
    </row>
    <row r="149" spans="1:21" ht="14.4" customHeight="1" x14ac:dyDescent="0.3">
      <c r="A149" s="625">
        <v>7</v>
      </c>
      <c r="B149" s="626" t="s">
        <v>528</v>
      </c>
      <c r="C149" s="626">
        <v>89301072</v>
      </c>
      <c r="D149" s="689" t="s">
        <v>4275</v>
      </c>
      <c r="E149" s="690" t="s">
        <v>2891</v>
      </c>
      <c r="F149" s="626" t="s">
        <v>2873</v>
      </c>
      <c r="G149" s="626" t="s">
        <v>3079</v>
      </c>
      <c r="H149" s="626" t="s">
        <v>527</v>
      </c>
      <c r="I149" s="626" t="s">
        <v>3104</v>
      </c>
      <c r="J149" s="626" t="s">
        <v>3105</v>
      </c>
      <c r="K149" s="626" t="s">
        <v>3106</v>
      </c>
      <c r="L149" s="627">
        <v>4358.63</v>
      </c>
      <c r="M149" s="627">
        <v>8717.26</v>
      </c>
      <c r="N149" s="626">
        <v>2</v>
      </c>
      <c r="O149" s="691">
        <v>2</v>
      </c>
      <c r="P149" s="627">
        <v>8717.26</v>
      </c>
      <c r="Q149" s="642">
        <v>1</v>
      </c>
      <c r="R149" s="626">
        <v>2</v>
      </c>
      <c r="S149" s="642">
        <v>1</v>
      </c>
      <c r="T149" s="691">
        <v>2</v>
      </c>
      <c r="U149" s="673">
        <v>1</v>
      </c>
    </row>
    <row r="150" spans="1:21" ht="14.4" customHeight="1" x14ac:dyDescent="0.3">
      <c r="A150" s="625">
        <v>7</v>
      </c>
      <c r="B150" s="626" t="s">
        <v>528</v>
      </c>
      <c r="C150" s="626">
        <v>89301072</v>
      </c>
      <c r="D150" s="689" t="s">
        <v>4275</v>
      </c>
      <c r="E150" s="690" t="s">
        <v>2891</v>
      </c>
      <c r="F150" s="626" t="s">
        <v>2873</v>
      </c>
      <c r="G150" s="626" t="s">
        <v>3079</v>
      </c>
      <c r="H150" s="626" t="s">
        <v>527</v>
      </c>
      <c r="I150" s="626" t="s">
        <v>3302</v>
      </c>
      <c r="J150" s="626" t="s">
        <v>3303</v>
      </c>
      <c r="K150" s="626" t="s">
        <v>3304</v>
      </c>
      <c r="L150" s="627">
        <v>4359.93</v>
      </c>
      <c r="M150" s="627">
        <v>8719.86</v>
      </c>
      <c r="N150" s="626">
        <v>2</v>
      </c>
      <c r="O150" s="691">
        <v>1</v>
      </c>
      <c r="P150" s="627">
        <v>8719.86</v>
      </c>
      <c r="Q150" s="642">
        <v>1</v>
      </c>
      <c r="R150" s="626">
        <v>2</v>
      </c>
      <c r="S150" s="642">
        <v>1</v>
      </c>
      <c r="T150" s="691">
        <v>1</v>
      </c>
      <c r="U150" s="673">
        <v>1</v>
      </c>
    </row>
    <row r="151" spans="1:21" ht="14.4" customHeight="1" x14ac:dyDescent="0.3">
      <c r="A151" s="625">
        <v>7</v>
      </c>
      <c r="B151" s="626" t="s">
        <v>528</v>
      </c>
      <c r="C151" s="626">
        <v>89301072</v>
      </c>
      <c r="D151" s="689" t="s">
        <v>4275</v>
      </c>
      <c r="E151" s="690" t="s">
        <v>2891</v>
      </c>
      <c r="F151" s="626" t="s">
        <v>2873</v>
      </c>
      <c r="G151" s="626" t="s">
        <v>3079</v>
      </c>
      <c r="H151" s="626" t="s">
        <v>527</v>
      </c>
      <c r="I151" s="626" t="s">
        <v>3302</v>
      </c>
      <c r="J151" s="626" t="s">
        <v>3305</v>
      </c>
      <c r="K151" s="626" t="s">
        <v>3304</v>
      </c>
      <c r="L151" s="627">
        <v>4359.93</v>
      </c>
      <c r="M151" s="627">
        <v>17439.72</v>
      </c>
      <c r="N151" s="626">
        <v>4</v>
      </c>
      <c r="O151" s="691">
        <v>2</v>
      </c>
      <c r="P151" s="627">
        <v>17439.72</v>
      </c>
      <c r="Q151" s="642">
        <v>1</v>
      </c>
      <c r="R151" s="626">
        <v>4</v>
      </c>
      <c r="S151" s="642">
        <v>1</v>
      </c>
      <c r="T151" s="691">
        <v>2</v>
      </c>
      <c r="U151" s="673">
        <v>1</v>
      </c>
    </row>
    <row r="152" spans="1:21" ht="14.4" customHeight="1" x14ac:dyDescent="0.3">
      <c r="A152" s="625">
        <v>7</v>
      </c>
      <c r="B152" s="626" t="s">
        <v>528</v>
      </c>
      <c r="C152" s="626">
        <v>89301072</v>
      </c>
      <c r="D152" s="689" t="s">
        <v>4275</v>
      </c>
      <c r="E152" s="690" t="s">
        <v>2891</v>
      </c>
      <c r="F152" s="626" t="s">
        <v>2873</v>
      </c>
      <c r="G152" s="626" t="s">
        <v>3079</v>
      </c>
      <c r="H152" s="626" t="s">
        <v>527</v>
      </c>
      <c r="I152" s="626" t="s">
        <v>3306</v>
      </c>
      <c r="J152" s="626" t="s">
        <v>3307</v>
      </c>
      <c r="K152" s="626" t="s">
        <v>3308</v>
      </c>
      <c r="L152" s="627">
        <v>0</v>
      </c>
      <c r="M152" s="627">
        <v>0</v>
      </c>
      <c r="N152" s="626">
        <v>21</v>
      </c>
      <c r="O152" s="691">
        <v>1</v>
      </c>
      <c r="P152" s="627">
        <v>0</v>
      </c>
      <c r="Q152" s="642"/>
      <c r="R152" s="626">
        <v>21</v>
      </c>
      <c r="S152" s="642">
        <v>1</v>
      </c>
      <c r="T152" s="691">
        <v>1</v>
      </c>
      <c r="U152" s="673">
        <v>1</v>
      </c>
    </row>
    <row r="153" spans="1:21" ht="14.4" customHeight="1" x14ac:dyDescent="0.3">
      <c r="A153" s="625">
        <v>7</v>
      </c>
      <c r="B153" s="626" t="s">
        <v>528</v>
      </c>
      <c r="C153" s="626">
        <v>89301072</v>
      </c>
      <c r="D153" s="689" t="s">
        <v>4275</v>
      </c>
      <c r="E153" s="690" t="s">
        <v>2891</v>
      </c>
      <c r="F153" s="626" t="s">
        <v>2873</v>
      </c>
      <c r="G153" s="626" t="s">
        <v>3079</v>
      </c>
      <c r="H153" s="626" t="s">
        <v>527</v>
      </c>
      <c r="I153" s="626" t="s">
        <v>3116</v>
      </c>
      <c r="J153" s="626" t="s">
        <v>3117</v>
      </c>
      <c r="K153" s="626" t="s">
        <v>3118</v>
      </c>
      <c r="L153" s="627">
        <v>2787.72</v>
      </c>
      <c r="M153" s="627">
        <v>94782.479999999981</v>
      </c>
      <c r="N153" s="626">
        <v>34</v>
      </c>
      <c r="O153" s="691">
        <v>5</v>
      </c>
      <c r="P153" s="627">
        <v>78056.159999999989</v>
      </c>
      <c r="Q153" s="642">
        <v>0.82352941176470595</v>
      </c>
      <c r="R153" s="626">
        <v>28</v>
      </c>
      <c r="S153" s="642">
        <v>0.82352941176470584</v>
      </c>
      <c r="T153" s="691">
        <v>4</v>
      </c>
      <c r="U153" s="673">
        <v>0.8</v>
      </c>
    </row>
    <row r="154" spans="1:21" ht="14.4" customHeight="1" x14ac:dyDescent="0.3">
      <c r="A154" s="625">
        <v>7</v>
      </c>
      <c r="B154" s="626" t="s">
        <v>528</v>
      </c>
      <c r="C154" s="626">
        <v>89301072</v>
      </c>
      <c r="D154" s="689" t="s">
        <v>4275</v>
      </c>
      <c r="E154" s="690" t="s">
        <v>2891</v>
      </c>
      <c r="F154" s="626" t="s">
        <v>2873</v>
      </c>
      <c r="G154" s="626" t="s">
        <v>3079</v>
      </c>
      <c r="H154" s="626" t="s">
        <v>527</v>
      </c>
      <c r="I154" s="626" t="s">
        <v>3119</v>
      </c>
      <c r="J154" s="626" t="s">
        <v>3120</v>
      </c>
      <c r="K154" s="626" t="s">
        <v>3121</v>
      </c>
      <c r="L154" s="627">
        <v>2332.38</v>
      </c>
      <c r="M154" s="627">
        <v>30320.940000000002</v>
      </c>
      <c r="N154" s="626">
        <v>13</v>
      </c>
      <c r="O154" s="691">
        <v>3</v>
      </c>
      <c r="P154" s="627">
        <v>16326.66</v>
      </c>
      <c r="Q154" s="642">
        <v>0.53846153846153844</v>
      </c>
      <c r="R154" s="626">
        <v>7</v>
      </c>
      <c r="S154" s="642">
        <v>0.53846153846153844</v>
      </c>
      <c r="T154" s="691">
        <v>2</v>
      </c>
      <c r="U154" s="673">
        <v>0.66666666666666663</v>
      </c>
    </row>
    <row r="155" spans="1:21" ht="14.4" customHeight="1" x14ac:dyDescent="0.3">
      <c r="A155" s="625">
        <v>7</v>
      </c>
      <c r="B155" s="626" t="s">
        <v>528</v>
      </c>
      <c r="C155" s="626">
        <v>89301072</v>
      </c>
      <c r="D155" s="689" t="s">
        <v>4275</v>
      </c>
      <c r="E155" s="690" t="s">
        <v>2891</v>
      </c>
      <c r="F155" s="626" t="s">
        <v>2873</v>
      </c>
      <c r="G155" s="626" t="s">
        <v>3079</v>
      </c>
      <c r="H155" s="626" t="s">
        <v>527</v>
      </c>
      <c r="I155" s="626" t="s">
        <v>3122</v>
      </c>
      <c r="J155" s="626" t="s">
        <v>3123</v>
      </c>
      <c r="K155" s="626" t="s">
        <v>3124</v>
      </c>
      <c r="L155" s="627">
        <v>880.88</v>
      </c>
      <c r="M155" s="627">
        <v>29949.919999999998</v>
      </c>
      <c r="N155" s="626">
        <v>34</v>
      </c>
      <c r="O155" s="691">
        <v>9</v>
      </c>
      <c r="P155" s="627">
        <v>23783.759999999998</v>
      </c>
      <c r="Q155" s="642">
        <v>0.79411764705882348</v>
      </c>
      <c r="R155" s="626">
        <v>27</v>
      </c>
      <c r="S155" s="642">
        <v>0.79411764705882348</v>
      </c>
      <c r="T155" s="691">
        <v>7</v>
      </c>
      <c r="U155" s="673">
        <v>0.77777777777777779</v>
      </c>
    </row>
    <row r="156" spans="1:21" ht="14.4" customHeight="1" x14ac:dyDescent="0.3">
      <c r="A156" s="625">
        <v>7</v>
      </c>
      <c r="B156" s="626" t="s">
        <v>528</v>
      </c>
      <c r="C156" s="626">
        <v>89301072</v>
      </c>
      <c r="D156" s="689" t="s">
        <v>4275</v>
      </c>
      <c r="E156" s="690" t="s">
        <v>2891</v>
      </c>
      <c r="F156" s="626" t="s">
        <v>2873</v>
      </c>
      <c r="G156" s="626" t="s">
        <v>3079</v>
      </c>
      <c r="H156" s="626" t="s">
        <v>527</v>
      </c>
      <c r="I156" s="626" t="s">
        <v>3125</v>
      </c>
      <c r="J156" s="626" t="s">
        <v>3126</v>
      </c>
      <c r="K156" s="626" t="s">
        <v>3127</v>
      </c>
      <c r="L156" s="627">
        <v>1629.03</v>
      </c>
      <c r="M156" s="627">
        <v>17919.329999999998</v>
      </c>
      <c r="N156" s="626">
        <v>11</v>
      </c>
      <c r="O156" s="691">
        <v>5</v>
      </c>
      <c r="P156" s="627">
        <v>1629.03</v>
      </c>
      <c r="Q156" s="642">
        <v>9.0909090909090912E-2</v>
      </c>
      <c r="R156" s="626">
        <v>1</v>
      </c>
      <c r="S156" s="642">
        <v>9.0909090909090912E-2</v>
      </c>
      <c r="T156" s="691">
        <v>1</v>
      </c>
      <c r="U156" s="673">
        <v>0.2</v>
      </c>
    </row>
    <row r="157" spans="1:21" ht="14.4" customHeight="1" x14ac:dyDescent="0.3">
      <c r="A157" s="625">
        <v>7</v>
      </c>
      <c r="B157" s="626" t="s">
        <v>528</v>
      </c>
      <c r="C157" s="626">
        <v>89301072</v>
      </c>
      <c r="D157" s="689" t="s">
        <v>4275</v>
      </c>
      <c r="E157" s="690" t="s">
        <v>2891</v>
      </c>
      <c r="F157" s="626" t="s">
        <v>2873</v>
      </c>
      <c r="G157" s="626" t="s">
        <v>3128</v>
      </c>
      <c r="H157" s="626" t="s">
        <v>645</v>
      </c>
      <c r="I157" s="626" t="s">
        <v>3129</v>
      </c>
      <c r="J157" s="626" t="s">
        <v>3130</v>
      </c>
      <c r="K157" s="626" t="s">
        <v>3131</v>
      </c>
      <c r="L157" s="627">
        <v>443.52</v>
      </c>
      <c r="M157" s="627">
        <v>887.04</v>
      </c>
      <c r="N157" s="626">
        <v>2</v>
      </c>
      <c r="O157" s="691">
        <v>0.5</v>
      </c>
      <c r="P157" s="627"/>
      <c r="Q157" s="642">
        <v>0</v>
      </c>
      <c r="R157" s="626"/>
      <c r="S157" s="642">
        <v>0</v>
      </c>
      <c r="T157" s="691"/>
      <c r="U157" s="673">
        <v>0</v>
      </c>
    </row>
    <row r="158" spans="1:21" ht="14.4" customHeight="1" x14ac:dyDescent="0.3">
      <c r="A158" s="625">
        <v>7</v>
      </c>
      <c r="B158" s="626" t="s">
        <v>528</v>
      </c>
      <c r="C158" s="626">
        <v>89301072</v>
      </c>
      <c r="D158" s="689" t="s">
        <v>4275</v>
      </c>
      <c r="E158" s="690" t="s">
        <v>2891</v>
      </c>
      <c r="F158" s="626" t="s">
        <v>2873</v>
      </c>
      <c r="G158" s="626" t="s">
        <v>3128</v>
      </c>
      <c r="H158" s="626" t="s">
        <v>527</v>
      </c>
      <c r="I158" s="626" t="s">
        <v>3309</v>
      </c>
      <c r="J158" s="626" t="s">
        <v>3310</v>
      </c>
      <c r="K158" s="626" t="s">
        <v>1968</v>
      </c>
      <c r="L158" s="627">
        <v>0</v>
      </c>
      <c r="M158" s="627">
        <v>0</v>
      </c>
      <c r="N158" s="626">
        <v>2</v>
      </c>
      <c r="O158" s="691">
        <v>1</v>
      </c>
      <c r="P158" s="627"/>
      <c r="Q158" s="642"/>
      <c r="R158" s="626"/>
      <c r="S158" s="642">
        <v>0</v>
      </c>
      <c r="T158" s="691"/>
      <c r="U158" s="673">
        <v>0</v>
      </c>
    </row>
    <row r="159" spans="1:21" ht="14.4" customHeight="1" x14ac:dyDescent="0.3">
      <c r="A159" s="625">
        <v>7</v>
      </c>
      <c r="B159" s="626" t="s">
        <v>528</v>
      </c>
      <c r="C159" s="626">
        <v>89301072</v>
      </c>
      <c r="D159" s="689" t="s">
        <v>4275</v>
      </c>
      <c r="E159" s="690" t="s">
        <v>2891</v>
      </c>
      <c r="F159" s="626" t="s">
        <v>2873</v>
      </c>
      <c r="G159" s="626" t="s">
        <v>3128</v>
      </c>
      <c r="H159" s="626" t="s">
        <v>645</v>
      </c>
      <c r="I159" s="626" t="s">
        <v>3137</v>
      </c>
      <c r="J159" s="626" t="s">
        <v>3138</v>
      </c>
      <c r="K159" s="626" t="s">
        <v>3139</v>
      </c>
      <c r="L159" s="627">
        <v>112.31</v>
      </c>
      <c r="M159" s="627">
        <v>224.62</v>
      </c>
      <c r="N159" s="626">
        <v>2</v>
      </c>
      <c r="O159" s="691">
        <v>0.5</v>
      </c>
      <c r="P159" s="627">
        <v>224.62</v>
      </c>
      <c r="Q159" s="642">
        <v>1</v>
      </c>
      <c r="R159" s="626">
        <v>2</v>
      </c>
      <c r="S159" s="642">
        <v>1</v>
      </c>
      <c r="T159" s="691">
        <v>0.5</v>
      </c>
      <c r="U159" s="673">
        <v>1</v>
      </c>
    </row>
    <row r="160" spans="1:21" ht="14.4" customHeight="1" x14ac:dyDescent="0.3">
      <c r="A160" s="625">
        <v>7</v>
      </c>
      <c r="B160" s="626" t="s">
        <v>528</v>
      </c>
      <c r="C160" s="626">
        <v>89301072</v>
      </c>
      <c r="D160" s="689" t="s">
        <v>4275</v>
      </c>
      <c r="E160" s="690" t="s">
        <v>2891</v>
      </c>
      <c r="F160" s="626" t="s">
        <v>2873</v>
      </c>
      <c r="G160" s="626" t="s">
        <v>3128</v>
      </c>
      <c r="H160" s="626" t="s">
        <v>645</v>
      </c>
      <c r="I160" s="626" t="s">
        <v>3140</v>
      </c>
      <c r="J160" s="626" t="s">
        <v>1967</v>
      </c>
      <c r="K160" s="626" t="s">
        <v>3131</v>
      </c>
      <c r="L160" s="627">
        <v>443.52</v>
      </c>
      <c r="M160" s="627">
        <v>2661.12</v>
      </c>
      <c r="N160" s="626">
        <v>6</v>
      </c>
      <c r="O160" s="691">
        <v>3.5</v>
      </c>
      <c r="P160" s="627">
        <v>887.04</v>
      </c>
      <c r="Q160" s="642">
        <v>0.33333333333333331</v>
      </c>
      <c r="R160" s="626">
        <v>2</v>
      </c>
      <c r="S160" s="642">
        <v>0.33333333333333331</v>
      </c>
      <c r="T160" s="691">
        <v>0.5</v>
      </c>
      <c r="U160" s="673">
        <v>0.14285714285714285</v>
      </c>
    </row>
    <row r="161" spans="1:21" ht="14.4" customHeight="1" x14ac:dyDescent="0.3">
      <c r="A161" s="625">
        <v>7</v>
      </c>
      <c r="B161" s="626" t="s">
        <v>528</v>
      </c>
      <c r="C161" s="626">
        <v>89301072</v>
      </c>
      <c r="D161" s="689" t="s">
        <v>4275</v>
      </c>
      <c r="E161" s="690" t="s">
        <v>2891</v>
      </c>
      <c r="F161" s="626" t="s">
        <v>2873</v>
      </c>
      <c r="G161" s="626" t="s">
        <v>3128</v>
      </c>
      <c r="H161" s="626" t="s">
        <v>645</v>
      </c>
      <c r="I161" s="626" t="s">
        <v>1966</v>
      </c>
      <c r="J161" s="626" t="s">
        <v>1967</v>
      </c>
      <c r="K161" s="626" t="s">
        <v>1968</v>
      </c>
      <c r="L161" s="627">
        <v>887.05</v>
      </c>
      <c r="M161" s="627">
        <v>4435.25</v>
      </c>
      <c r="N161" s="626">
        <v>5</v>
      </c>
      <c r="O161" s="691">
        <v>3.5</v>
      </c>
      <c r="P161" s="627">
        <v>2661.1499999999996</v>
      </c>
      <c r="Q161" s="642">
        <v>0.59999999999999987</v>
      </c>
      <c r="R161" s="626">
        <v>3</v>
      </c>
      <c r="S161" s="642">
        <v>0.6</v>
      </c>
      <c r="T161" s="691">
        <v>2.5</v>
      </c>
      <c r="U161" s="673">
        <v>0.7142857142857143</v>
      </c>
    </row>
    <row r="162" spans="1:21" ht="14.4" customHeight="1" x14ac:dyDescent="0.3">
      <c r="A162" s="625">
        <v>7</v>
      </c>
      <c r="B162" s="626" t="s">
        <v>528</v>
      </c>
      <c r="C162" s="626">
        <v>89301072</v>
      </c>
      <c r="D162" s="689" t="s">
        <v>4275</v>
      </c>
      <c r="E162" s="690" t="s">
        <v>2891</v>
      </c>
      <c r="F162" s="626" t="s">
        <v>2873</v>
      </c>
      <c r="G162" s="626" t="s">
        <v>3311</v>
      </c>
      <c r="H162" s="626" t="s">
        <v>527</v>
      </c>
      <c r="I162" s="626" t="s">
        <v>947</v>
      </c>
      <c r="J162" s="626" t="s">
        <v>948</v>
      </c>
      <c r="K162" s="626" t="s">
        <v>3312</v>
      </c>
      <c r="L162" s="627">
        <v>153.37</v>
      </c>
      <c r="M162" s="627">
        <v>766.85</v>
      </c>
      <c r="N162" s="626">
        <v>5</v>
      </c>
      <c r="O162" s="691">
        <v>1</v>
      </c>
      <c r="P162" s="627">
        <v>766.85</v>
      </c>
      <c r="Q162" s="642">
        <v>1</v>
      </c>
      <c r="R162" s="626">
        <v>5</v>
      </c>
      <c r="S162" s="642">
        <v>1</v>
      </c>
      <c r="T162" s="691">
        <v>1</v>
      </c>
      <c r="U162" s="673">
        <v>1</v>
      </c>
    </row>
    <row r="163" spans="1:21" ht="14.4" customHeight="1" x14ac:dyDescent="0.3">
      <c r="A163" s="625">
        <v>7</v>
      </c>
      <c r="B163" s="626" t="s">
        <v>528</v>
      </c>
      <c r="C163" s="626">
        <v>89301072</v>
      </c>
      <c r="D163" s="689" t="s">
        <v>4275</v>
      </c>
      <c r="E163" s="690" t="s">
        <v>2891</v>
      </c>
      <c r="F163" s="626" t="s">
        <v>2873</v>
      </c>
      <c r="G163" s="626" t="s">
        <v>3313</v>
      </c>
      <c r="H163" s="626" t="s">
        <v>527</v>
      </c>
      <c r="I163" s="626" t="s">
        <v>3314</v>
      </c>
      <c r="J163" s="626" t="s">
        <v>3315</v>
      </c>
      <c r="K163" s="626" t="s">
        <v>899</v>
      </c>
      <c r="L163" s="627">
        <v>33.36</v>
      </c>
      <c r="M163" s="627">
        <v>100.08</v>
      </c>
      <c r="N163" s="626">
        <v>3</v>
      </c>
      <c r="O163" s="691">
        <v>1.5</v>
      </c>
      <c r="P163" s="627">
        <v>100.08</v>
      </c>
      <c r="Q163" s="642">
        <v>1</v>
      </c>
      <c r="R163" s="626">
        <v>3</v>
      </c>
      <c r="S163" s="642">
        <v>1</v>
      </c>
      <c r="T163" s="691">
        <v>1.5</v>
      </c>
      <c r="U163" s="673">
        <v>1</v>
      </c>
    </row>
    <row r="164" spans="1:21" ht="14.4" customHeight="1" x14ac:dyDescent="0.3">
      <c r="A164" s="625">
        <v>7</v>
      </c>
      <c r="B164" s="626" t="s">
        <v>528</v>
      </c>
      <c r="C164" s="626">
        <v>89301072</v>
      </c>
      <c r="D164" s="689" t="s">
        <v>4275</v>
      </c>
      <c r="E164" s="690" t="s">
        <v>2891</v>
      </c>
      <c r="F164" s="626" t="s">
        <v>2873</v>
      </c>
      <c r="G164" s="626" t="s">
        <v>3316</v>
      </c>
      <c r="H164" s="626" t="s">
        <v>527</v>
      </c>
      <c r="I164" s="626" t="s">
        <v>3317</v>
      </c>
      <c r="J164" s="626" t="s">
        <v>3318</v>
      </c>
      <c r="K164" s="626" t="s">
        <v>3319</v>
      </c>
      <c r="L164" s="627">
        <v>1021.9</v>
      </c>
      <c r="M164" s="627">
        <v>1021.9</v>
      </c>
      <c r="N164" s="626">
        <v>1</v>
      </c>
      <c r="O164" s="691">
        <v>1</v>
      </c>
      <c r="P164" s="627">
        <v>1021.9</v>
      </c>
      <c r="Q164" s="642">
        <v>1</v>
      </c>
      <c r="R164" s="626">
        <v>1</v>
      </c>
      <c r="S164" s="642">
        <v>1</v>
      </c>
      <c r="T164" s="691">
        <v>1</v>
      </c>
      <c r="U164" s="673">
        <v>1</v>
      </c>
    </row>
    <row r="165" spans="1:21" ht="14.4" customHeight="1" x14ac:dyDescent="0.3">
      <c r="A165" s="625">
        <v>7</v>
      </c>
      <c r="B165" s="626" t="s">
        <v>528</v>
      </c>
      <c r="C165" s="626">
        <v>89301072</v>
      </c>
      <c r="D165" s="689" t="s">
        <v>4275</v>
      </c>
      <c r="E165" s="690" t="s">
        <v>2891</v>
      </c>
      <c r="F165" s="626" t="s">
        <v>2873</v>
      </c>
      <c r="G165" s="626" t="s">
        <v>3148</v>
      </c>
      <c r="H165" s="626" t="s">
        <v>527</v>
      </c>
      <c r="I165" s="626" t="s">
        <v>3320</v>
      </c>
      <c r="J165" s="626" t="s">
        <v>3321</v>
      </c>
      <c r="K165" s="626" t="s">
        <v>2742</v>
      </c>
      <c r="L165" s="627">
        <v>71.2</v>
      </c>
      <c r="M165" s="627">
        <v>213.60000000000002</v>
      </c>
      <c r="N165" s="626">
        <v>3</v>
      </c>
      <c r="O165" s="691">
        <v>2</v>
      </c>
      <c r="P165" s="627"/>
      <c r="Q165" s="642">
        <v>0</v>
      </c>
      <c r="R165" s="626"/>
      <c r="S165" s="642">
        <v>0</v>
      </c>
      <c r="T165" s="691"/>
      <c r="U165" s="673">
        <v>0</v>
      </c>
    </row>
    <row r="166" spans="1:21" ht="14.4" customHeight="1" x14ac:dyDescent="0.3">
      <c r="A166" s="625">
        <v>7</v>
      </c>
      <c r="B166" s="626" t="s">
        <v>528</v>
      </c>
      <c r="C166" s="626">
        <v>89301072</v>
      </c>
      <c r="D166" s="689" t="s">
        <v>4275</v>
      </c>
      <c r="E166" s="690" t="s">
        <v>2891</v>
      </c>
      <c r="F166" s="626" t="s">
        <v>2873</v>
      </c>
      <c r="G166" s="626" t="s">
        <v>3153</v>
      </c>
      <c r="H166" s="626" t="s">
        <v>527</v>
      </c>
      <c r="I166" s="626" t="s">
        <v>853</v>
      </c>
      <c r="J166" s="626" t="s">
        <v>3154</v>
      </c>
      <c r="K166" s="626" t="s">
        <v>3155</v>
      </c>
      <c r="L166" s="627">
        <v>55.71</v>
      </c>
      <c r="M166" s="627">
        <v>55.71</v>
      </c>
      <c r="N166" s="626">
        <v>1</v>
      </c>
      <c r="O166" s="691">
        <v>1</v>
      </c>
      <c r="P166" s="627">
        <v>55.71</v>
      </c>
      <c r="Q166" s="642">
        <v>1</v>
      </c>
      <c r="R166" s="626">
        <v>1</v>
      </c>
      <c r="S166" s="642">
        <v>1</v>
      </c>
      <c r="T166" s="691">
        <v>1</v>
      </c>
      <c r="U166" s="673">
        <v>1</v>
      </c>
    </row>
    <row r="167" spans="1:21" ht="14.4" customHeight="1" x14ac:dyDescent="0.3">
      <c r="A167" s="625">
        <v>7</v>
      </c>
      <c r="B167" s="626" t="s">
        <v>528</v>
      </c>
      <c r="C167" s="626">
        <v>89301072</v>
      </c>
      <c r="D167" s="689" t="s">
        <v>4275</v>
      </c>
      <c r="E167" s="690" t="s">
        <v>2891</v>
      </c>
      <c r="F167" s="626" t="s">
        <v>2873</v>
      </c>
      <c r="G167" s="626" t="s">
        <v>3153</v>
      </c>
      <c r="H167" s="626" t="s">
        <v>527</v>
      </c>
      <c r="I167" s="626" t="s">
        <v>3156</v>
      </c>
      <c r="J167" s="626" t="s">
        <v>3157</v>
      </c>
      <c r="K167" s="626" t="s">
        <v>3158</v>
      </c>
      <c r="L167" s="627">
        <v>59.43</v>
      </c>
      <c r="M167" s="627">
        <v>356.58</v>
      </c>
      <c r="N167" s="626">
        <v>6</v>
      </c>
      <c r="O167" s="691">
        <v>2</v>
      </c>
      <c r="P167" s="627">
        <v>356.58</v>
      </c>
      <c r="Q167" s="642">
        <v>1</v>
      </c>
      <c r="R167" s="626">
        <v>6</v>
      </c>
      <c r="S167" s="642">
        <v>1</v>
      </c>
      <c r="T167" s="691">
        <v>2</v>
      </c>
      <c r="U167" s="673">
        <v>1</v>
      </c>
    </row>
    <row r="168" spans="1:21" ht="14.4" customHeight="1" x14ac:dyDescent="0.3">
      <c r="A168" s="625">
        <v>7</v>
      </c>
      <c r="B168" s="626" t="s">
        <v>528</v>
      </c>
      <c r="C168" s="626">
        <v>89301072</v>
      </c>
      <c r="D168" s="689" t="s">
        <v>4275</v>
      </c>
      <c r="E168" s="690" t="s">
        <v>2891</v>
      </c>
      <c r="F168" s="626" t="s">
        <v>2873</v>
      </c>
      <c r="G168" s="626" t="s">
        <v>3016</v>
      </c>
      <c r="H168" s="626" t="s">
        <v>527</v>
      </c>
      <c r="I168" s="626" t="s">
        <v>916</v>
      </c>
      <c r="J168" s="626" t="s">
        <v>3017</v>
      </c>
      <c r="K168" s="626" t="s">
        <v>3018</v>
      </c>
      <c r="L168" s="627">
        <v>72.05</v>
      </c>
      <c r="M168" s="627">
        <v>144.1</v>
      </c>
      <c r="N168" s="626">
        <v>2</v>
      </c>
      <c r="O168" s="691">
        <v>0.5</v>
      </c>
      <c r="P168" s="627">
        <v>144.1</v>
      </c>
      <c r="Q168" s="642">
        <v>1</v>
      </c>
      <c r="R168" s="626">
        <v>2</v>
      </c>
      <c r="S168" s="642">
        <v>1</v>
      </c>
      <c r="T168" s="691">
        <v>0.5</v>
      </c>
      <c r="U168" s="673">
        <v>1</v>
      </c>
    </row>
    <row r="169" spans="1:21" ht="14.4" customHeight="1" x14ac:dyDescent="0.3">
      <c r="A169" s="625">
        <v>7</v>
      </c>
      <c r="B169" s="626" t="s">
        <v>528</v>
      </c>
      <c r="C169" s="626">
        <v>89301072</v>
      </c>
      <c r="D169" s="689" t="s">
        <v>4275</v>
      </c>
      <c r="E169" s="690" t="s">
        <v>2891</v>
      </c>
      <c r="F169" s="626" t="s">
        <v>2873</v>
      </c>
      <c r="G169" s="626" t="s">
        <v>3322</v>
      </c>
      <c r="H169" s="626" t="s">
        <v>527</v>
      </c>
      <c r="I169" s="626" t="s">
        <v>3323</v>
      </c>
      <c r="J169" s="626" t="s">
        <v>3324</v>
      </c>
      <c r="K169" s="626" t="s">
        <v>3325</v>
      </c>
      <c r="L169" s="627">
        <v>0</v>
      </c>
      <c r="M169" s="627">
        <v>0</v>
      </c>
      <c r="N169" s="626">
        <v>1</v>
      </c>
      <c r="O169" s="691">
        <v>0.5</v>
      </c>
      <c r="P169" s="627"/>
      <c r="Q169" s="642"/>
      <c r="R169" s="626"/>
      <c r="S169" s="642">
        <v>0</v>
      </c>
      <c r="T169" s="691"/>
      <c r="U169" s="673">
        <v>0</v>
      </c>
    </row>
    <row r="170" spans="1:21" ht="14.4" customHeight="1" x14ac:dyDescent="0.3">
      <c r="A170" s="625">
        <v>7</v>
      </c>
      <c r="B170" s="626" t="s">
        <v>528</v>
      </c>
      <c r="C170" s="626">
        <v>89301072</v>
      </c>
      <c r="D170" s="689" t="s">
        <v>4275</v>
      </c>
      <c r="E170" s="690" t="s">
        <v>2891</v>
      </c>
      <c r="F170" s="626" t="s">
        <v>2873</v>
      </c>
      <c r="G170" s="626" t="s">
        <v>3326</v>
      </c>
      <c r="H170" s="626" t="s">
        <v>645</v>
      </c>
      <c r="I170" s="626" t="s">
        <v>3327</v>
      </c>
      <c r="J170" s="626" t="s">
        <v>1983</v>
      </c>
      <c r="K170" s="626" t="s">
        <v>3328</v>
      </c>
      <c r="L170" s="627">
        <v>323.43</v>
      </c>
      <c r="M170" s="627">
        <v>323.43</v>
      </c>
      <c r="N170" s="626">
        <v>1</v>
      </c>
      <c r="O170" s="691">
        <v>0.5</v>
      </c>
      <c r="P170" s="627">
        <v>323.43</v>
      </c>
      <c r="Q170" s="642">
        <v>1</v>
      </c>
      <c r="R170" s="626">
        <v>1</v>
      </c>
      <c r="S170" s="642">
        <v>1</v>
      </c>
      <c r="T170" s="691">
        <v>0.5</v>
      </c>
      <c r="U170" s="673">
        <v>1</v>
      </c>
    </row>
    <row r="171" spans="1:21" ht="14.4" customHeight="1" x14ac:dyDescent="0.3">
      <c r="A171" s="625">
        <v>7</v>
      </c>
      <c r="B171" s="626" t="s">
        <v>528</v>
      </c>
      <c r="C171" s="626">
        <v>89301072</v>
      </c>
      <c r="D171" s="689" t="s">
        <v>4275</v>
      </c>
      <c r="E171" s="690" t="s">
        <v>2891</v>
      </c>
      <c r="F171" s="626" t="s">
        <v>2873</v>
      </c>
      <c r="G171" s="626" t="s">
        <v>3166</v>
      </c>
      <c r="H171" s="626" t="s">
        <v>527</v>
      </c>
      <c r="I171" s="626" t="s">
        <v>995</v>
      </c>
      <c r="J171" s="626" t="s">
        <v>3329</v>
      </c>
      <c r="K171" s="626" t="s">
        <v>3330</v>
      </c>
      <c r="L171" s="627">
        <v>56.01</v>
      </c>
      <c r="M171" s="627">
        <v>56.01</v>
      </c>
      <c r="N171" s="626">
        <v>1</v>
      </c>
      <c r="O171" s="691">
        <v>1</v>
      </c>
      <c r="P171" s="627">
        <v>56.01</v>
      </c>
      <c r="Q171" s="642">
        <v>1</v>
      </c>
      <c r="R171" s="626">
        <v>1</v>
      </c>
      <c r="S171" s="642">
        <v>1</v>
      </c>
      <c r="T171" s="691">
        <v>1</v>
      </c>
      <c r="U171" s="673">
        <v>1</v>
      </c>
    </row>
    <row r="172" spans="1:21" ht="14.4" customHeight="1" x14ac:dyDescent="0.3">
      <c r="A172" s="625">
        <v>7</v>
      </c>
      <c r="B172" s="626" t="s">
        <v>528</v>
      </c>
      <c r="C172" s="626">
        <v>89301072</v>
      </c>
      <c r="D172" s="689" t="s">
        <v>4275</v>
      </c>
      <c r="E172" s="690" t="s">
        <v>2891</v>
      </c>
      <c r="F172" s="626" t="s">
        <v>2873</v>
      </c>
      <c r="G172" s="626" t="s">
        <v>3331</v>
      </c>
      <c r="H172" s="626" t="s">
        <v>645</v>
      </c>
      <c r="I172" s="626" t="s">
        <v>3332</v>
      </c>
      <c r="J172" s="626" t="s">
        <v>718</v>
      </c>
      <c r="K172" s="626" t="s">
        <v>3333</v>
      </c>
      <c r="L172" s="627">
        <v>418.37</v>
      </c>
      <c r="M172" s="627">
        <v>418.37</v>
      </c>
      <c r="N172" s="626">
        <v>1</v>
      </c>
      <c r="O172" s="691">
        <v>0.5</v>
      </c>
      <c r="P172" s="627">
        <v>418.37</v>
      </c>
      <c r="Q172" s="642">
        <v>1</v>
      </c>
      <c r="R172" s="626">
        <v>1</v>
      </c>
      <c r="S172" s="642">
        <v>1</v>
      </c>
      <c r="T172" s="691">
        <v>0.5</v>
      </c>
      <c r="U172" s="673">
        <v>1</v>
      </c>
    </row>
    <row r="173" spans="1:21" ht="14.4" customHeight="1" x14ac:dyDescent="0.3">
      <c r="A173" s="625">
        <v>7</v>
      </c>
      <c r="B173" s="626" t="s">
        <v>528</v>
      </c>
      <c r="C173" s="626">
        <v>89301072</v>
      </c>
      <c r="D173" s="689" t="s">
        <v>4275</v>
      </c>
      <c r="E173" s="690" t="s">
        <v>2891</v>
      </c>
      <c r="F173" s="626" t="s">
        <v>2873</v>
      </c>
      <c r="G173" s="626" t="s">
        <v>3331</v>
      </c>
      <c r="H173" s="626" t="s">
        <v>527</v>
      </c>
      <c r="I173" s="626" t="s">
        <v>3334</v>
      </c>
      <c r="J173" s="626" t="s">
        <v>3335</v>
      </c>
      <c r="K173" s="626" t="s">
        <v>3336</v>
      </c>
      <c r="L173" s="627">
        <v>0</v>
      </c>
      <c r="M173" s="627">
        <v>0</v>
      </c>
      <c r="N173" s="626">
        <v>3</v>
      </c>
      <c r="O173" s="691">
        <v>0.5</v>
      </c>
      <c r="P173" s="627">
        <v>0</v>
      </c>
      <c r="Q173" s="642"/>
      <c r="R173" s="626">
        <v>3</v>
      </c>
      <c r="S173" s="642">
        <v>1</v>
      </c>
      <c r="T173" s="691">
        <v>0.5</v>
      </c>
      <c r="U173" s="673">
        <v>1</v>
      </c>
    </row>
    <row r="174" spans="1:21" ht="14.4" customHeight="1" x14ac:dyDescent="0.3">
      <c r="A174" s="625">
        <v>7</v>
      </c>
      <c r="B174" s="626" t="s">
        <v>528</v>
      </c>
      <c r="C174" s="626">
        <v>89301072</v>
      </c>
      <c r="D174" s="689" t="s">
        <v>4275</v>
      </c>
      <c r="E174" s="690" t="s">
        <v>2891</v>
      </c>
      <c r="F174" s="626" t="s">
        <v>2873</v>
      </c>
      <c r="G174" s="626" t="s">
        <v>3169</v>
      </c>
      <c r="H174" s="626" t="s">
        <v>527</v>
      </c>
      <c r="I174" s="626" t="s">
        <v>3337</v>
      </c>
      <c r="J174" s="626" t="s">
        <v>3181</v>
      </c>
      <c r="K174" s="626" t="s">
        <v>3182</v>
      </c>
      <c r="L174" s="627">
        <v>237.72</v>
      </c>
      <c r="M174" s="627">
        <v>1426.32</v>
      </c>
      <c r="N174" s="626">
        <v>6</v>
      </c>
      <c r="O174" s="691">
        <v>1</v>
      </c>
      <c r="P174" s="627">
        <v>1426.32</v>
      </c>
      <c r="Q174" s="642">
        <v>1</v>
      </c>
      <c r="R174" s="626">
        <v>6</v>
      </c>
      <c r="S174" s="642">
        <v>1</v>
      </c>
      <c r="T174" s="691">
        <v>1</v>
      </c>
      <c r="U174" s="673">
        <v>1</v>
      </c>
    </row>
    <row r="175" spans="1:21" ht="14.4" customHeight="1" x14ac:dyDescent="0.3">
      <c r="A175" s="625">
        <v>7</v>
      </c>
      <c r="B175" s="626" t="s">
        <v>528</v>
      </c>
      <c r="C175" s="626">
        <v>89301072</v>
      </c>
      <c r="D175" s="689" t="s">
        <v>4275</v>
      </c>
      <c r="E175" s="690" t="s">
        <v>2891</v>
      </c>
      <c r="F175" s="626" t="s">
        <v>2873</v>
      </c>
      <c r="G175" s="626" t="s">
        <v>3169</v>
      </c>
      <c r="H175" s="626" t="s">
        <v>527</v>
      </c>
      <c r="I175" s="626" t="s">
        <v>3338</v>
      </c>
      <c r="J175" s="626" t="s">
        <v>3186</v>
      </c>
      <c r="K175" s="626" t="s">
        <v>930</v>
      </c>
      <c r="L175" s="627">
        <v>707.38</v>
      </c>
      <c r="M175" s="627">
        <v>6366.42</v>
      </c>
      <c r="N175" s="626">
        <v>9</v>
      </c>
      <c r="O175" s="691">
        <v>1</v>
      </c>
      <c r="P175" s="627"/>
      <c r="Q175" s="642">
        <v>0</v>
      </c>
      <c r="R175" s="626"/>
      <c r="S175" s="642">
        <v>0</v>
      </c>
      <c r="T175" s="691"/>
      <c r="U175" s="673">
        <v>0</v>
      </c>
    </row>
    <row r="176" spans="1:21" ht="14.4" customHeight="1" x14ac:dyDescent="0.3">
      <c r="A176" s="625">
        <v>7</v>
      </c>
      <c r="B176" s="626" t="s">
        <v>528</v>
      </c>
      <c r="C176" s="626">
        <v>89301072</v>
      </c>
      <c r="D176" s="689" t="s">
        <v>4275</v>
      </c>
      <c r="E176" s="690" t="s">
        <v>2891</v>
      </c>
      <c r="F176" s="626" t="s">
        <v>2873</v>
      </c>
      <c r="G176" s="626" t="s">
        <v>3169</v>
      </c>
      <c r="H176" s="626" t="s">
        <v>527</v>
      </c>
      <c r="I176" s="626" t="s">
        <v>3178</v>
      </c>
      <c r="J176" s="626" t="s">
        <v>3179</v>
      </c>
      <c r="K176" s="626" t="s">
        <v>1070</v>
      </c>
      <c r="L176" s="627">
        <v>105.85</v>
      </c>
      <c r="M176" s="627">
        <v>105.85</v>
      </c>
      <c r="N176" s="626">
        <v>1</v>
      </c>
      <c r="O176" s="691">
        <v>1</v>
      </c>
      <c r="P176" s="627">
        <v>105.85</v>
      </c>
      <c r="Q176" s="642">
        <v>1</v>
      </c>
      <c r="R176" s="626">
        <v>1</v>
      </c>
      <c r="S176" s="642">
        <v>1</v>
      </c>
      <c r="T176" s="691">
        <v>1</v>
      </c>
      <c r="U176" s="673">
        <v>1</v>
      </c>
    </row>
    <row r="177" spans="1:21" ht="14.4" customHeight="1" x14ac:dyDescent="0.3">
      <c r="A177" s="625">
        <v>7</v>
      </c>
      <c r="B177" s="626" t="s">
        <v>528</v>
      </c>
      <c r="C177" s="626">
        <v>89301072</v>
      </c>
      <c r="D177" s="689" t="s">
        <v>4275</v>
      </c>
      <c r="E177" s="690" t="s">
        <v>2891</v>
      </c>
      <c r="F177" s="626" t="s">
        <v>2873</v>
      </c>
      <c r="G177" s="626" t="s">
        <v>3169</v>
      </c>
      <c r="H177" s="626" t="s">
        <v>527</v>
      </c>
      <c r="I177" s="626" t="s">
        <v>3180</v>
      </c>
      <c r="J177" s="626" t="s">
        <v>3181</v>
      </c>
      <c r="K177" s="626" t="s">
        <v>3182</v>
      </c>
      <c r="L177" s="627">
        <v>237.72</v>
      </c>
      <c r="M177" s="627">
        <v>1426.32</v>
      </c>
      <c r="N177" s="626">
        <v>6</v>
      </c>
      <c r="O177" s="691">
        <v>1</v>
      </c>
      <c r="P177" s="627">
        <v>1426.32</v>
      </c>
      <c r="Q177" s="642">
        <v>1</v>
      </c>
      <c r="R177" s="626">
        <v>6</v>
      </c>
      <c r="S177" s="642">
        <v>1</v>
      </c>
      <c r="T177" s="691">
        <v>1</v>
      </c>
      <c r="U177" s="673">
        <v>1</v>
      </c>
    </row>
    <row r="178" spans="1:21" ht="14.4" customHeight="1" x14ac:dyDescent="0.3">
      <c r="A178" s="625">
        <v>7</v>
      </c>
      <c r="B178" s="626" t="s">
        <v>528</v>
      </c>
      <c r="C178" s="626">
        <v>89301072</v>
      </c>
      <c r="D178" s="689" t="s">
        <v>4275</v>
      </c>
      <c r="E178" s="690" t="s">
        <v>2891</v>
      </c>
      <c r="F178" s="626" t="s">
        <v>2873</v>
      </c>
      <c r="G178" s="626" t="s">
        <v>3169</v>
      </c>
      <c r="H178" s="626" t="s">
        <v>527</v>
      </c>
      <c r="I178" s="626" t="s">
        <v>3184</v>
      </c>
      <c r="J178" s="626" t="s">
        <v>3174</v>
      </c>
      <c r="K178" s="626" t="s">
        <v>3175</v>
      </c>
      <c r="L178" s="627">
        <v>503.26</v>
      </c>
      <c r="M178" s="627">
        <v>6039.12</v>
      </c>
      <c r="N178" s="626">
        <v>12</v>
      </c>
      <c r="O178" s="691">
        <v>2</v>
      </c>
      <c r="P178" s="627"/>
      <c r="Q178" s="642">
        <v>0</v>
      </c>
      <c r="R178" s="626"/>
      <c r="S178" s="642">
        <v>0</v>
      </c>
      <c r="T178" s="691"/>
      <c r="U178" s="673">
        <v>0</v>
      </c>
    </row>
    <row r="179" spans="1:21" ht="14.4" customHeight="1" x14ac:dyDescent="0.3">
      <c r="A179" s="625">
        <v>7</v>
      </c>
      <c r="B179" s="626" t="s">
        <v>528</v>
      </c>
      <c r="C179" s="626">
        <v>89301072</v>
      </c>
      <c r="D179" s="689" t="s">
        <v>4275</v>
      </c>
      <c r="E179" s="690" t="s">
        <v>2891</v>
      </c>
      <c r="F179" s="626" t="s">
        <v>2873</v>
      </c>
      <c r="G179" s="626" t="s">
        <v>3339</v>
      </c>
      <c r="H179" s="626" t="s">
        <v>527</v>
      </c>
      <c r="I179" s="626" t="s">
        <v>3340</v>
      </c>
      <c r="J179" s="626" t="s">
        <v>3341</v>
      </c>
      <c r="K179" s="626" t="s">
        <v>750</v>
      </c>
      <c r="L179" s="627">
        <v>151.18</v>
      </c>
      <c r="M179" s="627">
        <v>151.18</v>
      </c>
      <c r="N179" s="626">
        <v>1</v>
      </c>
      <c r="O179" s="691">
        <v>1</v>
      </c>
      <c r="P179" s="627">
        <v>151.18</v>
      </c>
      <c r="Q179" s="642">
        <v>1</v>
      </c>
      <c r="R179" s="626">
        <v>1</v>
      </c>
      <c r="S179" s="642">
        <v>1</v>
      </c>
      <c r="T179" s="691">
        <v>1</v>
      </c>
      <c r="U179" s="673">
        <v>1</v>
      </c>
    </row>
    <row r="180" spans="1:21" ht="14.4" customHeight="1" x14ac:dyDescent="0.3">
      <c r="A180" s="625">
        <v>7</v>
      </c>
      <c r="B180" s="626" t="s">
        <v>528</v>
      </c>
      <c r="C180" s="626">
        <v>89301072</v>
      </c>
      <c r="D180" s="689" t="s">
        <v>4275</v>
      </c>
      <c r="E180" s="690" t="s">
        <v>2891</v>
      </c>
      <c r="F180" s="626" t="s">
        <v>2873</v>
      </c>
      <c r="G180" s="626" t="s">
        <v>3191</v>
      </c>
      <c r="H180" s="626" t="s">
        <v>527</v>
      </c>
      <c r="I180" s="626" t="s">
        <v>3192</v>
      </c>
      <c r="J180" s="626" t="s">
        <v>3193</v>
      </c>
      <c r="K180" s="626" t="s">
        <v>3194</v>
      </c>
      <c r="L180" s="627">
        <v>1520.3</v>
      </c>
      <c r="M180" s="627">
        <v>9121.7999999999993</v>
      </c>
      <c r="N180" s="626">
        <v>6</v>
      </c>
      <c r="O180" s="691">
        <v>1</v>
      </c>
      <c r="P180" s="627">
        <v>9121.7999999999993</v>
      </c>
      <c r="Q180" s="642">
        <v>1</v>
      </c>
      <c r="R180" s="626">
        <v>6</v>
      </c>
      <c r="S180" s="642">
        <v>1</v>
      </c>
      <c r="T180" s="691">
        <v>1</v>
      </c>
      <c r="U180" s="673">
        <v>1</v>
      </c>
    </row>
    <row r="181" spans="1:21" ht="14.4" customHeight="1" x14ac:dyDescent="0.3">
      <c r="A181" s="625">
        <v>7</v>
      </c>
      <c r="B181" s="626" t="s">
        <v>528</v>
      </c>
      <c r="C181" s="626">
        <v>89301072</v>
      </c>
      <c r="D181" s="689" t="s">
        <v>4275</v>
      </c>
      <c r="E181" s="690" t="s">
        <v>2891</v>
      </c>
      <c r="F181" s="626" t="s">
        <v>2873</v>
      </c>
      <c r="G181" s="626" t="s">
        <v>3191</v>
      </c>
      <c r="H181" s="626" t="s">
        <v>527</v>
      </c>
      <c r="I181" s="626" t="s">
        <v>3195</v>
      </c>
      <c r="J181" s="626" t="s">
        <v>3193</v>
      </c>
      <c r="K181" s="626" t="s">
        <v>3196</v>
      </c>
      <c r="L181" s="627">
        <v>3040.6</v>
      </c>
      <c r="M181" s="627">
        <v>48649.599999999999</v>
      </c>
      <c r="N181" s="626">
        <v>16</v>
      </c>
      <c r="O181" s="691">
        <v>5</v>
      </c>
      <c r="P181" s="627">
        <v>48649.599999999999</v>
      </c>
      <c r="Q181" s="642">
        <v>1</v>
      </c>
      <c r="R181" s="626">
        <v>16</v>
      </c>
      <c r="S181" s="642">
        <v>1</v>
      </c>
      <c r="T181" s="691">
        <v>5</v>
      </c>
      <c r="U181" s="673">
        <v>1</v>
      </c>
    </row>
    <row r="182" spans="1:21" ht="14.4" customHeight="1" x14ac:dyDescent="0.3">
      <c r="A182" s="625">
        <v>7</v>
      </c>
      <c r="B182" s="626" t="s">
        <v>528</v>
      </c>
      <c r="C182" s="626">
        <v>89301072</v>
      </c>
      <c r="D182" s="689" t="s">
        <v>4275</v>
      </c>
      <c r="E182" s="690" t="s">
        <v>2891</v>
      </c>
      <c r="F182" s="626" t="s">
        <v>2873</v>
      </c>
      <c r="G182" s="626" t="s">
        <v>3191</v>
      </c>
      <c r="H182" s="626" t="s">
        <v>527</v>
      </c>
      <c r="I182" s="626" t="s">
        <v>3197</v>
      </c>
      <c r="J182" s="626" t="s">
        <v>3198</v>
      </c>
      <c r="K182" s="626" t="s">
        <v>3199</v>
      </c>
      <c r="L182" s="627">
        <v>569.97</v>
      </c>
      <c r="M182" s="627">
        <v>3419.82</v>
      </c>
      <c r="N182" s="626">
        <v>6</v>
      </c>
      <c r="O182" s="691">
        <v>1</v>
      </c>
      <c r="P182" s="627">
        <v>3419.82</v>
      </c>
      <c r="Q182" s="642">
        <v>1</v>
      </c>
      <c r="R182" s="626">
        <v>6</v>
      </c>
      <c r="S182" s="642">
        <v>1</v>
      </c>
      <c r="T182" s="691">
        <v>1</v>
      </c>
      <c r="U182" s="673">
        <v>1</v>
      </c>
    </row>
    <row r="183" spans="1:21" ht="14.4" customHeight="1" x14ac:dyDescent="0.3">
      <c r="A183" s="625">
        <v>7</v>
      </c>
      <c r="B183" s="626" t="s">
        <v>528</v>
      </c>
      <c r="C183" s="626">
        <v>89301072</v>
      </c>
      <c r="D183" s="689" t="s">
        <v>4275</v>
      </c>
      <c r="E183" s="690" t="s">
        <v>2891</v>
      </c>
      <c r="F183" s="626" t="s">
        <v>2873</v>
      </c>
      <c r="G183" s="626" t="s">
        <v>3191</v>
      </c>
      <c r="H183" s="626" t="s">
        <v>527</v>
      </c>
      <c r="I183" s="626" t="s">
        <v>3342</v>
      </c>
      <c r="J183" s="626" t="s">
        <v>3198</v>
      </c>
      <c r="K183" s="626" t="s">
        <v>3343</v>
      </c>
      <c r="L183" s="627">
        <v>1139.93</v>
      </c>
      <c r="M183" s="627">
        <v>6839.58</v>
      </c>
      <c r="N183" s="626">
        <v>6</v>
      </c>
      <c r="O183" s="691">
        <v>2</v>
      </c>
      <c r="P183" s="627">
        <v>4559.72</v>
      </c>
      <c r="Q183" s="642">
        <v>0.66666666666666674</v>
      </c>
      <c r="R183" s="626">
        <v>4</v>
      </c>
      <c r="S183" s="642">
        <v>0.66666666666666663</v>
      </c>
      <c r="T183" s="691">
        <v>1</v>
      </c>
      <c r="U183" s="673">
        <v>0.5</v>
      </c>
    </row>
    <row r="184" spans="1:21" ht="14.4" customHeight="1" x14ac:dyDescent="0.3">
      <c r="A184" s="625">
        <v>7</v>
      </c>
      <c r="B184" s="626" t="s">
        <v>528</v>
      </c>
      <c r="C184" s="626">
        <v>89301072</v>
      </c>
      <c r="D184" s="689" t="s">
        <v>4275</v>
      </c>
      <c r="E184" s="690" t="s">
        <v>2891</v>
      </c>
      <c r="F184" s="626" t="s">
        <v>2873</v>
      </c>
      <c r="G184" s="626" t="s">
        <v>3191</v>
      </c>
      <c r="H184" s="626" t="s">
        <v>527</v>
      </c>
      <c r="I184" s="626" t="s">
        <v>3344</v>
      </c>
      <c r="J184" s="626" t="s">
        <v>3201</v>
      </c>
      <c r="K184" s="626" t="s">
        <v>3205</v>
      </c>
      <c r="L184" s="627">
        <v>1520.3</v>
      </c>
      <c r="M184" s="627">
        <v>1520.3</v>
      </c>
      <c r="N184" s="626">
        <v>1</v>
      </c>
      <c r="O184" s="691">
        <v>1</v>
      </c>
      <c r="P184" s="627"/>
      <c r="Q184" s="642">
        <v>0</v>
      </c>
      <c r="R184" s="626"/>
      <c r="S184" s="642">
        <v>0</v>
      </c>
      <c r="T184" s="691"/>
      <c r="U184" s="673">
        <v>0</v>
      </c>
    </row>
    <row r="185" spans="1:21" ht="14.4" customHeight="1" x14ac:dyDescent="0.3">
      <c r="A185" s="625">
        <v>7</v>
      </c>
      <c r="B185" s="626" t="s">
        <v>528</v>
      </c>
      <c r="C185" s="626">
        <v>89301072</v>
      </c>
      <c r="D185" s="689" t="s">
        <v>4275</v>
      </c>
      <c r="E185" s="690" t="s">
        <v>2891</v>
      </c>
      <c r="F185" s="626" t="s">
        <v>2873</v>
      </c>
      <c r="G185" s="626" t="s">
        <v>3191</v>
      </c>
      <c r="H185" s="626" t="s">
        <v>527</v>
      </c>
      <c r="I185" s="626" t="s">
        <v>3345</v>
      </c>
      <c r="J185" s="626" t="s">
        <v>3346</v>
      </c>
      <c r="K185" s="626" t="s">
        <v>3347</v>
      </c>
      <c r="L185" s="627">
        <v>0</v>
      </c>
      <c r="M185" s="627">
        <v>0</v>
      </c>
      <c r="N185" s="626">
        <v>1</v>
      </c>
      <c r="O185" s="691">
        <v>1</v>
      </c>
      <c r="P185" s="627">
        <v>0</v>
      </c>
      <c r="Q185" s="642"/>
      <c r="R185" s="626">
        <v>1</v>
      </c>
      <c r="S185" s="642">
        <v>1</v>
      </c>
      <c r="T185" s="691">
        <v>1</v>
      </c>
      <c r="U185" s="673">
        <v>1</v>
      </c>
    </row>
    <row r="186" spans="1:21" ht="14.4" customHeight="1" x14ac:dyDescent="0.3">
      <c r="A186" s="625">
        <v>7</v>
      </c>
      <c r="B186" s="626" t="s">
        <v>528</v>
      </c>
      <c r="C186" s="626">
        <v>89301072</v>
      </c>
      <c r="D186" s="689" t="s">
        <v>4275</v>
      </c>
      <c r="E186" s="690" t="s">
        <v>2891</v>
      </c>
      <c r="F186" s="626" t="s">
        <v>2873</v>
      </c>
      <c r="G186" s="626" t="s">
        <v>3191</v>
      </c>
      <c r="H186" s="626" t="s">
        <v>527</v>
      </c>
      <c r="I186" s="626" t="s">
        <v>3348</v>
      </c>
      <c r="J186" s="626" t="s">
        <v>3209</v>
      </c>
      <c r="K186" s="626" t="s">
        <v>3349</v>
      </c>
      <c r="L186" s="627">
        <v>0</v>
      </c>
      <c r="M186" s="627">
        <v>0</v>
      </c>
      <c r="N186" s="626">
        <v>1</v>
      </c>
      <c r="O186" s="691">
        <v>1</v>
      </c>
      <c r="P186" s="627"/>
      <c r="Q186" s="642"/>
      <c r="R186" s="626"/>
      <c r="S186" s="642">
        <v>0</v>
      </c>
      <c r="T186" s="691"/>
      <c r="U186" s="673">
        <v>0</v>
      </c>
    </row>
    <row r="187" spans="1:21" ht="14.4" customHeight="1" x14ac:dyDescent="0.3">
      <c r="A187" s="625">
        <v>7</v>
      </c>
      <c r="B187" s="626" t="s">
        <v>528</v>
      </c>
      <c r="C187" s="626">
        <v>89301072</v>
      </c>
      <c r="D187" s="689" t="s">
        <v>4275</v>
      </c>
      <c r="E187" s="690" t="s">
        <v>2891</v>
      </c>
      <c r="F187" s="626" t="s">
        <v>2873</v>
      </c>
      <c r="G187" s="626" t="s">
        <v>3191</v>
      </c>
      <c r="H187" s="626" t="s">
        <v>527</v>
      </c>
      <c r="I187" s="626" t="s">
        <v>3350</v>
      </c>
      <c r="J187" s="626" t="s">
        <v>3209</v>
      </c>
      <c r="K187" s="626" t="s">
        <v>3351</v>
      </c>
      <c r="L187" s="627">
        <v>0</v>
      </c>
      <c r="M187" s="627">
        <v>0</v>
      </c>
      <c r="N187" s="626">
        <v>2</v>
      </c>
      <c r="O187" s="691">
        <v>1</v>
      </c>
      <c r="P187" s="627">
        <v>0</v>
      </c>
      <c r="Q187" s="642"/>
      <c r="R187" s="626">
        <v>2</v>
      </c>
      <c r="S187" s="642">
        <v>1</v>
      </c>
      <c r="T187" s="691">
        <v>1</v>
      </c>
      <c r="U187" s="673">
        <v>1</v>
      </c>
    </row>
    <row r="188" spans="1:21" ht="14.4" customHeight="1" x14ac:dyDescent="0.3">
      <c r="A188" s="625">
        <v>7</v>
      </c>
      <c r="B188" s="626" t="s">
        <v>528</v>
      </c>
      <c r="C188" s="626">
        <v>89301072</v>
      </c>
      <c r="D188" s="689" t="s">
        <v>4275</v>
      </c>
      <c r="E188" s="690" t="s">
        <v>2891</v>
      </c>
      <c r="F188" s="626" t="s">
        <v>2873</v>
      </c>
      <c r="G188" s="626" t="s">
        <v>3191</v>
      </c>
      <c r="H188" s="626" t="s">
        <v>527</v>
      </c>
      <c r="I188" s="626" t="s">
        <v>3352</v>
      </c>
      <c r="J188" s="626" t="s">
        <v>3212</v>
      </c>
      <c r="K188" s="626" t="s">
        <v>3353</v>
      </c>
      <c r="L188" s="627">
        <v>0</v>
      </c>
      <c r="M188" s="627">
        <v>0</v>
      </c>
      <c r="N188" s="626">
        <v>1</v>
      </c>
      <c r="O188" s="691">
        <v>1</v>
      </c>
      <c r="P188" s="627"/>
      <c r="Q188" s="642"/>
      <c r="R188" s="626"/>
      <c r="S188" s="642">
        <v>0</v>
      </c>
      <c r="T188" s="691"/>
      <c r="U188" s="673">
        <v>0</v>
      </c>
    </row>
    <row r="189" spans="1:21" ht="14.4" customHeight="1" x14ac:dyDescent="0.3">
      <c r="A189" s="625">
        <v>7</v>
      </c>
      <c r="B189" s="626" t="s">
        <v>528</v>
      </c>
      <c r="C189" s="626">
        <v>89301072</v>
      </c>
      <c r="D189" s="689" t="s">
        <v>4275</v>
      </c>
      <c r="E189" s="690" t="s">
        <v>2891</v>
      </c>
      <c r="F189" s="626" t="s">
        <v>2873</v>
      </c>
      <c r="G189" s="626" t="s">
        <v>3029</v>
      </c>
      <c r="H189" s="626" t="s">
        <v>527</v>
      </c>
      <c r="I189" s="626" t="s">
        <v>897</v>
      </c>
      <c r="J189" s="626" t="s">
        <v>898</v>
      </c>
      <c r="K189" s="626" t="s">
        <v>899</v>
      </c>
      <c r="L189" s="627">
        <v>56.69</v>
      </c>
      <c r="M189" s="627">
        <v>170.07</v>
      </c>
      <c r="N189" s="626">
        <v>3</v>
      </c>
      <c r="O189" s="691">
        <v>1.5</v>
      </c>
      <c r="P189" s="627">
        <v>113.38</v>
      </c>
      <c r="Q189" s="642">
        <v>0.66666666666666663</v>
      </c>
      <c r="R189" s="626">
        <v>2</v>
      </c>
      <c r="S189" s="642">
        <v>0.66666666666666663</v>
      </c>
      <c r="T189" s="691">
        <v>0.5</v>
      </c>
      <c r="U189" s="673">
        <v>0.33333333333333331</v>
      </c>
    </row>
    <row r="190" spans="1:21" ht="14.4" customHeight="1" x14ac:dyDescent="0.3">
      <c r="A190" s="625">
        <v>7</v>
      </c>
      <c r="B190" s="626" t="s">
        <v>528</v>
      </c>
      <c r="C190" s="626">
        <v>89301072</v>
      </c>
      <c r="D190" s="689" t="s">
        <v>4275</v>
      </c>
      <c r="E190" s="690" t="s">
        <v>2891</v>
      </c>
      <c r="F190" s="626" t="s">
        <v>2873</v>
      </c>
      <c r="G190" s="626" t="s">
        <v>3223</v>
      </c>
      <c r="H190" s="626" t="s">
        <v>527</v>
      </c>
      <c r="I190" s="626" t="s">
        <v>3354</v>
      </c>
      <c r="J190" s="626" t="s">
        <v>3355</v>
      </c>
      <c r="K190" s="626" t="s">
        <v>3356</v>
      </c>
      <c r="L190" s="627">
        <v>101.69</v>
      </c>
      <c r="M190" s="627">
        <v>101.69</v>
      </c>
      <c r="N190" s="626">
        <v>1</v>
      </c>
      <c r="O190" s="691">
        <v>1</v>
      </c>
      <c r="P190" s="627">
        <v>101.69</v>
      </c>
      <c r="Q190" s="642">
        <v>1</v>
      </c>
      <c r="R190" s="626">
        <v>1</v>
      </c>
      <c r="S190" s="642">
        <v>1</v>
      </c>
      <c r="T190" s="691">
        <v>1</v>
      </c>
      <c r="U190" s="673">
        <v>1</v>
      </c>
    </row>
    <row r="191" spans="1:21" ht="14.4" customHeight="1" x14ac:dyDescent="0.3">
      <c r="A191" s="625">
        <v>7</v>
      </c>
      <c r="B191" s="626" t="s">
        <v>528</v>
      </c>
      <c r="C191" s="626">
        <v>89301072</v>
      </c>
      <c r="D191" s="689" t="s">
        <v>4275</v>
      </c>
      <c r="E191" s="690" t="s">
        <v>2891</v>
      </c>
      <c r="F191" s="626" t="s">
        <v>2873</v>
      </c>
      <c r="G191" s="626" t="s">
        <v>2957</v>
      </c>
      <c r="H191" s="626" t="s">
        <v>645</v>
      </c>
      <c r="I191" s="626" t="s">
        <v>3227</v>
      </c>
      <c r="J191" s="626" t="s">
        <v>3228</v>
      </c>
      <c r="K191" s="626" t="s">
        <v>3229</v>
      </c>
      <c r="L191" s="627">
        <v>1793.46</v>
      </c>
      <c r="M191" s="627">
        <v>12554.22</v>
      </c>
      <c r="N191" s="626">
        <v>7</v>
      </c>
      <c r="O191" s="691">
        <v>3</v>
      </c>
      <c r="P191" s="627">
        <v>3586.92</v>
      </c>
      <c r="Q191" s="642">
        <v>0.28571428571428575</v>
      </c>
      <c r="R191" s="626">
        <v>2</v>
      </c>
      <c r="S191" s="642">
        <v>0.2857142857142857</v>
      </c>
      <c r="T191" s="691">
        <v>1</v>
      </c>
      <c r="U191" s="673">
        <v>0.33333333333333331</v>
      </c>
    </row>
    <row r="192" spans="1:21" ht="14.4" customHeight="1" x14ac:dyDescent="0.3">
      <c r="A192" s="625">
        <v>7</v>
      </c>
      <c r="B192" s="626" t="s">
        <v>528</v>
      </c>
      <c r="C192" s="626">
        <v>89301072</v>
      </c>
      <c r="D192" s="689" t="s">
        <v>4275</v>
      </c>
      <c r="E192" s="690" t="s">
        <v>2891</v>
      </c>
      <c r="F192" s="626" t="s">
        <v>2873</v>
      </c>
      <c r="G192" s="626" t="s">
        <v>3234</v>
      </c>
      <c r="H192" s="626" t="s">
        <v>527</v>
      </c>
      <c r="I192" s="626" t="s">
        <v>905</v>
      </c>
      <c r="J192" s="626" t="s">
        <v>3235</v>
      </c>
      <c r="K192" s="626" t="s">
        <v>3236</v>
      </c>
      <c r="L192" s="627">
        <v>0</v>
      </c>
      <c r="M192" s="627">
        <v>0</v>
      </c>
      <c r="N192" s="626">
        <v>4</v>
      </c>
      <c r="O192" s="691">
        <v>1</v>
      </c>
      <c r="P192" s="627">
        <v>0</v>
      </c>
      <c r="Q192" s="642"/>
      <c r="R192" s="626">
        <v>4</v>
      </c>
      <c r="S192" s="642">
        <v>1</v>
      </c>
      <c r="T192" s="691">
        <v>1</v>
      </c>
      <c r="U192" s="673">
        <v>1</v>
      </c>
    </row>
    <row r="193" spans="1:21" ht="14.4" customHeight="1" x14ac:dyDescent="0.3">
      <c r="A193" s="625">
        <v>7</v>
      </c>
      <c r="B193" s="626" t="s">
        <v>528</v>
      </c>
      <c r="C193" s="626">
        <v>89301072</v>
      </c>
      <c r="D193" s="689" t="s">
        <v>4275</v>
      </c>
      <c r="E193" s="690" t="s">
        <v>2891</v>
      </c>
      <c r="F193" s="626" t="s">
        <v>2873</v>
      </c>
      <c r="G193" s="626" t="s">
        <v>3237</v>
      </c>
      <c r="H193" s="626" t="s">
        <v>527</v>
      </c>
      <c r="I193" s="626" t="s">
        <v>3238</v>
      </c>
      <c r="J193" s="626" t="s">
        <v>3239</v>
      </c>
      <c r="K193" s="626" t="s">
        <v>3240</v>
      </c>
      <c r="L193" s="627">
        <v>975.16</v>
      </c>
      <c r="M193" s="627">
        <v>1950.32</v>
      </c>
      <c r="N193" s="626">
        <v>2</v>
      </c>
      <c r="O193" s="691">
        <v>1</v>
      </c>
      <c r="P193" s="627">
        <v>1950.32</v>
      </c>
      <c r="Q193" s="642">
        <v>1</v>
      </c>
      <c r="R193" s="626">
        <v>2</v>
      </c>
      <c r="S193" s="642">
        <v>1</v>
      </c>
      <c r="T193" s="691">
        <v>1</v>
      </c>
      <c r="U193" s="673">
        <v>1</v>
      </c>
    </row>
    <row r="194" spans="1:21" ht="14.4" customHeight="1" x14ac:dyDescent="0.3">
      <c r="A194" s="625">
        <v>7</v>
      </c>
      <c r="B194" s="626" t="s">
        <v>528</v>
      </c>
      <c r="C194" s="626">
        <v>89301072</v>
      </c>
      <c r="D194" s="689" t="s">
        <v>4275</v>
      </c>
      <c r="E194" s="690" t="s">
        <v>2891</v>
      </c>
      <c r="F194" s="626" t="s">
        <v>2873</v>
      </c>
      <c r="G194" s="626" t="s">
        <v>3237</v>
      </c>
      <c r="H194" s="626" t="s">
        <v>527</v>
      </c>
      <c r="I194" s="626" t="s">
        <v>3243</v>
      </c>
      <c r="J194" s="626" t="s">
        <v>3242</v>
      </c>
      <c r="K194" s="626" t="s">
        <v>3244</v>
      </c>
      <c r="L194" s="627">
        <v>1301.1500000000001</v>
      </c>
      <c r="M194" s="627">
        <v>1301.1500000000001</v>
      </c>
      <c r="N194" s="626">
        <v>1</v>
      </c>
      <c r="O194" s="691">
        <v>1</v>
      </c>
      <c r="P194" s="627">
        <v>1301.1500000000001</v>
      </c>
      <c r="Q194" s="642">
        <v>1</v>
      </c>
      <c r="R194" s="626">
        <v>1</v>
      </c>
      <c r="S194" s="642">
        <v>1</v>
      </c>
      <c r="T194" s="691">
        <v>1</v>
      </c>
      <c r="U194" s="673">
        <v>1</v>
      </c>
    </row>
    <row r="195" spans="1:21" ht="14.4" customHeight="1" x14ac:dyDescent="0.3">
      <c r="A195" s="625">
        <v>7</v>
      </c>
      <c r="B195" s="626" t="s">
        <v>528</v>
      </c>
      <c r="C195" s="626">
        <v>89301072</v>
      </c>
      <c r="D195" s="689" t="s">
        <v>4275</v>
      </c>
      <c r="E195" s="690" t="s">
        <v>2891</v>
      </c>
      <c r="F195" s="626" t="s">
        <v>2873</v>
      </c>
      <c r="G195" s="626" t="s">
        <v>3237</v>
      </c>
      <c r="H195" s="626" t="s">
        <v>527</v>
      </c>
      <c r="I195" s="626" t="s">
        <v>3357</v>
      </c>
      <c r="J195" s="626" t="s">
        <v>3239</v>
      </c>
      <c r="K195" s="626" t="s">
        <v>3358</v>
      </c>
      <c r="L195" s="627">
        <v>487.59</v>
      </c>
      <c r="M195" s="627">
        <v>487.59</v>
      </c>
      <c r="N195" s="626">
        <v>1</v>
      </c>
      <c r="O195" s="691">
        <v>1</v>
      </c>
      <c r="P195" s="627">
        <v>487.59</v>
      </c>
      <c r="Q195" s="642">
        <v>1</v>
      </c>
      <c r="R195" s="626">
        <v>1</v>
      </c>
      <c r="S195" s="642">
        <v>1</v>
      </c>
      <c r="T195" s="691">
        <v>1</v>
      </c>
      <c r="U195" s="673">
        <v>1</v>
      </c>
    </row>
    <row r="196" spans="1:21" ht="14.4" customHeight="1" x14ac:dyDescent="0.3">
      <c r="A196" s="625">
        <v>7</v>
      </c>
      <c r="B196" s="626" t="s">
        <v>528</v>
      </c>
      <c r="C196" s="626">
        <v>89301072</v>
      </c>
      <c r="D196" s="689" t="s">
        <v>4275</v>
      </c>
      <c r="E196" s="690" t="s">
        <v>2891</v>
      </c>
      <c r="F196" s="626" t="s">
        <v>2873</v>
      </c>
      <c r="G196" s="626" t="s">
        <v>3237</v>
      </c>
      <c r="H196" s="626" t="s">
        <v>527</v>
      </c>
      <c r="I196" s="626" t="s">
        <v>3359</v>
      </c>
      <c r="J196" s="626" t="s">
        <v>3239</v>
      </c>
      <c r="K196" s="626" t="s">
        <v>3240</v>
      </c>
      <c r="L196" s="627">
        <v>975.16</v>
      </c>
      <c r="M196" s="627">
        <v>1950.32</v>
      </c>
      <c r="N196" s="626">
        <v>2</v>
      </c>
      <c r="O196" s="691">
        <v>1</v>
      </c>
      <c r="P196" s="627"/>
      <c r="Q196" s="642">
        <v>0</v>
      </c>
      <c r="R196" s="626"/>
      <c r="S196" s="642">
        <v>0</v>
      </c>
      <c r="T196" s="691"/>
      <c r="U196" s="673">
        <v>0</v>
      </c>
    </row>
    <row r="197" spans="1:21" ht="14.4" customHeight="1" x14ac:dyDescent="0.3">
      <c r="A197" s="625">
        <v>7</v>
      </c>
      <c r="B197" s="626" t="s">
        <v>528</v>
      </c>
      <c r="C197" s="626">
        <v>89301072</v>
      </c>
      <c r="D197" s="689" t="s">
        <v>4275</v>
      </c>
      <c r="E197" s="690" t="s">
        <v>2891</v>
      </c>
      <c r="F197" s="626" t="s">
        <v>2873</v>
      </c>
      <c r="G197" s="626" t="s">
        <v>3237</v>
      </c>
      <c r="H197" s="626" t="s">
        <v>527</v>
      </c>
      <c r="I197" s="626" t="s">
        <v>3360</v>
      </c>
      <c r="J197" s="626" t="s">
        <v>3242</v>
      </c>
      <c r="K197" s="626" t="s">
        <v>3244</v>
      </c>
      <c r="L197" s="627">
        <v>1301.1500000000001</v>
      </c>
      <c r="M197" s="627">
        <v>6505.75</v>
      </c>
      <c r="N197" s="626">
        <v>5</v>
      </c>
      <c r="O197" s="691">
        <v>2</v>
      </c>
      <c r="P197" s="627">
        <v>6505.75</v>
      </c>
      <c r="Q197" s="642">
        <v>1</v>
      </c>
      <c r="R197" s="626">
        <v>5</v>
      </c>
      <c r="S197" s="642">
        <v>1</v>
      </c>
      <c r="T197" s="691">
        <v>2</v>
      </c>
      <c r="U197" s="673">
        <v>1</v>
      </c>
    </row>
    <row r="198" spans="1:21" ht="14.4" customHeight="1" x14ac:dyDescent="0.3">
      <c r="A198" s="625">
        <v>7</v>
      </c>
      <c r="B198" s="626" t="s">
        <v>528</v>
      </c>
      <c r="C198" s="626">
        <v>89301072</v>
      </c>
      <c r="D198" s="689" t="s">
        <v>4275</v>
      </c>
      <c r="E198" s="690" t="s">
        <v>2891</v>
      </c>
      <c r="F198" s="626" t="s">
        <v>2873</v>
      </c>
      <c r="G198" s="626" t="s">
        <v>3237</v>
      </c>
      <c r="H198" s="626" t="s">
        <v>527</v>
      </c>
      <c r="I198" s="626" t="s">
        <v>3361</v>
      </c>
      <c r="J198" s="626" t="s">
        <v>3362</v>
      </c>
      <c r="K198" s="626" t="s">
        <v>3363</v>
      </c>
      <c r="L198" s="627">
        <v>0</v>
      </c>
      <c r="M198" s="627">
        <v>0</v>
      </c>
      <c r="N198" s="626">
        <v>6</v>
      </c>
      <c r="O198" s="691">
        <v>1</v>
      </c>
      <c r="P198" s="627">
        <v>0</v>
      </c>
      <c r="Q198" s="642"/>
      <c r="R198" s="626">
        <v>6</v>
      </c>
      <c r="S198" s="642">
        <v>1</v>
      </c>
      <c r="T198" s="691">
        <v>1</v>
      </c>
      <c r="U198" s="673">
        <v>1</v>
      </c>
    </row>
    <row r="199" spans="1:21" ht="14.4" customHeight="1" x14ac:dyDescent="0.3">
      <c r="A199" s="625">
        <v>7</v>
      </c>
      <c r="B199" s="626" t="s">
        <v>528</v>
      </c>
      <c r="C199" s="626">
        <v>89301072</v>
      </c>
      <c r="D199" s="689" t="s">
        <v>4275</v>
      </c>
      <c r="E199" s="690" t="s">
        <v>2891</v>
      </c>
      <c r="F199" s="626" t="s">
        <v>2873</v>
      </c>
      <c r="G199" s="626" t="s">
        <v>3364</v>
      </c>
      <c r="H199" s="626" t="s">
        <v>527</v>
      </c>
      <c r="I199" s="626" t="s">
        <v>885</v>
      </c>
      <c r="J199" s="626" t="s">
        <v>886</v>
      </c>
      <c r="K199" s="626" t="s">
        <v>2836</v>
      </c>
      <c r="L199" s="627">
        <v>98.31</v>
      </c>
      <c r="M199" s="627">
        <v>491.55</v>
      </c>
      <c r="N199" s="626">
        <v>5</v>
      </c>
      <c r="O199" s="691">
        <v>3</v>
      </c>
      <c r="P199" s="627">
        <v>491.55</v>
      </c>
      <c r="Q199" s="642">
        <v>1</v>
      </c>
      <c r="R199" s="626">
        <v>5</v>
      </c>
      <c r="S199" s="642">
        <v>1</v>
      </c>
      <c r="T199" s="691">
        <v>3</v>
      </c>
      <c r="U199" s="673">
        <v>1</v>
      </c>
    </row>
    <row r="200" spans="1:21" ht="14.4" customHeight="1" x14ac:dyDescent="0.3">
      <c r="A200" s="625">
        <v>7</v>
      </c>
      <c r="B200" s="626" t="s">
        <v>528</v>
      </c>
      <c r="C200" s="626">
        <v>89301072</v>
      </c>
      <c r="D200" s="689" t="s">
        <v>4275</v>
      </c>
      <c r="E200" s="690" t="s">
        <v>2891</v>
      </c>
      <c r="F200" s="626" t="s">
        <v>2873</v>
      </c>
      <c r="G200" s="626" t="s">
        <v>3252</v>
      </c>
      <c r="H200" s="626" t="s">
        <v>527</v>
      </c>
      <c r="I200" s="626" t="s">
        <v>3365</v>
      </c>
      <c r="J200" s="626" t="s">
        <v>3366</v>
      </c>
      <c r="K200" s="626" t="s">
        <v>3367</v>
      </c>
      <c r="L200" s="627">
        <v>294.70999999999998</v>
      </c>
      <c r="M200" s="627">
        <v>884.12999999999988</v>
      </c>
      <c r="N200" s="626">
        <v>3</v>
      </c>
      <c r="O200" s="691">
        <v>0.5</v>
      </c>
      <c r="P200" s="627"/>
      <c r="Q200" s="642">
        <v>0</v>
      </c>
      <c r="R200" s="626"/>
      <c r="S200" s="642">
        <v>0</v>
      </c>
      <c r="T200" s="691"/>
      <c r="U200" s="673">
        <v>0</v>
      </c>
    </row>
    <row r="201" spans="1:21" ht="14.4" customHeight="1" x14ac:dyDescent="0.3">
      <c r="A201" s="625">
        <v>7</v>
      </c>
      <c r="B201" s="626" t="s">
        <v>528</v>
      </c>
      <c r="C201" s="626">
        <v>89301072</v>
      </c>
      <c r="D201" s="689" t="s">
        <v>4275</v>
      </c>
      <c r="E201" s="690" t="s">
        <v>2891</v>
      </c>
      <c r="F201" s="626" t="s">
        <v>2873</v>
      </c>
      <c r="G201" s="626" t="s">
        <v>3252</v>
      </c>
      <c r="H201" s="626" t="s">
        <v>645</v>
      </c>
      <c r="I201" s="626" t="s">
        <v>3368</v>
      </c>
      <c r="J201" s="626" t="s">
        <v>3369</v>
      </c>
      <c r="K201" s="626" t="s">
        <v>3161</v>
      </c>
      <c r="L201" s="627">
        <v>32.74</v>
      </c>
      <c r="M201" s="627">
        <v>98.22</v>
      </c>
      <c r="N201" s="626">
        <v>3</v>
      </c>
      <c r="O201" s="691">
        <v>2</v>
      </c>
      <c r="P201" s="627">
        <v>65.48</v>
      </c>
      <c r="Q201" s="642">
        <v>0.66666666666666674</v>
      </c>
      <c r="R201" s="626">
        <v>2</v>
      </c>
      <c r="S201" s="642">
        <v>0.66666666666666663</v>
      </c>
      <c r="T201" s="691">
        <v>1</v>
      </c>
      <c r="U201" s="673">
        <v>0.5</v>
      </c>
    </row>
    <row r="202" spans="1:21" ht="14.4" customHeight="1" x14ac:dyDescent="0.3">
      <c r="A202" s="625">
        <v>7</v>
      </c>
      <c r="B202" s="626" t="s">
        <v>528</v>
      </c>
      <c r="C202" s="626">
        <v>89301072</v>
      </c>
      <c r="D202" s="689" t="s">
        <v>4275</v>
      </c>
      <c r="E202" s="690" t="s">
        <v>2891</v>
      </c>
      <c r="F202" s="626" t="s">
        <v>2873</v>
      </c>
      <c r="G202" s="626" t="s">
        <v>3252</v>
      </c>
      <c r="H202" s="626" t="s">
        <v>645</v>
      </c>
      <c r="I202" s="626" t="s">
        <v>3261</v>
      </c>
      <c r="J202" s="626" t="s">
        <v>3262</v>
      </c>
      <c r="K202" s="626" t="s">
        <v>3263</v>
      </c>
      <c r="L202" s="627">
        <v>147.36000000000001</v>
      </c>
      <c r="M202" s="627">
        <v>1326.24</v>
      </c>
      <c r="N202" s="626">
        <v>9</v>
      </c>
      <c r="O202" s="691">
        <v>2.5</v>
      </c>
      <c r="P202" s="627">
        <v>1031.52</v>
      </c>
      <c r="Q202" s="642">
        <v>0.77777777777777779</v>
      </c>
      <c r="R202" s="626">
        <v>7</v>
      </c>
      <c r="S202" s="642">
        <v>0.77777777777777779</v>
      </c>
      <c r="T202" s="691">
        <v>2</v>
      </c>
      <c r="U202" s="673">
        <v>0.8</v>
      </c>
    </row>
    <row r="203" spans="1:21" ht="14.4" customHeight="1" x14ac:dyDescent="0.3">
      <c r="A203" s="625">
        <v>7</v>
      </c>
      <c r="B203" s="626" t="s">
        <v>528</v>
      </c>
      <c r="C203" s="626">
        <v>89301072</v>
      </c>
      <c r="D203" s="689" t="s">
        <v>4275</v>
      </c>
      <c r="E203" s="690" t="s">
        <v>2891</v>
      </c>
      <c r="F203" s="626" t="s">
        <v>2873</v>
      </c>
      <c r="G203" s="626" t="s">
        <v>3252</v>
      </c>
      <c r="H203" s="626" t="s">
        <v>527</v>
      </c>
      <c r="I203" s="626" t="s">
        <v>3370</v>
      </c>
      <c r="J203" s="626" t="s">
        <v>3371</v>
      </c>
      <c r="K203" s="626" t="s">
        <v>3263</v>
      </c>
      <c r="L203" s="627">
        <v>147.36000000000001</v>
      </c>
      <c r="M203" s="627">
        <v>294.72000000000003</v>
      </c>
      <c r="N203" s="626">
        <v>2</v>
      </c>
      <c r="O203" s="691">
        <v>0.5</v>
      </c>
      <c r="P203" s="627"/>
      <c r="Q203" s="642">
        <v>0</v>
      </c>
      <c r="R203" s="626"/>
      <c r="S203" s="642">
        <v>0</v>
      </c>
      <c r="T203" s="691"/>
      <c r="U203" s="673">
        <v>0</v>
      </c>
    </row>
    <row r="204" spans="1:21" ht="14.4" customHeight="1" x14ac:dyDescent="0.3">
      <c r="A204" s="625">
        <v>7</v>
      </c>
      <c r="B204" s="626" t="s">
        <v>528</v>
      </c>
      <c r="C204" s="626">
        <v>89301072</v>
      </c>
      <c r="D204" s="689" t="s">
        <v>4275</v>
      </c>
      <c r="E204" s="690" t="s">
        <v>2891</v>
      </c>
      <c r="F204" s="626" t="s">
        <v>2873</v>
      </c>
      <c r="G204" s="626" t="s">
        <v>3252</v>
      </c>
      <c r="H204" s="626" t="s">
        <v>527</v>
      </c>
      <c r="I204" s="626" t="s">
        <v>3372</v>
      </c>
      <c r="J204" s="626" t="s">
        <v>3373</v>
      </c>
      <c r="K204" s="626" t="s">
        <v>3374</v>
      </c>
      <c r="L204" s="627">
        <v>314.35000000000002</v>
      </c>
      <c r="M204" s="627">
        <v>314.35000000000002</v>
      </c>
      <c r="N204" s="626">
        <v>1</v>
      </c>
      <c r="O204" s="691">
        <v>0.5</v>
      </c>
      <c r="P204" s="627">
        <v>314.35000000000002</v>
      </c>
      <c r="Q204" s="642">
        <v>1</v>
      </c>
      <c r="R204" s="626">
        <v>1</v>
      </c>
      <c r="S204" s="642">
        <v>1</v>
      </c>
      <c r="T204" s="691">
        <v>0.5</v>
      </c>
      <c r="U204" s="673">
        <v>1</v>
      </c>
    </row>
    <row r="205" spans="1:21" ht="14.4" customHeight="1" x14ac:dyDescent="0.3">
      <c r="A205" s="625">
        <v>7</v>
      </c>
      <c r="B205" s="626" t="s">
        <v>528</v>
      </c>
      <c r="C205" s="626">
        <v>89301072</v>
      </c>
      <c r="D205" s="689" t="s">
        <v>4275</v>
      </c>
      <c r="E205" s="690" t="s">
        <v>2891</v>
      </c>
      <c r="F205" s="626" t="s">
        <v>2873</v>
      </c>
      <c r="G205" s="626" t="s">
        <v>3252</v>
      </c>
      <c r="H205" s="626" t="s">
        <v>645</v>
      </c>
      <c r="I205" s="626" t="s">
        <v>3375</v>
      </c>
      <c r="J205" s="626" t="s">
        <v>3270</v>
      </c>
      <c r="K205" s="626" t="s">
        <v>3376</v>
      </c>
      <c r="L205" s="627">
        <v>41.5</v>
      </c>
      <c r="M205" s="627">
        <v>41.5</v>
      </c>
      <c r="N205" s="626">
        <v>1</v>
      </c>
      <c r="O205" s="691">
        <v>1</v>
      </c>
      <c r="P205" s="627"/>
      <c r="Q205" s="642">
        <v>0</v>
      </c>
      <c r="R205" s="626"/>
      <c r="S205" s="642">
        <v>0</v>
      </c>
      <c r="T205" s="691"/>
      <c r="U205" s="673">
        <v>0</v>
      </c>
    </row>
    <row r="206" spans="1:21" ht="14.4" customHeight="1" x14ac:dyDescent="0.3">
      <c r="A206" s="625">
        <v>7</v>
      </c>
      <c r="B206" s="626" t="s">
        <v>528</v>
      </c>
      <c r="C206" s="626">
        <v>89301072</v>
      </c>
      <c r="D206" s="689" t="s">
        <v>4275</v>
      </c>
      <c r="E206" s="690" t="s">
        <v>2891</v>
      </c>
      <c r="F206" s="626" t="s">
        <v>2873</v>
      </c>
      <c r="G206" s="626" t="s">
        <v>3252</v>
      </c>
      <c r="H206" s="626" t="s">
        <v>645</v>
      </c>
      <c r="I206" s="626" t="s">
        <v>3269</v>
      </c>
      <c r="J206" s="626" t="s">
        <v>3270</v>
      </c>
      <c r="K206" s="626" t="s">
        <v>3175</v>
      </c>
      <c r="L206" s="627">
        <v>124.51</v>
      </c>
      <c r="M206" s="627">
        <v>124.51</v>
      </c>
      <c r="N206" s="626">
        <v>1</v>
      </c>
      <c r="O206" s="691">
        <v>1</v>
      </c>
      <c r="P206" s="627">
        <v>124.51</v>
      </c>
      <c r="Q206" s="642">
        <v>1</v>
      </c>
      <c r="R206" s="626">
        <v>1</v>
      </c>
      <c r="S206" s="642">
        <v>1</v>
      </c>
      <c r="T206" s="691">
        <v>1</v>
      </c>
      <c r="U206" s="673">
        <v>1</v>
      </c>
    </row>
    <row r="207" spans="1:21" ht="14.4" customHeight="1" x14ac:dyDescent="0.3">
      <c r="A207" s="625">
        <v>7</v>
      </c>
      <c r="B207" s="626" t="s">
        <v>528</v>
      </c>
      <c r="C207" s="626">
        <v>89301072</v>
      </c>
      <c r="D207" s="689" t="s">
        <v>4275</v>
      </c>
      <c r="E207" s="690" t="s">
        <v>2891</v>
      </c>
      <c r="F207" s="626" t="s">
        <v>2873</v>
      </c>
      <c r="G207" s="626" t="s">
        <v>3252</v>
      </c>
      <c r="H207" s="626" t="s">
        <v>645</v>
      </c>
      <c r="I207" s="626" t="s">
        <v>3377</v>
      </c>
      <c r="J207" s="626" t="s">
        <v>3270</v>
      </c>
      <c r="K207" s="626" t="s">
        <v>3268</v>
      </c>
      <c r="L207" s="627">
        <v>207.53</v>
      </c>
      <c r="M207" s="627">
        <v>415.06</v>
      </c>
      <c r="N207" s="626">
        <v>2</v>
      </c>
      <c r="O207" s="691">
        <v>0.5</v>
      </c>
      <c r="P207" s="627">
        <v>415.06</v>
      </c>
      <c r="Q207" s="642">
        <v>1</v>
      </c>
      <c r="R207" s="626">
        <v>2</v>
      </c>
      <c r="S207" s="642">
        <v>1</v>
      </c>
      <c r="T207" s="691">
        <v>0.5</v>
      </c>
      <c r="U207" s="673">
        <v>1</v>
      </c>
    </row>
    <row r="208" spans="1:21" ht="14.4" customHeight="1" x14ac:dyDescent="0.3">
      <c r="A208" s="625">
        <v>7</v>
      </c>
      <c r="B208" s="626" t="s">
        <v>528</v>
      </c>
      <c r="C208" s="626">
        <v>89301072</v>
      </c>
      <c r="D208" s="689" t="s">
        <v>4275</v>
      </c>
      <c r="E208" s="690" t="s">
        <v>2891</v>
      </c>
      <c r="F208" s="626" t="s">
        <v>2873</v>
      </c>
      <c r="G208" s="626" t="s">
        <v>3252</v>
      </c>
      <c r="H208" s="626" t="s">
        <v>645</v>
      </c>
      <c r="I208" s="626" t="s">
        <v>3378</v>
      </c>
      <c r="J208" s="626" t="s">
        <v>3369</v>
      </c>
      <c r="K208" s="626" t="s">
        <v>3374</v>
      </c>
      <c r="L208" s="627">
        <v>314.35000000000002</v>
      </c>
      <c r="M208" s="627">
        <v>1257.4000000000001</v>
      </c>
      <c r="N208" s="626">
        <v>4</v>
      </c>
      <c r="O208" s="691">
        <v>1.5</v>
      </c>
      <c r="P208" s="627"/>
      <c r="Q208" s="642">
        <v>0</v>
      </c>
      <c r="R208" s="626"/>
      <c r="S208" s="642">
        <v>0</v>
      </c>
      <c r="T208" s="691"/>
      <c r="U208" s="673">
        <v>0</v>
      </c>
    </row>
    <row r="209" spans="1:21" ht="14.4" customHeight="1" x14ac:dyDescent="0.3">
      <c r="A209" s="625">
        <v>7</v>
      </c>
      <c r="B209" s="626" t="s">
        <v>528</v>
      </c>
      <c r="C209" s="626">
        <v>89301072</v>
      </c>
      <c r="D209" s="689" t="s">
        <v>4275</v>
      </c>
      <c r="E209" s="690" t="s">
        <v>2891</v>
      </c>
      <c r="F209" s="626" t="s">
        <v>2873</v>
      </c>
      <c r="G209" s="626" t="s">
        <v>3034</v>
      </c>
      <c r="H209" s="626" t="s">
        <v>527</v>
      </c>
      <c r="I209" s="626" t="s">
        <v>3379</v>
      </c>
      <c r="J209" s="626" t="s">
        <v>3036</v>
      </c>
      <c r="K209" s="626" t="s">
        <v>3380</v>
      </c>
      <c r="L209" s="627">
        <v>0</v>
      </c>
      <c r="M209" s="627">
        <v>0</v>
      </c>
      <c r="N209" s="626">
        <v>1</v>
      </c>
      <c r="O209" s="691">
        <v>1</v>
      </c>
      <c r="P209" s="627">
        <v>0</v>
      </c>
      <c r="Q209" s="642"/>
      <c r="R209" s="626">
        <v>1</v>
      </c>
      <c r="S209" s="642">
        <v>1</v>
      </c>
      <c r="T209" s="691">
        <v>1</v>
      </c>
      <c r="U209" s="673">
        <v>1</v>
      </c>
    </row>
    <row r="210" spans="1:21" ht="14.4" customHeight="1" x14ac:dyDescent="0.3">
      <c r="A210" s="625">
        <v>7</v>
      </c>
      <c r="B210" s="626" t="s">
        <v>528</v>
      </c>
      <c r="C210" s="626">
        <v>89301072</v>
      </c>
      <c r="D210" s="689" t="s">
        <v>4275</v>
      </c>
      <c r="E210" s="690" t="s">
        <v>2891</v>
      </c>
      <c r="F210" s="626" t="s">
        <v>2873</v>
      </c>
      <c r="G210" s="626" t="s">
        <v>3034</v>
      </c>
      <c r="H210" s="626" t="s">
        <v>527</v>
      </c>
      <c r="I210" s="626" t="s">
        <v>3035</v>
      </c>
      <c r="J210" s="626" t="s">
        <v>3036</v>
      </c>
      <c r="K210" s="626" t="s">
        <v>3002</v>
      </c>
      <c r="L210" s="627">
        <v>60.97</v>
      </c>
      <c r="M210" s="627">
        <v>60.97</v>
      </c>
      <c r="N210" s="626">
        <v>1</v>
      </c>
      <c r="O210" s="691">
        <v>1</v>
      </c>
      <c r="P210" s="627">
        <v>60.97</v>
      </c>
      <c r="Q210" s="642">
        <v>1</v>
      </c>
      <c r="R210" s="626">
        <v>1</v>
      </c>
      <c r="S210" s="642">
        <v>1</v>
      </c>
      <c r="T210" s="691">
        <v>1</v>
      </c>
      <c r="U210" s="673">
        <v>1</v>
      </c>
    </row>
    <row r="211" spans="1:21" ht="14.4" customHeight="1" x14ac:dyDescent="0.3">
      <c r="A211" s="625">
        <v>7</v>
      </c>
      <c r="B211" s="626" t="s">
        <v>528</v>
      </c>
      <c r="C211" s="626">
        <v>89301072</v>
      </c>
      <c r="D211" s="689" t="s">
        <v>4275</v>
      </c>
      <c r="E211" s="690" t="s">
        <v>2891</v>
      </c>
      <c r="F211" s="626" t="s">
        <v>2873</v>
      </c>
      <c r="G211" s="626" t="s">
        <v>3034</v>
      </c>
      <c r="H211" s="626" t="s">
        <v>527</v>
      </c>
      <c r="I211" s="626" t="s">
        <v>3381</v>
      </c>
      <c r="J211" s="626" t="s">
        <v>3036</v>
      </c>
      <c r="K211" s="626" t="s">
        <v>3382</v>
      </c>
      <c r="L211" s="627">
        <v>0</v>
      </c>
      <c r="M211" s="627">
        <v>0</v>
      </c>
      <c r="N211" s="626">
        <v>1</v>
      </c>
      <c r="O211" s="691">
        <v>1</v>
      </c>
      <c r="P211" s="627">
        <v>0</v>
      </c>
      <c r="Q211" s="642"/>
      <c r="R211" s="626">
        <v>1</v>
      </c>
      <c r="S211" s="642">
        <v>1</v>
      </c>
      <c r="T211" s="691">
        <v>1</v>
      </c>
      <c r="U211" s="673">
        <v>1</v>
      </c>
    </row>
    <row r="212" spans="1:21" ht="14.4" customHeight="1" x14ac:dyDescent="0.3">
      <c r="A212" s="625">
        <v>7</v>
      </c>
      <c r="B212" s="626" t="s">
        <v>528</v>
      </c>
      <c r="C212" s="626">
        <v>89301072</v>
      </c>
      <c r="D212" s="689" t="s">
        <v>4275</v>
      </c>
      <c r="E212" s="690" t="s">
        <v>2891</v>
      </c>
      <c r="F212" s="626" t="s">
        <v>2873</v>
      </c>
      <c r="G212" s="626" t="s">
        <v>3034</v>
      </c>
      <c r="H212" s="626" t="s">
        <v>527</v>
      </c>
      <c r="I212" s="626" t="s">
        <v>3383</v>
      </c>
      <c r="J212" s="626" t="s">
        <v>3036</v>
      </c>
      <c r="K212" s="626" t="s">
        <v>3384</v>
      </c>
      <c r="L212" s="627">
        <v>0</v>
      </c>
      <c r="M212" s="627">
        <v>0</v>
      </c>
      <c r="N212" s="626">
        <v>1</v>
      </c>
      <c r="O212" s="691">
        <v>0.5</v>
      </c>
      <c r="P212" s="627">
        <v>0</v>
      </c>
      <c r="Q212" s="642"/>
      <c r="R212" s="626">
        <v>1</v>
      </c>
      <c r="S212" s="642">
        <v>1</v>
      </c>
      <c r="T212" s="691">
        <v>0.5</v>
      </c>
      <c r="U212" s="673">
        <v>1</v>
      </c>
    </row>
    <row r="213" spans="1:21" ht="14.4" customHeight="1" x14ac:dyDescent="0.3">
      <c r="A213" s="625">
        <v>7</v>
      </c>
      <c r="B213" s="626" t="s">
        <v>528</v>
      </c>
      <c r="C213" s="626">
        <v>89301072</v>
      </c>
      <c r="D213" s="689" t="s">
        <v>4275</v>
      </c>
      <c r="E213" s="690" t="s">
        <v>2891</v>
      </c>
      <c r="F213" s="626" t="s">
        <v>2873</v>
      </c>
      <c r="G213" s="626" t="s">
        <v>3273</v>
      </c>
      <c r="H213" s="626" t="s">
        <v>527</v>
      </c>
      <c r="I213" s="626" t="s">
        <v>3274</v>
      </c>
      <c r="J213" s="626" t="s">
        <v>3275</v>
      </c>
      <c r="K213" s="626" t="s">
        <v>3276</v>
      </c>
      <c r="L213" s="627">
        <v>144.1</v>
      </c>
      <c r="M213" s="627">
        <v>1296.9000000000001</v>
      </c>
      <c r="N213" s="626">
        <v>9</v>
      </c>
      <c r="O213" s="691">
        <v>1</v>
      </c>
      <c r="P213" s="627">
        <v>1296.9000000000001</v>
      </c>
      <c r="Q213" s="642">
        <v>1</v>
      </c>
      <c r="R213" s="626">
        <v>9</v>
      </c>
      <c r="S213" s="642">
        <v>1</v>
      </c>
      <c r="T213" s="691">
        <v>1</v>
      </c>
      <c r="U213" s="673">
        <v>1</v>
      </c>
    </row>
    <row r="214" spans="1:21" ht="14.4" customHeight="1" x14ac:dyDescent="0.3">
      <c r="A214" s="625">
        <v>7</v>
      </c>
      <c r="B214" s="626" t="s">
        <v>528</v>
      </c>
      <c r="C214" s="626">
        <v>89301072</v>
      </c>
      <c r="D214" s="689" t="s">
        <v>4275</v>
      </c>
      <c r="E214" s="690" t="s">
        <v>2891</v>
      </c>
      <c r="F214" s="626" t="s">
        <v>2873</v>
      </c>
      <c r="G214" s="626" t="s">
        <v>3273</v>
      </c>
      <c r="H214" s="626" t="s">
        <v>527</v>
      </c>
      <c r="I214" s="626" t="s">
        <v>3385</v>
      </c>
      <c r="J214" s="626" t="s">
        <v>3386</v>
      </c>
      <c r="K214" s="626" t="s">
        <v>3387</v>
      </c>
      <c r="L214" s="627">
        <v>162.13</v>
      </c>
      <c r="M214" s="627">
        <v>972.78</v>
      </c>
      <c r="N214" s="626">
        <v>6</v>
      </c>
      <c r="O214" s="691">
        <v>1.5</v>
      </c>
      <c r="P214" s="627">
        <v>972.78</v>
      </c>
      <c r="Q214" s="642">
        <v>1</v>
      </c>
      <c r="R214" s="626">
        <v>6</v>
      </c>
      <c r="S214" s="642">
        <v>1</v>
      </c>
      <c r="T214" s="691">
        <v>1.5</v>
      </c>
      <c r="U214" s="673">
        <v>1</v>
      </c>
    </row>
    <row r="215" spans="1:21" ht="14.4" customHeight="1" x14ac:dyDescent="0.3">
      <c r="A215" s="625">
        <v>7</v>
      </c>
      <c r="B215" s="626" t="s">
        <v>528</v>
      </c>
      <c r="C215" s="626">
        <v>89301072</v>
      </c>
      <c r="D215" s="689" t="s">
        <v>4275</v>
      </c>
      <c r="E215" s="690" t="s">
        <v>2891</v>
      </c>
      <c r="F215" s="626" t="s">
        <v>2873</v>
      </c>
      <c r="G215" s="626" t="s">
        <v>3277</v>
      </c>
      <c r="H215" s="626" t="s">
        <v>645</v>
      </c>
      <c r="I215" s="626" t="s">
        <v>2069</v>
      </c>
      <c r="J215" s="626" t="s">
        <v>2070</v>
      </c>
      <c r="K215" s="626" t="s">
        <v>2071</v>
      </c>
      <c r="L215" s="627">
        <v>139.46</v>
      </c>
      <c r="M215" s="627">
        <v>557.84</v>
      </c>
      <c r="N215" s="626">
        <v>4</v>
      </c>
      <c r="O215" s="691">
        <v>1.5</v>
      </c>
      <c r="P215" s="627"/>
      <c r="Q215" s="642">
        <v>0</v>
      </c>
      <c r="R215" s="626"/>
      <c r="S215" s="642">
        <v>0</v>
      </c>
      <c r="T215" s="691"/>
      <c r="U215" s="673">
        <v>0</v>
      </c>
    </row>
    <row r="216" spans="1:21" ht="14.4" customHeight="1" x14ac:dyDescent="0.3">
      <c r="A216" s="625">
        <v>7</v>
      </c>
      <c r="B216" s="626" t="s">
        <v>528</v>
      </c>
      <c r="C216" s="626">
        <v>89301072</v>
      </c>
      <c r="D216" s="689" t="s">
        <v>4275</v>
      </c>
      <c r="E216" s="690" t="s">
        <v>2892</v>
      </c>
      <c r="F216" s="626" t="s">
        <v>2873</v>
      </c>
      <c r="G216" s="626" t="s">
        <v>2940</v>
      </c>
      <c r="H216" s="626" t="s">
        <v>645</v>
      </c>
      <c r="I216" s="626" t="s">
        <v>2941</v>
      </c>
      <c r="J216" s="626" t="s">
        <v>2942</v>
      </c>
      <c r="K216" s="626" t="s">
        <v>2943</v>
      </c>
      <c r="L216" s="627">
        <v>333.31</v>
      </c>
      <c r="M216" s="627">
        <v>333.31</v>
      </c>
      <c r="N216" s="626">
        <v>1</v>
      </c>
      <c r="O216" s="691"/>
      <c r="P216" s="627">
        <v>333.31</v>
      </c>
      <c r="Q216" s="642">
        <v>1</v>
      </c>
      <c r="R216" s="626">
        <v>1</v>
      </c>
      <c r="S216" s="642">
        <v>1</v>
      </c>
      <c r="T216" s="691"/>
      <c r="U216" s="673"/>
    </row>
    <row r="217" spans="1:21" ht="14.4" customHeight="1" x14ac:dyDescent="0.3">
      <c r="A217" s="625">
        <v>7</v>
      </c>
      <c r="B217" s="626" t="s">
        <v>528</v>
      </c>
      <c r="C217" s="626">
        <v>89301072</v>
      </c>
      <c r="D217" s="689" t="s">
        <v>4275</v>
      </c>
      <c r="E217" s="690" t="s">
        <v>2893</v>
      </c>
      <c r="F217" s="626" t="s">
        <v>2873</v>
      </c>
      <c r="G217" s="626" t="s">
        <v>2977</v>
      </c>
      <c r="H217" s="626" t="s">
        <v>527</v>
      </c>
      <c r="I217" s="626" t="s">
        <v>2978</v>
      </c>
      <c r="J217" s="626" t="s">
        <v>2979</v>
      </c>
      <c r="K217" s="626" t="s">
        <v>2980</v>
      </c>
      <c r="L217" s="627">
        <v>1354.54</v>
      </c>
      <c r="M217" s="627">
        <v>1354.54</v>
      </c>
      <c r="N217" s="626">
        <v>1</v>
      </c>
      <c r="O217" s="691">
        <v>1</v>
      </c>
      <c r="P217" s="627">
        <v>1354.54</v>
      </c>
      <c r="Q217" s="642">
        <v>1</v>
      </c>
      <c r="R217" s="626">
        <v>1</v>
      </c>
      <c r="S217" s="642">
        <v>1</v>
      </c>
      <c r="T217" s="691">
        <v>1</v>
      </c>
      <c r="U217" s="673">
        <v>1</v>
      </c>
    </row>
    <row r="218" spans="1:21" ht="14.4" customHeight="1" x14ac:dyDescent="0.3">
      <c r="A218" s="625">
        <v>7</v>
      </c>
      <c r="B218" s="626" t="s">
        <v>528</v>
      </c>
      <c r="C218" s="626">
        <v>89301072</v>
      </c>
      <c r="D218" s="689" t="s">
        <v>4275</v>
      </c>
      <c r="E218" s="690" t="s">
        <v>2893</v>
      </c>
      <c r="F218" s="626" t="s">
        <v>2873</v>
      </c>
      <c r="G218" s="626" t="s">
        <v>3046</v>
      </c>
      <c r="H218" s="626" t="s">
        <v>527</v>
      </c>
      <c r="I218" s="626" t="s">
        <v>3388</v>
      </c>
      <c r="J218" s="626" t="s">
        <v>3389</v>
      </c>
      <c r="K218" s="626" t="s">
        <v>3390</v>
      </c>
      <c r="L218" s="627">
        <v>6.98</v>
      </c>
      <c r="M218" s="627">
        <v>6.98</v>
      </c>
      <c r="N218" s="626">
        <v>1</v>
      </c>
      <c r="O218" s="691">
        <v>1</v>
      </c>
      <c r="P218" s="627">
        <v>6.98</v>
      </c>
      <c r="Q218" s="642">
        <v>1</v>
      </c>
      <c r="R218" s="626">
        <v>1</v>
      </c>
      <c r="S218" s="642">
        <v>1</v>
      </c>
      <c r="T218" s="691">
        <v>1</v>
      </c>
      <c r="U218" s="673">
        <v>1</v>
      </c>
    </row>
    <row r="219" spans="1:21" ht="14.4" customHeight="1" x14ac:dyDescent="0.3">
      <c r="A219" s="625">
        <v>7</v>
      </c>
      <c r="B219" s="626" t="s">
        <v>528</v>
      </c>
      <c r="C219" s="626">
        <v>89301072</v>
      </c>
      <c r="D219" s="689" t="s">
        <v>4275</v>
      </c>
      <c r="E219" s="690" t="s">
        <v>2893</v>
      </c>
      <c r="F219" s="626" t="s">
        <v>2873</v>
      </c>
      <c r="G219" s="626" t="s">
        <v>3050</v>
      </c>
      <c r="H219" s="626" t="s">
        <v>527</v>
      </c>
      <c r="I219" s="626" t="s">
        <v>3051</v>
      </c>
      <c r="J219" s="626" t="s">
        <v>3052</v>
      </c>
      <c r="K219" s="626" t="s">
        <v>3053</v>
      </c>
      <c r="L219" s="627">
        <v>51.87</v>
      </c>
      <c r="M219" s="627">
        <v>155.60999999999999</v>
      </c>
      <c r="N219" s="626">
        <v>3</v>
      </c>
      <c r="O219" s="691">
        <v>2</v>
      </c>
      <c r="P219" s="627">
        <v>155.60999999999999</v>
      </c>
      <c r="Q219" s="642">
        <v>1</v>
      </c>
      <c r="R219" s="626">
        <v>3</v>
      </c>
      <c r="S219" s="642">
        <v>1</v>
      </c>
      <c r="T219" s="691">
        <v>2</v>
      </c>
      <c r="U219" s="673">
        <v>1</v>
      </c>
    </row>
    <row r="220" spans="1:21" ht="14.4" customHeight="1" x14ac:dyDescent="0.3">
      <c r="A220" s="625">
        <v>7</v>
      </c>
      <c r="B220" s="626" t="s">
        <v>528</v>
      </c>
      <c r="C220" s="626">
        <v>89301072</v>
      </c>
      <c r="D220" s="689" t="s">
        <v>4275</v>
      </c>
      <c r="E220" s="690" t="s">
        <v>2893</v>
      </c>
      <c r="F220" s="626" t="s">
        <v>2873</v>
      </c>
      <c r="G220" s="626" t="s">
        <v>2915</v>
      </c>
      <c r="H220" s="626" t="s">
        <v>645</v>
      </c>
      <c r="I220" s="626" t="s">
        <v>2916</v>
      </c>
      <c r="J220" s="626" t="s">
        <v>2917</v>
      </c>
      <c r="K220" s="626" t="s">
        <v>2918</v>
      </c>
      <c r="L220" s="627">
        <v>270.69</v>
      </c>
      <c r="M220" s="627">
        <v>812.06999999999994</v>
      </c>
      <c r="N220" s="626">
        <v>3</v>
      </c>
      <c r="O220" s="691">
        <v>1.5</v>
      </c>
      <c r="P220" s="627">
        <v>812.06999999999994</v>
      </c>
      <c r="Q220" s="642">
        <v>1</v>
      </c>
      <c r="R220" s="626">
        <v>3</v>
      </c>
      <c r="S220" s="642">
        <v>1</v>
      </c>
      <c r="T220" s="691">
        <v>1.5</v>
      </c>
      <c r="U220" s="673">
        <v>1</v>
      </c>
    </row>
    <row r="221" spans="1:21" ht="14.4" customHeight="1" x14ac:dyDescent="0.3">
      <c r="A221" s="625">
        <v>7</v>
      </c>
      <c r="B221" s="626" t="s">
        <v>528</v>
      </c>
      <c r="C221" s="626">
        <v>89301072</v>
      </c>
      <c r="D221" s="689" t="s">
        <v>4275</v>
      </c>
      <c r="E221" s="690" t="s">
        <v>2893</v>
      </c>
      <c r="F221" s="626" t="s">
        <v>2873</v>
      </c>
      <c r="G221" s="626" t="s">
        <v>2940</v>
      </c>
      <c r="H221" s="626" t="s">
        <v>645</v>
      </c>
      <c r="I221" s="626" t="s">
        <v>2941</v>
      </c>
      <c r="J221" s="626" t="s">
        <v>2942</v>
      </c>
      <c r="K221" s="626" t="s">
        <v>2943</v>
      </c>
      <c r="L221" s="627">
        <v>333.31</v>
      </c>
      <c r="M221" s="627">
        <v>666.62</v>
      </c>
      <c r="N221" s="626">
        <v>2</v>
      </c>
      <c r="O221" s="691">
        <v>1</v>
      </c>
      <c r="P221" s="627"/>
      <c r="Q221" s="642">
        <v>0</v>
      </c>
      <c r="R221" s="626"/>
      <c r="S221" s="642">
        <v>0</v>
      </c>
      <c r="T221" s="691"/>
      <c r="U221" s="673">
        <v>0</v>
      </c>
    </row>
    <row r="222" spans="1:21" ht="14.4" customHeight="1" x14ac:dyDescent="0.3">
      <c r="A222" s="625">
        <v>7</v>
      </c>
      <c r="B222" s="626" t="s">
        <v>528</v>
      </c>
      <c r="C222" s="626">
        <v>89301072</v>
      </c>
      <c r="D222" s="689" t="s">
        <v>4275</v>
      </c>
      <c r="E222" s="690" t="s">
        <v>2893</v>
      </c>
      <c r="F222" s="626" t="s">
        <v>2873</v>
      </c>
      <c r="G222" s="626" t="s">
        <v>3054</v>
      </c>
      <c r="H222" s="626" t="s">
        <v>645</v>
      </c>
      <c r="I222" s="626" t="s">
        <v>3055</v>
      </c>
      <c r="J222" s="626" t="s">
        <v>3056</v>
      </c>
      <c r="K222" s="626" t="s">
        <v>3057</v>
      </c>
      <c r="L222" s="627">
        <v>1027.5999999999999</v>
      </c>
      <c r="M222" s="627">
        <v>48297.2</v>
      </c>
      <c r="N222" s="626">
        <v>47</v>
      </c>
      <c r="O222" s="691">
        <v>11</v>
      </c>
      <c r="P222" s="627">
        <v>32883.199999999997</v>
      </c>
      <c r="Q222" s="642">
        <v>0.68085106382978722</v>
      </c>
      <c r="R222" s="626">
        <v>32</v>
      </c>
      <c r="S222" s="642">
        <v>0.68085106382978722</v>
      </c>
      <c r="T222" s="691">
        <v>8</v>
      </c>
      <c r="U222" s="673">
        <v>0.72727272727272729</v>
      </c>
    </row>
    <row r="223" spans="1:21" ht="14.4" customHeight="1" x14ac:dyDescent="0.3">
      <c r="A223" s="625">
        <v>7</v>
      </c>
      <c r="B223" s="626" t="s">
        <v>528</v>
      </c>
      <c r="C223" s="626">
        <v>89301072</v>
      </c>
      <c r="D223" s="689" t="s">
        <v>4275</v>
      </c>
      <c r="E223" s="690" t="s">
        <v>2893</v>
      </c>
      <c r="F223" s="626" t="s">
        <v>2873</v>
      </c>
      <c r="G223" s="626" t="s">
        <v>3054</v>
      </c>
      <c r="H223" s="626" t="s">
        <v>645</v>
      </c>
      <c r="I223" s="626" t="s">
        <v>3058</v>
      </c>
      <c r="J223" s="626" t="s">
        <v>3059</v>
      </c>
      <c r="K223" s="626" t="s">
        <v>3060</v>
      </c>
      <c r="L223" s="627">
        <v>1509.4</v>
      </c>
      <c r="M223" s="627">
        <v>67923</v>
      </c>
      <c r="N223" s="626">
        <v>45</v>
      </c>
      <c r="O223" s="691">
        <v>9</v>
      </c>
      <c r="P223" s="627">
        <v>28678.600000000006</v>
      </c>
      <c r="Q223" s="642">
        <v>0.42222222222222233</v>
      </c>
      <c r="R223" s="626">
        <v>19</v>
      </c>
      <c r="S223" s="642">
        <v>0.42222222222222222</v>
      </c>
      <c r="T223" s="691">
        <v>3</v>
      </c>
      <c r="U223" s="673">
        <v>0.33333333333333331</v>
      </c>
    </row>
    <row r="224" spans="1:21" ht="14.4" customHeight="1" x14ac:dyDescent="0.3">
      <c r="A224" s="625">
        <v>7</v>
      </c>
      <c r="B224" s="626" t="s">
        <v>528</v>
      </c>
      <c r="C224" s="626">
        <v>89301072</v>
      </c>
      <c r="D224" s="689" t="s">
        <v>4275</v>
      </c>
      <c r="E224" s="690" t="s">
        <v>2893</v>
      </c>
      <c r="F224" s="626" t="s">
        <v>2873</v>
      </c>
      <c r="G224" s="626" t="s">
        <v>3054</v>
      </c>
      <c r="H224" s="626" t="s">
        <v>527</v>
      </c>
      <c r="I224" s="626" t="s">
        <v>3391</v>
      </c>
      <c r="J224" s="626" t="s">
        <v>3284</v>
      </c>
      <c r="K224" s="626" t="s">
        <v>3392</v>
      </c>
      <c r="L224" s="627">
        <v>0</v>
      </c>
      <c r="M224" s="627">
        <v>0</v>
      </c>
      <c r="N224" s="626">
        <v>1</v>
      </c>
      <c r="O224" s="691">
        <v>1</v>
      </c>
      <c r="P224" s="627">
        <v>0</v>
      </c>
      <c r="Q224" s="642"/>
      <c r="R224" s="626">
        <v>1</v>
      </c>
      <c r="S224" s="642">
        <v>1</v>
      </c>
      <c r="T224" s="691">
        <v>1</v>
      </c>
      <c r="U224" s="673">
        <v>1</v>
      </c>
    </row>
    <row r="225" spans="1:21" ht="14.4" customHeight="1" x14ac:dyDescent="0.3">
      <c r="A225" s="625">
        <v>7</v>
      </c>
      <c r="B225" s="626" t="s">
        <v>528</v>
      </c>
      <c r="C225" s="626">
        <v>89301072</v>
      </c>
      <c r="D225" s="689" t="s">
        <v>4275</v>
      </c>
      <c r="E225" s="690" t="s">
        <v>2893</v>
      </c>
      <c r="F225" s="626" t="s">
        <v>2873</v>
      </c>
      <c r="G225" s="626" t="s">
        <v>3054</v>
      </c>
      <c r="H225" s="626" t="s">
        <v>645</v>
      </c>
      <c r="I225" s="626" t="s">
        <v>3283</v>
      </c>
      <c r="J225" s="626" t="s">
        <v>3284</v>
      </c>
      <c r="K225" s="626" t="s">
        <v>3285</v>
      </c>
      <c r="L225" s="627">
        <v>1896.14</v>
      </c>
      <c r="M225" s="627">
        <v>87222.44</v>
      </c>
      <c r="N225" s="626">
        <v>46</v>
      </c>
      <c r="O225" s="691">
        <v>7</v>
      </c>
      <c r="P225" s="627">
        <v>64468.759999999995</v>
      </c>
      <c r="Q225" s="642">
        <v>0.73913043478260865</v>
      </c>
      <c r="R225" s="626">
        <v>34</v>
      </c>
      <c r="S225" s="642">
        <v>0.73913043478260865</v>
      </c>
      <c r="T225" s="691">
        <v>5</v>
      </c>
      <c r="U225" s="673">
        <v>0.7142857142857143</v>
      </c>
    </row>
    <row r="226" spans="1:21" ht="14.4" customHeight="1" x14ac:dyDescent="0.3">
      <c r="A226" s="625">
        <v>7</v>
      </c>
      <c r="B226" s="626" t="s">
        <v>528</v>
      </c>
      <c r="C226" s="626">
        <v>89301072</v>
      </c>
      <c r="D226" s="689" t="s">
        <v>4275</v>
      </c>
      <c r="E226" s="690" t="s">
        <v>2893</v>
      </c>
      <c r="F226" s="626" t="s">
        <v>2873</v>
      </c>
      <c r="G226" s="626" t="s">
        <v>3393</v>
      </c>
      <c r="H226" s="626" t="s">
        <v>645</v>
      </c>
      <c r="I226" s="626" t="s">
        <v>3394</v>
      </c>
      <c r="J226" s="626" t="s">
        <v>1956</v>
      </c>
      <c r="K226" s="626" t="s">
        <v>3395</v>
      </c>
      <c r="L226" s="627">
        <v>0</v>
      </c>
      <c r="M226" s="627">
        <v>0</v>
      </c>
      <c r="N226" s="626">
        <v>1</v>
      </c>
      <c r="O226" s="691">
        <v>1</v>
      </c>
      <c r="P226" s="627">
        <v>0</v>
      </c>
      <c r="Q226" s="642"/>
      <c r="R226" s="626">
        <v>1</v>
      </c>
      <c r="S226" s="642">
        <v>1</v>
      </c>
      <c r="T226" s="691">
        <v>1</v>
      </c>
      <c r="U226" s="673">
        <v>1</v>
      </c>
    </row>
    <row r="227" spans="1:21" ht="14.4" customHeight="1" x14ac:dyDescent="0.3">
      <c r="A227" s="625">
        <v>7</v>
      </c>
      <c r="B227" s="626" t="s">
        <v>528</v>
      </c>
      <c r="C227" s="626">
        <v>89301072</v>
      </c>
      <c r="D227" s="689" t="s">
        <v>4275</v>
      </c>
      <c r="E227" s="690" t="s">
        <v>2893</v>
      </c>
      <c r="F227" s="626" t="s">
        <v>2873</v>
      </c>
      <c r="G227" s="626" t="s">
        <v>3396</v>
      </c>
      <c r="H227" s="626" t="s">
        <v>527</v>
      </c>
      <c r="I227" s="626" t="s">
        <v>2426</v>
      </c>
      <c r="J227" s="626" t="s">
        <v>3397</v>
      </c>
      <c r="K227" s="626" t="s">
        <v>3398</v>
      </c>
      <c r="L227" s="627">
        <v>75.8</v>
      </c>
      <c r="M227" s="627">
        <v>151.6</v>
      </c>
      <c r="N227" s="626">
        <v>2</v>
      </c>
      <c r="O227" s="691">
        <v>1</v>
      </c>
      <c r="P227" s="627">
        <v>151.6</v>
      </c>
      <c r="Q227" s="642">
        <v>1</v>
      </c>
      <c r="R227" s="626">
        <v>2</v>
      </c>
      <c r="S227" s="642">
        <v>1</v>
      </c>
      <c r="T227" s="691">
        <v>1</v>
      </c>
      <c r="U227" s="673">
        <v>1</v>
      </c>
    </row>
    <row r="228" spans="1:21" ht="14.4" customHeight="1" x14ac:dyDescent="0.3">
      <c r="A228" s="625">
        <v>7</v>
      </c>
      <c r="B228" s="626" t="s">
        <v>528</v>
      </c>
      <c r="C228" s="626">
        <v>89301072</v>
      </c>
      <c r="D228" s="689" t="s">
        <v>4275</v>
      </c>
      <c r="E228" s="690" t="s">
        <v>2893</v>
      </c>
      <c r="F228" s="626" t="s">
        <v>2873</v>
      </c>
      <c r="G228" s="626" t="s">
        <v>3396</v>
      </c>
      <c r="H228" s="626" t="s">
        <v>527</v>
      </c>
      <c r="I228" s="626" t="s">
        <v>3399</v>
      </c>
      <c r="J228" s="626" t="s">
        <v>3400</v>
      </c>
      <c r="K228" s="626" t="s">
        <v>3401</v>
      </c>
      <c r="L228" s="627">
        <v>75.8</v>
      </c>
      <c r="M228" s="627">
        <v>151.6</v>
      </c>
      <c r="N228" s="626">
        <v>2</v>
      </c>
      <c r="O228" s="691">
        <v>1</v>
      </c>
      <c r="P228" s="627">
        <v>151.6</v>
      </c>
      <c r="Q228" s="642">
        <v>1</v>
      </c>
      <c r="R228" s="626">
        <v>2</v>
      </c>
      <c r="S228" s="642">
        <v>1</v>
      </c>
      <c r="T228" s="691">
        <v>1</v>
      </c>
      <c r="U228" s="673">
        <v>1</v>
      </c>
    </row>
    <row r="229" spans="1:21" ht="14.4" customHeight="1" x14ac:dyDescent="0.3">
      <c r="A229" s="625">
        <v>7</v>
      </c>
      <c r="B229" s="626" t="s">
        <v>528</v>
      </c>
      <c r="C229" s="626">
        <v>89301072</v>
      </c>
      <c r="D229" s="689" t="s">
        <v>4275</v>
      </c>
      <c r="E229" s="690" t="s">
        <v>2893</v>
      </c>
      <c r="F229" s="626" t="s">
        <v>2873</v>
      </c>
      <c r="G229" s="626" t="s">
        <v>3402</v>
      </c>
      <c r="H229" s="626" t="s">
        <v>645</v>
      </c>
      <c r="I229" s="626" t="s">
        <v>3403</v>
      </c>
      <c r="J229" s="626" t="s">
        <v>3404</v>
      </c>
      <c r="K229" s="626" t="s">
        <v>3405</v>
      </c>
      <c r="L229" s="627">
        <v>69.86</v>
      </c>
      <c r="M229" s="627">
        <v>209.57999999999998</v>
      </c>
      <c r="N229" s="626">
        <v>3</v>
      </c>
      <c r="O229" s="691">
        <v>0.5</v>
      </c>
      <c r="P229" s="627">
        <v>209.57999999999998</v>
      </c>
      <c r="Q229" s="642">
        <v>1</v>
      </c>
      <c r="R229" s="626">
        <v>3</v>
      </c>
      <c r="S229" s="642">
        <v>1</v>
      </c>
      <c r="T229" s="691">
        <v>0.5</v>
      </c>
      <c r="U229" s="673">
        <v>1</v>
      </c>
    </row>
    <row r="230" spans="1:21" ht="14.4" customHeight="1" x14ac:dyDescent="0.3">
      <c r="A230" s="625">
        <v>7</v>
      </c>
      <c r="B230" s="626" t="s">
        <v>528</v>
      </c>
      <c r="C230" s="626">
        <v>89301072</v>
      </c>
      <c r="D230" s="689" t="s">
        <v>4275</v>
      </c>
      <c r="E230" s="690" t="s">
        <v>2893</v>
      </c>
      <c r="F230" s="626" t="s">
        <v>2873</v>
      </c>
      <c r="G230" s="626" t="s">
        <v>3061</v>
      </c>
      <c r="H230" s="626" t="s">
        <v>645</v>
      </c>
      <c r="I230" s="626" t="s">
        <v>3286</v>
      </c>
      <c r="J230" s="626" t="s">
        <v>3287</v>
      </c>
      <c r="K230" s="626" t="s">
        <v>3288</v>
      </c>
      <c r="L230" s="627">
        <v>162.13</v>
      </c>
      <c r="M230" s="627">
        <v>2756.2099999999996</v>
      </c>
      <c r="N230" s="626">
        <v>17</v>
      </c>
      <c r="O230" s="691">
        <v>8.5</v>
      </c>
      <c r="P230" s="627">
        <v>1621.2999999999997</v>
      </c>
      <c r="Q230" s="642">
        <v>0.58823529411764708</v>
      </c>
      <c r="R230" s="626">
        <v>10</v>
      </c>
      <c r="S230" s="642">
        <v>0.58823529411764708</v>
      </c>
      <c r="T230" s="691">
        <v>4</v>
      </c>
      <c r="U230" s="673">
        <v>0.47058823529411764</v>
      </c>
    </row>
    <row r="231" spans="1:21" ht="14.4" customHeight="1" x14ac:dyDescent="0.3">
      <c r="A231" s="625">
        <v>7</v>
      </c>
      <c r="B231" s="626" t="s">
        <v>528</v>
      </c>
      <c r="C231" s="626">
        <v>89301072</v>
      </c>
      <c r="D231" s="689" t="s">
        <v>4275</v>
      </c>
      <c r="E231" s="690" t="s">
        <v>2893</v>
      </c>
      <c r="F231" s="626" t="s">
        <v>2873</v>
      </c>
      <c r="G231" s="626" t="s">
        <v>3061</v>
      </c>
      <c r="H231" s="626" t="s">
        <v>645</v>
      </c>
      <c r="I231" s="626" t="s">
        <v>2065</v>
      </c>
      <c r="J231" s="626" t="s">
        <v>2066</v>
      </c>
      <c r="K231" s="626" t="s">
        <v>2852</v>
      </c>
      <c r="L231" s="627">
        <v>216.16</v>
      </c>
      <c r="M231" s="627">
        <v>648.48</v>
      </c>
      <c r="N231" s="626">
        <v>3</v>
      </c>
      <c r="O231" s="691">
        <v>0.5</v>
      </c>
      <c r="P231" s="627"/>
      <c r="Q231" s="642">
        <v>0</v>
      </c>
      <c r="R231" s="626"/>
      <c r="S231" s="642">
        <v>0</v>
      </c>
      <c r="T231" s="691"/>
      <c r="U231" s="673">
        <v>0</v>
      </c>
    </row>
    <row r="232" spans="1:21" ht="14.4" customHeight="1" x14ac:dyDescent="0.3">
      <c r="A232" s="625">
        <v>7</v>
      </c>
      <c r="B232" s="626" t="s">
        <v>528</v>
      </c>
      <c r="C232" s="626">
        <v>89301072</v>
      </c>
      <c r="D232" s="689" t="s">
        <v>4275</v>
      </c>
      <c r="E232" s="690" t="s">
        <v>2893</v>
      </c>
      <c r="F232" s="626" t="s">
        <v>2873</v>
      </c>
      <c r="G232" s="626" t="s">
        <v>3062</v>
      </c>
      <c r="H232" s="626" t="s">
        <v>527</v>
      </c>
      <c r="I232" s="626" t="s">
        <v>3063</v>
      </c>
      <c r="J232" s="626" t="s">
        <v>3064</v>
      </c>
      <c r="K232" s="626" t="s">
        <v>3065</v>
      </c>
      <c r="L232" s="627">
        <v>294.70999999999998</v>
      </c>
      <c r="M232" s="627">
        <v>294.70999999999998</v>
      </c>
      <c r="N232" s="626">
        <v>1</v>
      </c>
      <c r="O232" s="691">
        <v>1</v>
      </c>
      <c r="P232" s="627"/>
      <c r="Q232" s="642">
        <v>0</v>
      </c>
      <c r="R232" s="626"/>
      <c r="S232" s="642">
        <v>0</v>
      </c>
      <c r="T232" s="691"/>
      <c r="U232" s="673">
        <v>0</v>
      </c>
    </row>
    <row r="233" spans="1:21" ht="14.4" customHeight="1" x14ac:dyDescent="0.3">
      <c r="A233" s="625">
        <v>7</v>
      </c>
      <c r="B233" s="626" t="s">
        <v>528</v>
      </c>
      <c r="C233" s="626">
        <v>89301072</v>
      </c>
      <c r="D233" s="689" t="s">
        <v>4275</v>
      </c>
      <c r="E233" s="690" t="s">
        <v>2893</v>
      </c>
      <c r="F233" s="626" t="s">
        <v>2873</v>
      </c>
      <c r="G233" s="626" t="s">
        <v>3062</v>
      </c>
      <c r="H233" s="626" t="s">
        <v>527</v>
      </c>
      <c r="I233" s="626" t="s">
        <v>3406</v>
      </c>
      <c r="J233" s="626" t="s">
        <v>3407</v>
      </c>
      <c r="K233" s="626" t="s">
        <v>3408</v>
      </c>
      <c r="L233" s="627">
        <v>221.03</v>
      </c>
      <c r="M233" s="627">
        <v>221.03</v>
      </c>
      <c r="N233" s="626">
        <v>1</v>
      </c>
      <c r="O233" s="691">
        <v>1</v>
      </c>
      <c r="P233" s="627">
        <v>221.03</v>
      </c>
      <c r="Q233" s="642">
        <v>1</v>
      </c>
      <c r="R233" s="626">
        <v>1</v>
      </c>
      <c r="S233" s="642">
        <v>1</v>
      </c>
      <c r="T233" s="691">
        <v>1</v>
      </c>
      <c r="U233" s="673">
        <v>1</v>
      </c>
    </row>
    <row r="234" spans="1:21" ht="14.4" customHeight="1" x14ac:dyDescent="0.3">
      <c r="A234" s="625">
        <v>7</v>
      </c>
      <c r="B234" s="626" t="s">
        <v>528</v>
      </c>
      <c r="C234" s="626">
        <v>89301072</v>
      </c>
      <c r="D234" s="689" t="s">
        <v>4275</v>
      </c>
      <c r="E234" s="690" t="s">
        <v>2893</v>
      </c>
      <c r="F234" s="626" t="s">
        <v>2873</v>
      </c>
      <c r="G234" s="626" t="s">
        <v>3062</v>
      </c>
      <c r="H234" s="626" t="s">
        <v>527</v>
      </c>
      <c r="I234" s="626" t="s">
        <v>3066</v>
      </c>
      <c r="J234" s="626" t="s">
        <v>3067</v>
      </c>
      <c r="K234" s="626" t="s">
        <v>3068</v>
      </c>
      <c r="L234" s="627">
        <v>261.41000000000003</v>
      </c>
      <c r="M234" s="627">
        <v>261.41000000000003</v>
      </c>
      <c r="N234" s="626">
        <v>1</v>
      </c>
      <c r="O234" s="691">
        <v>0.5</v>
      </c>
      <c r="P234" s="627"/>
      <c r="Q234" s="642">
        <v>0</v>
      </c>
      <c r="R234" s="626"/>
      <c r="S234" s="642">
        <v>0</v>
      </c>
      <c r="T234" s="691"/>
      <c r="U234" s="673">
        <v>0</v>
      </c>
    </row>
    <row r="235" spans="1:21" ht="14.4" customHeight="1" x14ac:dyDescent="0.3">
      <c r="A235" s="625">
        <v>7</v>
      </c>
      <c r="B235" s="626" t="s">
        <v>528</v>
      </c>
      <c r="C235" s="626">
        <v>89301072</v>
      </c>
      <c r="D235" s="689" t="s">
        <v>4275</v>
      </c>
      <c r="E235" s="690" t="s">
        <v>2893</v>
      </c>
      <c r="F235" s="626" t="s">
        <v>2873</v>
      </c>
      <c r="G235" s="626" t="s">
        <v>3291</v>
      </c>
      <c r="H235" s="626" t="s">
        <v>527</v>
      </c>
      <c r="I235" s="626" t="s">
        <v>608</v>
      </c>
      <c r="J235" s="626" t="s">
        <v>3409</v>
      </c>
      <c r="K235" s="626" t="s">
        <v>3410</v>
      </c>
      <c r="L235" s="627">
        <v>32.409999999999997</v>
      </c>
      <c r="M235" s="627">
        <v>64.819999999999993</v>
      </c>
      <c r="N235" s="626">
        <v>2</v>
      </c>
      <c r="O235" s="691">
        <v>0.5</v>
      </c>
      <c r="P235" s="627">
        <v>64.819999999999993</v>
      </c>
      <c r="Q235" s="642">
        <v>1</v>
      </c>
      <c r="R235" s="626">
        <v>2</v>
      </c>
      <c r="S235" s="642">
        <v>1</v>
      </c>
      <c r="T235" s="691">
        <v>0.5</v>
      </c>
      <c r="U235" s="673">
        <v>1</v>
      </c>
    </row>
    <row r="236" spans="1:21" ht="14.4" customHeight="1" x14ac:dyDescent="0.3">
      <c r="A236" s="625">
        <v>7</v>
      </c>
      <c r="B236" s="626" t="s">
        <v>528</v>
      </c>
      <c r="C236" s="626">
        <v>89301072</v>
      </c>
      <c r="D236" s="689" t="s">
        <v>4275</v>
      </c>
      <c r="E236" s="690" t="s">
        <v>2893</v>
      </c>
      <c r="F236" s="626" t="s">
        <v>2873</v>
      </c>
      <c r="G236" s="626" t="s">
        <v>3291</v>
      </c>
      <c r="H236" s="626" t="s">
        <v>527</v>
      </c>
      <c r="I236" s="626" t="s">
        <v>3411</v>
      </c>
      <c r="J236" s="626" t="s">
        <v>3412</v>
      </c>
      <c r="K236" s="626" t="s">
        <v>3413</v>
      </c>
      <c r="L236" s="627">
        <v>75.36</v>
      </c>
      <c r="M236" s="627">
        <v>75.36</v>
      </c>
      <c r="N236" s="626">
        <v>1</v>
      </c>
      <c r="O236" s="691">
        <v>0.5</v>
      </c>
      <c r="P236" s="627"/>
      <c r="Q236" s="642">
        <v>0</v>
      </c>
      <c r="R236" s="626"/>
      <c r="S236" s="642">
        <v>0</v>
      </c>
      <c r="T236" s="691"/>
      <c r="U236" s="673">
        <v>0</v>
      </c>
    </row>
    <row r="237" spans="1:21" ht="14.4" customHeight="1" x14ac:dyDescent="0.3">
      <c r="A237" s="625">
        <v>7</v>
      </c>
      <c r="B237" s="626" t="s">
        <v>528</v>
      </c>
      <c r="C237" s="626">
        <v>89301072</v>
      </c>
      <c r="D237" s="689" t="s">
        <v>4275</v>
      </c>
      <c r="E237" s="690" t="s">
        <v>2893</v>
      </c>
      <c r="F237" s="626" t="s">
        <v>2873</v>
      </c>
      <c r="G237" s="626" t="s">
        <v>3414</v>
      </c>
      <c r="H237" s="626" t="s">
        <v>527</v>
      </c>
      <c r="I237" s="626" t="s">
        <v>3415</v>
      </c>
      <c r="J237" s="626" t="s">
        <v>3416</v>
      </c>
      <c r="K237" s="626" t="s">
        <v>3384</v>
      </c>
      <c r="L237" s="627">
        <v>138.61000000000001</v>
      </c>
      <c r="M237" s="627">
        <v>415.83000000000004</v>
      </c>
      <c r="N237" s="626">
        <v>3</v>
      </c>
      <c r="O237" s="691">
        <v>0.5</v>
      </c>
      <c r="P237" s="627">
        <v>415.83000000000004</v>
      </c>
      <c r="Q237" s="642">
        <v>1</v>
      </c>
      <c r="R237" s="626">
        <v>3</v>
      </c>
      <c r="S237" s="642">
        <v>1</v>
      </c>
      <c r="T237" s="691">
        <v>0.5</v>
      </c>
      <c r="U237" s="673">
        <v>1</v>
      </c>
    </row>
    <row r="238" spans="1:21" ht="14.4" customHeight="1" x14ac:dyDescent="0.3">
      <c r="A238" s="625">
        <v>7</v>
      </c>
      <c r="B238" s="626" t="s">
        <v>528</v>
      </c>
      <c r="C238" s="626">
        <v>89301072</v>
      </c>
      <c r="D238" s="689" t="s">
        <v>4275</v>
      </c>
      <c r="E238" s="690" t="s">
        <v>2893</v>
      </c>
      <c r="F238" s="626" t="s">
        <v>2873</v>
      </c>
      <c r="G238" s="626" t="s">
        <v>3414</v>
      </c>
      <c r="H238" s="626" t="s">
        <v>527</v>
      </c>
      <c r="I238" s="626" t="s">
        <v>3415</v>
      </c>
      <c r="J238" s="626" t="s">
        <v>3416</v>
      </c>
      <c r="K238" s="626" t="s">
        <v>3417</v>
      </c>
      <c r="L238" s="627">
        <v>115.3</v>
      </c>
      <c r="M238" s="627">
        <v>345.9</v>
      </c>
      <c r="N238" s="626">
        <v>3</v>
      </c>
      <c r="O238" s="691">
        <v>1</v>
      </c>
      <c r="P238" s="627">
        <v>345.9</v>
      </c>
      <c r="Q238" s="642">
        <v>1</v>
      </c>
      <c r="R238" s="626">
        <v>3</v>
      </c>
      <c r="S238" s="642">
        <v>1</v>
      </c>
      <c r="T238" s="691">
        <v>1</v>
      </c>
      <c r="U238" s="673">
        <v>1</v>
      </c>
    </row>
    <row r="239" spans="1:21" ht="14.4" customHeight="1" x14ac:dyDescent="0.3">
      <c r="A239" s="625">
        <v>7</v>
      </c>
      <c r="B239" s="626" t="s">
        <v>528</v>
      </c>
      <c r="C239" s="626">
        <v>89301072</v>
      </c>
      <c r="D239" s="689" t="s">
        <v>4275</v>
      </c>
      <c r="E239" s="690" t="s">
        <v>2893</v>
      </c>
      <c r="F239" s="626" t="s">
        <v>2873</v>
      </c>
      <c r="G239" s="626" t="s">
        <v>3069</v>
      </c>
      <c r="H239" s="626" t="s">
        <v>527</v>
      </c>
      <c r="I239" s="626" t="s">
        <v>3070</v>
      </c>
      <c r="J239" s="626" t="s">
        <v>3071</v>
      </c>
      <c r="K239" s="626" t="s">
        <v>3072</v>
      </c>
      <c r="L239" s="627">
        <v>53.67</v>
      </c>
      <c r="M239" s="627">
        <v>3810.5700000000006</v>
      </c>
      <c r="N239" s="626">
        <v>71</v>
      </c>
      <c r="O239" s="691">
        <v>18</v>
      </c>
      <c r="P239" s="627">
        <v>2522.4900000000007</v>
      </c>
      <c r="Q239" s="642">
        <v>0.66197183098591561</v>
      </c>
      <c r="R239" s="626">
        <v>47</v>
      </c>
      <c r="S239" s="642">
        <v>0.6619718309859155</v>
      </c>
      <c r="T239" s="691">
        <v>12</v>
      </c>
      <c r="U239" s="673">
        <v>0.66666666666666663</v>
      </c>
    </row>
    <row r="240" spans="1:21" ht="14.4" customHeight="1" x14ac:dyDescent="0.3">
      <c r="A240" s="625">
        <v>7</v>
      </c>
      <c r="B240" s="626" t="s">
        <v>528</v>
      </c>
      <c r="C240" s="626">
        <v>89301072</v>
      </c>
      <c r="D240" s="689" t="s">
        <v>4275</v>
      </c>
      <c r="E240" s="690" t="s">
        <v>2893</v>
      </c>
      <c r="F240" s="626" t="s">
        <v>2873</v>
      </c>
      <c r="G240" s="626" t="s">
        <v>3069</v>
      </c>
      <c r="H240" s="626" t="s">
        <v>527</v>
      </c>
      <c r="I240" s="626" t="s">
        <v>3073</v>
      </c>
      <c r="J240" s="626" t="s">
        <v>3074</v>
      </c>
      <c r="K240" s="626" t="s">
        <v>2003</v>
      </c>
      <c r="L240" s="627">
        <v>165.67</v>
      </c>
      <c r="M240" s="627">
        <v>662.68</v>
      </c>
      <c r="N240" s="626">
        <v>4</v>
      </c>
      <c r="O240" s="691">
        <v>1</v>
      </c>
      <c r="P240" s="627"/>
      <c r="Q240" s="642">
        <v>0</v>
      </c>
      <c r="R240" s="626"/>
      <c r="S240" s="642">
        <v>0</v>
      </c>
      <c r="T240" s="691"/>
      <c r="U240" s="673">
        <v>0</v>
      </c>
    </row>
    <row r="241" spans="1:21" ht="14.4" customHeight="1" x14ac:dyDescent="0.3">
      <c r="A241" s="625">
        <v>7</v>
      </c>
      <c r="B241" s="626" t="s">
        <v>528</v>
      </c>
      <c r="C241" s="626">
        <v>89301072</v>
      </c>
      <c r="D241" s="689" t="s">
        <v>4275</v>
      </c>
      <c r="E241" s="690" t="s">
        <v>2893</v>
      </c>
      <c r="F241" s="626" t="s">
        <v>2873</v>
      </c>
      <c r="G241" s="626" t="s">
        <v>3298</v>
      </c>
      <c r="H241" s="626" t="s">
        <v>527</v>
      </c>
      <c r="I241" s="626" t="s">
        <v>3299</v>
      </c>
      <c r="J241" s="626" t="s">
        <v>3300</v>
      </c>
      <c r="K241" s="626" t="s">
        <v>3301</v>
      </c>
      <c r="L241" s="627">
        <v>0</v>
      </c>
      <c r="M241" s="627">
        <v>0</v>
      </c>
      <c r="N241" s="626">
        <v>1</v>
      </c>
      <c r="O241" s="691">
        <v>0.5</v>
      </c>
      <c r="P241" s="627">
        <v>0</v>
      </c>
      <c r="Q241" s="642"/>
      <c r="R241" s="626">
        <v>1</v>
      </c>
      <c r="S241" s="642">
        <v>1</v>
      </c>
      <c r="T241" s="691">
        <v>0.5</v>
      </c>
      <c r="U241" s="673">
        <v>1</v>
      </c>
    </row>
    <row r="242" spans="1:21" ht="14.4" customHeight="1" x14ac:dyDescent="0.3">
      <c r="A242" s="625">
        <v>7</v>
      </c>
      <c r="B242" s="626" t="s">
        <v>528</v>
      </c>
      <c r="C242" s="626">
        <v>89301072</v>
      </c>
      <c r="D242" s="689" t="s">
        <v>4275</v>
      </c>
      <c r="E242" s="690" t="s">
        <v>2893</v>
      </c>
      <c r="F242" s="626" t="s">
        <v>2873</v>
      </c>
      <c r="G242" s="626" t="s">
        <v>3298</v>
      </c>
      <c r="H242" s="626" t="s">
        <v>527</v>
      </c>
      <c r="I242" s="626" t="s">
        <v>3418</v>
      </c>
      <c r="J242" s="626" t="s">
        <v>3419</v>
      </c>
      <c r="K242" s="626" t="s">
        <v>3420</v>
      </c>
      <c r="L242" s="627">
        <v>834.99</v>
      </c>
      <c r="M242" s="627">
        <v>834.99</v>
      </c>
      <c r="N242" s="626">
        <v>1</v>
      </c>
      <c r="O242" s="691">
        <v>0.5</v>
      </c>
      <c r="P242" s="627">
        <v>834.99</v>
      </c>
      <c r="Q242" s="642">
        <v>1</v>
      </c>
      <c r="R242" s="626">
        <v>1</v>
      </c>
      <c r="S242" s="642">
        <v>1</v>
      </c>
      <c r="T242" s="691">
        <v>0.5</v>
      </c>
      <c r="U242" s="673">
        <v>1</v>
      </c>
    </row>
    <row r="243" spans="1:21" ht="14.4" customHeight="1" x14ac:dyDescent="0.3">
      <c r="A243" s="625">
        <v>7</v>
      </c>
      <c r="B243" s="626" t="s">
        <v>528</v>
      </c>
      <c r="C243" s="626">
        <v>89301072</v>
      </c>
      <c r="D243" s="689" t="s">
        <v>4275</v>
      </c>
      <c r="E243" s="690" t="s">
        <v>2893</v>
      </c>
      <c r="F243" s="626" t="s">
        <v>2873</v>
      </c>
      <c r="G243" s="626" t="s">
        <v>3421</v>
      </c>
      <c r="H243" s="626" t="s">
        <v>527</v>
      </c>
      <c r="I243" s="626" t="s">
        <v>3422</v>
      </c>
      <c r="J243" s="626" t="s">
        <v>3423</v>
      </c>
      <c r="K243" s="626" t="s">
        <v>3424</v>
      </c>
      <c r="L243" s="627">
        <v>0</v>
      </c>
      <c r="M243" s="627">
        <v>0</v>
      </c>
      <c r="N243" s="626">
        <v>1</v>
      </c>
      <c r="O243" s="691">
        <v>0.5</v>
      </c>
      <c r="P243" s="627">
        <v>0</v>
      </c>
      <c r="Q243" s="642"/>
      <c r="R243" s="626">
        <v>1</v>
      </c>
      <c r="S243" s="642">
        <v>1</v>
      </c>
      <c r="T243" s="691">
        <v>0.5</v>
      </c>
      <c r="U243" s="673">
        <v>1</v>
      </c>
    </row>
    <row r="244" spans="1:21" ht="14.4" customHeight="1" x14ac:dyDescent="0.3">
      <c r="A244" s="625">
        <v>7</v>
      </c>
      <c r="B244" s="626" t="s">
        <v>528</v>
      </c>
      <c r="C244" s="626">
        <v>89301072</v>
      </c>
      <c r="D244" s="689" t="s">
        <v>4275</v>
      </c>
      <c r="E244" s="690" t="s">
        <v>2893</v>
      </c>
      <c r="F244" s="626" t="s">
        <v>2873</v>
      </c>
      <c r="G244" s="626" t="s">
        <v>3278</v>
      </c>
      <c r="H244" s="626" t="s">
        <v>645</v>
      </c>
      <c r="I244" s="626" t="s">
        <v>2027</v>
      </c>
      <c r="J244" s="626" t="s">
        <v>2028</v>
      </c>
      <c r="K244" s="626" t="s">
        <v>2029</v>
      </c>
      <c r="L244" s="627">
        <v>232.44</v>
      </c>
      <c r="M244" s="627">
        <v>464.88</v>
      </c>
      <c r="N244" s="626">
        <v>2</v>
      </c>
      <c r="O244" s="691">
        <v>1</v>
      </c>
      <c r="P244" s="627">
        <v>464.88</v>
      </c>
      <c r="Q244" s="642">
        <v>1</v>
      </c>
      <c r="R244" s="626">
        <v>2</v>
      </c>
      <c r="S244" s="642">
        <v>1</v>
      </c>
      <c r="T244" s="691">
        <v>1</v>
      </c>
      <c r="U244" s="673">
        <v>1</v>
      </c>
    </row>
    <row r="245" spans="1:21" ht="14.4" customHeight="1" x14ac:dyDescent="0.3">
      <c r="A245" s="625">
        <v>7</v>
      </c>
      <c r="B245" s="626" t="s">
        <v>528</v>
      </c>
      <c r="C245" s="626">
        <v>89301072</v>
      </c>
      <c r="D245" s="689" t="s">
        <v>4275</v>
      </c>
      <c r="E245" s="690" t="s">
        <v>2893</v>
      </c>
      <c r="F245" s="626" t="s">
        <v>2873</v>
      </c>
      <c r="G245" s="626" t="s">
        <v>2919</v>
      </c>
      <c r="H245" s="626" t="s">
        <v>645</v>
      </c>
      <c r="I245" s="626" t="s">
        <v>2920</v>
      </c>
      <c r="J245" s="626" t="s">
        <v>1948</v>
      </c>
      <c r="K245" s="626" t="s">
        <v>2921</v>
      </c>
      <c r="L245" s="627">
        <v>471.57</v>
      </c>
      <c r="M245" s="627">
        <v>943.14</v>
      </c>
      <c r="N245" s="626">
        <v>2</v>
      </c>
      <c r="O245" s="691">
        <v>1</v>
      </c>
      <c r="P245" s="627">
        <v>943.14</v>
      </c>
      <c r="Q245" s="642">
        <v>1</v>
      </c>
      <c r="R245" s="626">
        <v>2</v>
      </c>
      <c r="S245" s="642">
        <v>1</v>
      </c>
      <c r="T245" s="691">
        <v>1</v>
      </c>
      <c r="U245" s="673">
        <v>1</v>
      </c>
    </row>
    <row r="246" spans="1:21" ht="14.4" customHeight="1" x14ac:dyDescent="0.3">
      <c r="A246" s="625">
        <v>7</v>
      </c>
      <c r="B246" s="626" t="s">
        <v>528</v>
      </c>
      <c r="C246" s="626">
        <v>89301072</v>
      </c>
      <c r="D246" s="689" t="s">
        <v>4275</v>
      </c>
      <c r="E246" s="690" t="s">
        <v>2893</v>
      </c>
      <c r="F246" s="626" t="s">
        <v>2873</v>
      </c>
      <c r="G246" s="626" t="s">
        <v>3079</v>
      </c>
      <c r="H246" s="626" t="s">
        <v>527</v>
      </c>
      <c r="I246" s="626" t="s">
        <v>3080</v>
      </c>
      <c r="J246" s="626" t="s">
        <v>3081</v>
      </c>
      <c r="K246" s="626" t="s">
        <v>3082</v>
      </c>
      <c r="L246" s="627">
        <v>629.07000000000005</v>
      </c>
      <c r="M246" s="627">
        <v>629.07000000000005</v>
      </c>
      <c r="N246" s="626">
        <v>1</v>
      </c>
      <c r="O246" s="691">
        <v>1</v>
      </c>
      <c r="P246" s="627">
        <v>629.07000000000005</v>
      </c>
      <c r="Q246" s="642">
        <v>1</v>
      </c>
      <c r="R246" s="626">
        <v>1</v>
      </c>
      <c r="S246" s="642">
        <v>1</v>
      </c>
      <c r="T246" s="691">
        <v>1</v>
      </c>
      <c r="U246" s="673">
        <v>1</v>
      </c>
    </row>
    <row r="247" spans="1:21" ht="14.4" customHeight="1" x14ac:dyDescent="0.3">
      <c r="A247" s="625">
        <v>7</v>
      </c>
      <c r="B247" s="626" t="s">
        <v>528</v>
      </c>
      <c r="C247" s="626">
        <v>89301072</v>
      </c>
      <c r="D247" s="689" t="s">
        <v>4275</v>
      </c>
      <c r="E247" s="690" t="s">
        <v>2893</v>
      </c>
      <c r="F247" s="626" t="s">
        <v>2873</v>
      </c>
      <c r="G247" s="626" t="s">
        <v>3079</v>
      </c>
      <c r="H247" s="626" t="s">
        <v>527</v>
      </c>
      <c r="I247" s="626" t="s">
        <v>3104</v>
      </c>
      <c r="J247" s="626" t="s">
        <v>3105</v>
      </c>
      <c r="K247" s="626" t="s">
        <v>3106</v>
      </c>
      <c r="L247" s="627">
        <v>4358.63</v>
      </c>
      <c r="M247" s="627">
        <v>13075.89</v>
      </c>
      <c r="N247" s="626">
        <v>3</v>
      </c>
      <c r="O247" s="691">
        <v>3</v>
      </c>
      <c r="P247" s="627">
        <v>8717.26</v>
      </c>
      <c r="Q247" s="642">
        <v>0.66666666666666674</v>
      </c>
      <c r="R247" s="626">
        <v>2</v>
      </c>
      <c r="S247" s="642">
        <v>0.66666666666666663</v>
      </c>
      <c r="T247" s="691">
        <v>2</v>
      </c>
      <c r="U247" s="673">
        <v>0.66666666666666663</v>
      </c>
    </row>
    <row r="248" spans="1:21" ht="14.4" customHeight="1" x14ac:dyDescent="0.3">
      <c r="A248" s="625">
        <v>7</v>
      </c>
      <c r="B248" s="626" t="s">
        <v>528</v>
      </c>
      <c r="C248" s="626">
        <v>89301072</v>
      </c>
      <c r="D248" s="689" t="s">
        <v>4275</v>
      </c>
      <c r="E248" s="690" t="s">
        <v>2893</v>
      </c>
      <c r="F248" s="626" t="s">
        <v>2873</v>
      </c>
      <c r="G248" s="626" t="s">
        <v>3079</v>
      </c>
      <c r="H248" s="626" t="s">
        <v>527</v>
      </c>
      <c r="I248" s="626" t="s">
        <v>3425</v>
      </c>
      <c r="J248" s="626" t="s">
        <v>3114</v>
      </c>
      <c r="K248" s="626" t="s">
        <v>3426</v>
      </c>
      <c r="L248" s="627">
        <v>0</v>
      </c>
      <c r="M248" s="627">
        <v>0</v>
      </c>
      <c r="N248" s="626">
        <v>1</v>
      </c>
      <c r="O248" s="691">
        <v>1</v>
      </c>
      <c r="P248" s="627">
        <v>0</v>
      </c>
      <c r="Q248" s="642"/>
      <c r="R248" s="626">
        <v>1</v>
      </c>
      <c r="S248" s="642">
        <v>1</v>
      </c>
      <c r="T248" s="691">
        <v>1</v>
      </c>
      <c r="U248" s="673">
        <v>1</v>
      </c>
    </row>
    <row r="249" spans="1:21" ht="14.4" customHeight="1" x14ac:dyDescent="0.3">
      <c r="A249" s="625">
        <v>7</v>
      </c>
      <c r="B249" s="626" t="s">
        <v>528</v>
      </c>
      <c r="C249" s="626">
        <v>89301072</v>
      </c>
      <c r="D249" s="689" t="s">
        <v>4275</v>
      </c>
      <c r="E249" s="690" t="s">
        <v>2893</v>
      </c>
      <c r="F249" s="626" t="s">
        <v>2873</v>
      </c>
      <c r="G249" s="626" t="s">
        <v>3079</v>
      </c>
      <c r="H249" s="626" t="s">
        <v>527</v>
      </c>
      <c r="I249" s="626" t="s">
        <v>3113</v>
      </c>
      <c r="J249" s="626" t="s">
        <v>3114</v>
      </c>
      <c r="K249" s="626" t="s">
        <v>3115</v>
      </c>
      <c r="L249" s="627">
        <v>2787.72</v>
      </c>
      <c r="M249" s="627">
        <v>5575.44</v>
      </c>
      <c r="N249" s="626">
        <v>2</v>
      </c>
      <c r="O249" s="691">
        <v>1</v>
      </c>
      <c r="P249" s="627">
        <v>5575.44</v>
      </c>
      <c r="Q249" s="642">
        <v>1</v>
      </c>
      <c r="R249" s="626">
        <v>2</v>
      </c>
      <c r="S249" s="642">
        <v>1</v>
      </c>
      <c r="T249" s="691">
        <v>1</v>
      </c>
      <c r="U249" s="673">
        <v>1</v>
      </c>
    </row>
    <row r="250" spans="1:21" ht="14.4" customHeight="1" x14ac:dyDescent="0.3">
      <c r="A250" s="625">
        <v>7</v>
      </c>
      <c r="B250" s="626" t="s">
        <v>528</v>
      </c>
      <c r="C250" s="626">
        <v>89301072</v>
      </c>
      <c r="D250" s="689" t="s">
        <v>4275</v>
      </c>
      <c r="E250" s="690" t="s">
        <v>2893</v>
      </c>
      <c r="F250" s="626" t="s">
        <v>2873</v>
      </c>
      <c r="G250" s="626" t="s">
        <v>3079</v>
      </c>
      <c r="H250" s="626" t="s">
        <v>527</v>
      </c>
      <c r="I250" s="626" t="s">
        <v>3116</v>
      </c>
      <c r="J250" s="626" t="s">
        <v>3117</v>
      </c>
      <c r="K250" s="626" t="s">
        <v>3118</v>
      </c>
      <c r="L250" s="627">
        <v>2787.72</v>
      </c>
      <c r="M250" s="627">
        <v>36240.36</v>
      </c>
      <c r="N250" s="626">
        <v>13</v>
      </c>
      <c r="O250" s="691">
        <v>2</v>
      </c>
      <c r="P250" s="627">
        <v>36240.36</v>
      </c>
      <c r="Q250" s="642">
        <v>1</v>
      </c>
      <c r="R250" s="626">
        <v>13</v>
      </c>
      <c r="S250" s="642">
        <v>1</v>
      </c>
      <c r="T250" s="691">
        <v>2</v>
      </c>
      <c r="U250" s="673">
        <v>1</v>
      </c>
    </row>
    <row r="251" spans="1:21" ht="14.4" customHeight="1" x14ac:dyDescent="0.3">
      <c r="A251" s="625">
        <v>7</v>
      </c>
      <c r="B251" s="626" t="s">
        <v>528</v>
      </c>
      <c r="C251" s="626">
        <v>89301072</v>
      </c>
      <c r="D251" s="689" t="s">
        <v>4275</v>
      </c>
      <c r="E251" s="690" t="s">
        <v>2893</v>
      </c>
      <c r="F251" s="626" t="s">
        <v>2873</v>
      </c>
      <c r="G251" s="626" t="s">
        <v>3079</v>
      </c>
      <c r="H251" s="626" t="s">
        <v>527</v>
      </c>
      <c r="I251" s="626" t="s">
        <v>3119</v>
      </c>
      <c r="J251" s="626" t="s">
        <v>3120</v>
      </c>
      <c r="K251" s="626" t="s">
        <v>3121</v>
      </c>
      <c r="L251" s="627">
        <v>2332.38</v>
      </c>
      <c r="M251" s="627">
        <v>27988.560000000001</v>
      </c>
      <c r="N251" s="626">
        <v>12</v>
      </c>
      <c r="O251" s="691">
        <v>2</v>
      </c>
      <c r="P251" s="627">
        <v>27988.560000000001</v>
      </c>
      <c r="Q251" s="642">
        <v>1</v>
      </c>
      <c r="R251" s="626">
        <v>12</v>
      </c>
      <c r="S251" s="642">
        <v>1</v>
      </c>
      <c r="T251" s="691">
        <v>2</v>
      </c>
      <c r="U251" s="673">
        <v>1</v>
      </c>
    </row>
    <row r="252" spans="1:21" ht="14.4" customHeight="1" x14ac:dyDescent="0.3">
      <c r="A252" s="625">
        <v>7</v>
      </c>
      <c r="B252" s="626" t="s">
        <v>528</v>
      </c>
      <c r="C252" s="626">
        <v>89301072</v>
      </c>
      <c r="D252" s="689" t="s">
        <v>4275</v>
      </c>
      <c r="E252" s="690" t="s">
        <v>2893</v>
      </c>
      <c r="F252" s="626" t="s">
        <v>2873</v>
      </c>
      <c r="G252" s="626" t="s">
        <v>3079</v>
      </c>
      <c r="H252" s="626" t="s">
        <v>527</v>
      </c>
      <c r="I252" s="626" t="s">
        <v>3122</v>
      </c>
      <c r="J252" s="626" t="s">
        <v>3123</v>
      </c>
      <c r="K252" s="626" t="s">
        <v>3124</v>
      </c>
      <c r="L252" s="627">
        <v>880.88</v>
      </c>
      <c r="M252" s="627">
        <v>13213.2</v>
      </c>
      <c r="N252" s="626">
        <v>15</v>
      </c>
      <c r="O252" s="691">
        <v>4</v>
      </c>
      <c r="P252" s="627">
        <v>6166.16</v>
      </c>
      <c r="Q252" s="642">
        <v>0.46666666666666662</v>
      </c>
      <c r="R252" s="626">
        <v>7</v>
      </c>
      <c r="S252" s="642">
        <v>0.46666666666666667</v>
      </c>
      <c r="T252" s="691">
        <v>2</v>
      </c>
      <c r="U252" s="673">
        <v>0.5</v>
      </c>
    </row>
    <row r="253" spans="1:21" ht="14.4" customHeight="1" x14ac:dyDescent="0.3">
      <c r="A253" s="625">
        <v>7</v>
      </c>
      <c r="B253" s="626" t="s">
        <v>528</v>
      </c>
      <c r="C253" s="626">
        <v>89301072</v>
      </c>
      <c r="D253" s="689" t="s">
        <v>4275</v>
      </c>
      <c r="E253" s="690" t="s">
        <v>2893</v>
      </c>
      <c r="F253" s="626" t="s">
        <v>2873</v>
      </c>
      <c r="G253" s="626" t="s">
        <v>3079</v>
      </c>
      <c r="H253" s="626" t="s">
        <v>527</v>
      </c>
      <c r="I253" s="626" t="s">
        <v>3125</v>
      </c>
      <c r="J253" s="626" t="s">
        <v>3126</v>
      </c>
      <c r="K253" s="626" t="s">
        <v>3127</v>
      </c>
      <c r="L253" s="627">
        <v>1629.03</v>
      </c>
      <c r="M253" s="627">
        <v>17919.330000000002</v>
      </c>
      <c r="N253" s="626">
        <v>11</v>
      </c>
      <c r="O253" s="691">
        <v>3</v>
      </c>
      <c r="P253" s="627">
        <v>17919.330000000002</v>
      </c>
      <c r="Q253" s="642">
        <v>1</v>
      </c>
      <c r="R253" s="626">
        <v>11</v>
      </c>
      <c r="S253" s="642">
        <v>1</v>
      </c>
      <c r="T253" s="691">
        <v>3</v>
      </c>
      <c r="U253" s="673">
        <v>1</v>
      </c>
    </row>
    <row r="254" spans="1:21" ht="14.4" customHeight="1" x14ac:dyDescent="0.3">
      <c r="A254" s="625">
        <v>7</v>
      </c>
      <c r="B254" s="626" t="s">
        <v>528</v>
      </c>
      <c r="C254" s="626">
        <v>89301072</v>
      </c>
      <c r="D254" s="689" t="s">
        <v>4275</v>
      </c>
      <c r="E254" s="690" t="s">
        <v>2893</v>
      </c>
      <c r="F254" s="626" t="s">
        <v>2873</v>
      </c>
      <c r="G254" s="626" t="s">
        <v>3427</v>
      </c>
      <c r="H254" s="626" t="s">
        <v>645</v>
      </c>
      <c r="I254" s="626" t="s">
        <v>3428</v>
      </c>
      <c r="J254" s="626" t="s">
        <v>3429</v>
      </c>
      <c r="K254" s="626" t="s">
        <v>3430</v>
      </c>
      <c r="L254" s="627">
        <v>543.04</v>
      </c>
      <c r="M254" s="627">
        <v>1086.08</v>
      </c>
      <c r="N254" s="626">
        <v>2</v>
      </c>
      <c r="O254" s="691">
        <v>0.5</v>
      </c>
      <c r="P254" s="627">
        <v>1086.08</v>
      </c>
      <c r="Q254" s="642">
        <v>1</v>
      </c>
      <c r="R254" s="626">
        <v>2</v>
      </c>
      <c r="S254" s="642">
        <v>1</v>
      </c>
      <c r="T254" s="691">
        <v>0.5</v>
      </c>
      <c r="U254" s="673">
        <v>1</v>
      </c>
    </row>
    <row r="255" spans="1:21" ht="14.4" customHeight="1" x14ac:dyDescent="0.3">
      <c r="A255" s="625">
        <v>7</v>
      </c>
      <c r="B255" s="626" t="s">
        <v>528</v>
      </c>
      <c r="C255" s="626">
        <v>89301072</v>
      </c>
      <c r="D255" s="689" t="s">
        <v>4275</v>
      </c>
      <c r="E255" s="690" t="s">
        <v>2893</v>
      </c>
      <c r="F255" s="626" t="s">
        <v>2873</v>
      </c>
      <c r="G255" s="626" t="s">
        <v>3128</v>
      </c>
      <c r="H255" s="626" t="s">
        <v>645</v>
      </c>
      <c r="I255" s="626" t="s">
        <v>3140</v>
      </c>
      <c r="J255" s="626" t="s">
        <v>1967</v>
      </c>
      <c r="K255" s="626" t="s">
        <v>3131</v>
      </c>
      <c r="L255" s="627">
        <v>443.52</v>
      </c>
      <c r="M255" s="627">
        <v>887.04</v>
      </c>
      <c r="N255" s="626">
        <v>2</v>
      </c>
      <c r="O255" s="691">
        <v>1</v>
      </c>
      <c r="P255" s="627"/>
      <c r="Q255" s="642">
        <v>0</v>
      </c>
      <c r="R255" s="626"/>
      <c r="S255" s="642">
        <v>0</v>
      </c>
      <c r="T255" s="691"/>
      <c r="U255" s="673">
        <v>0</v>
      </c>
    </row>
    <row r="256" spans="1:21" ht="14.4" customHeight="1" x14ac:dyDescent="0.3">
      <c r="A256" s="625">
        <v>7</v>
      </c>
      <c r="B256" s="626" t="s">
        <v>528</v>
      </c>
      <c r="C256" s="626">
        <v>89301072</v>
      </c>
      <c r="D256" s="689" t="s">
        <v>4275</v>
      </c>
      <c r="E256" s="690" t="s">
        <v>2893</v>
      </c>
      <c r="F256" s="626" t="s">
        <v>2873</v>
      </c>
      <c r="G256" s="626" t="s">
        <v>3128</v>
      </c>
      <c r="H256" s="626" t="s">
        <v>645</v>
      </c>
      <c r="I256" s="626" t="s">
        <v>1966</v>
      </c>
      <c r="J256" s="626" t="s">
        <v>1967</v>
      </c>
      <c r="K256" s="626" t="s">
        <v>1968</v>
      </c>
      <c r="L256" s="627">
        <v>887.05</v>
      </c>
      <c r="M256" s="627">
        <v>4435.25</v>
      </c>
      <c r="N256" s="626">
        <v>5</v>
      </c>
      <c r="O256" s="691">
        <v>4</v>
      </c>
      <c r="P256" s="627">
        <v>1774.1</v>
      </c>
      <c r="Q256" s="642">
        <v>0.39999999999999997</v>
      </c>
      <c r="R256" s="626">
        <v>2</v>
      </c>
      <c r="S256" s="642">
        <v>0.4</v>
      </c>
      <c r="T256" s="691">
        <v>2</v>
      </c>
      <c r="U256" s="673">
        <v>0.5</v>
      </c>
    </row>
    <row r="257" spans="1:21" ht="14.4" customHeight="1" x14ac:dyDescent="0.3">
      <c r="A257" s="625">
        <v>7</v>
      </c>
      <c r="B257" s="626" t="s">
        <v>528</v>
      </c>
      <c r="C257" s="626">
        <v>89301072</v>
      </c>
      <c r="D257" s="689" t="s">
        <v>4275</v>
      </c>
      <c r="E257" s="690" t="s">
        <v>2893</v>
      </c>
      <c r="F257" s="626" t="s">
        <v>2873</v>
      </c>
      <c r="G257" s="626" t="s">
        <v>3128</v>
      </c>
      <c r="H257" s="626" t="s">
        <v>645</v>
      </c>
      <c r="I257" s="626" t="s">
        <v>3431</v>
      </c>
      <c r="J257" s="626" t="s">
        <v>3432</v>
      </c>
      <c r="K257" s="626" t="s">
        <v>3433</v>
      </c>
      <c r="L257" s="627">
        <v>499.8</v>
      </c>
      <c r="M257" s="627">
        <v>999.6</v>
      </c>
      <c r="N257" s="626">
        <v>2</v>
      </c>
      <c r="O257" s="691">
        <v>0.5</v>
      </c>
      <c r="P257" s="627"/>
      <c r="Q257" s="642">
        <v>0</v>
      </c>
      <c r="R257" s="626"/>
      <c r="S257" s="642">
        <v>0</v>
      </c>
      <c r="T257" s="691"/>
      <c r="U257" s="673">
        <v>0</v>
      </c>
    </row>
    <row r="258" spans="1:21" ht="14.4" customHeight="1" x14ac:dyDescent="0.3">
      <c r="A258" s="625">
        <v>7</v>
      </c>
      <c r="B258" s="626" t="s">
        <v>528</v>
      </c>
      <c r="C258" s="626">
        <v>89301072</v>
      </c>
      <c r="D258" s="689" t="s">
        <v>4275</v>
      </c>
      <c r="E258" s="690" t="s">
        <v>2893</v>
      </c>
      <c r="F258" s="626" t="s">
        <v>2873</v>
      </c>
      <c r="G258" s="626" t="s">
        <v>3311</v>
      </c>
      <c r="H258" s="626" t="s">
        <v>527</v>
      </c>
      <c r="I258" s="626" t="s">
        <v>947</v>
      </c>
      <c r="J258" s="626" t="s">
        <v>948</v>
      </c>
      <c r="K258" s="626" t="s">
        <v>3312</v>
      </c>
      <c r="L258" s="627">
        <v>153.37</v>
      </c>
      <c r="M258" s="627">
        <v>306.74</v>
      </c>
      <c r="N258" s="626">
        <v>2</v>
      </c>
      <c r="O258" s="691">
        <v>0.5</v>
      </c>
      <c r="P258" s="627">
        <v>306.74</v>
      </c>
      <c r="Q258" s="642">
        <v>1</v>
      </c>
      <c r="R258" s="626">
        <v>2</v>
      </c>
      <c r="S258" s="642">
        <v>1</v>
      </c>
      <c r="T258" s="691">
        <v>0.5</v>
      </c>
      <c r="U258" s="673">
        <v>1</v>
      </c>
    </row>
    <row r="259" spans="1:21" ht="14.4" customHeight="1" x14ac:dyDescent="0.3">
      <c r="A259" s="625">
        <v>7</v>
      </c>
      <c r="B259" s="626" t="s">
        <v>528</v>
      </c>
      <c r="C259" s="626">
        <v>89301072</v>
      </c>
      <c r="D259" s="689" t="s">
        <v>4275</v>
      </c>
      <c r="E259" s="690" t="s">
        <v>2893</v>
      </c>
      <c r="F259" s="626" t="s">
        <v>2873</v>
      </c>
      <c r="G259" s="626" t="s">
        <v>3313</v>
      </c>
      <c r="H259" s="626" t="s">
        <v>527</v>
      </c>
      <c r="I259" s="626" t="s">
        <v>3314</v>
      </c>
      <c r="J259" s="626" t="s">
        <v>3315</v>
      </c>
      <c r="K259" s="626" t="s">
        <v>899</v>
      </c>
      <c r="L259" s="627">
        <v>33.36</v>
      </c>
      <c r="M259" s="627">
        <v>33.36</v>
      </c>
      <c r="N259" s="626">
        <v>1</v>
      </c>
      <c r="O259" s="691">
        <v>1</v>
      </c>
      <c r="P259" s="627"/>
      <c r="Q259" s="642">
        <v>0</v>
      </c>
      <c r="R259" s="626"/>
      <c r="S259" s="642">
        <v>0</v>
      </c>
      <c r="T259" s="691"/>
      <c r="U259" s="673">
        <v>0</v>
      </c>
    </row>
    <row r="260" spans="1:21" ht="14.4" customHeight="1" x14ac:dyDescent="0.3">
      <c r="A260" s="625">
        <v>7</v>
      </c>
      <c r="B260" s="626" t="s">
        <v>528</v>
      </c>
      <c r="C260" s="626">
        <v>89301072</v>
      </c>
      <c r="D260" s="689" t="s">
        <v>4275</v>
      </c>
      <c r="E260" s="690" t="s">
        <v>2893</v>
      </c>
      <c r="F260" s="626" t="s">
        <v>2873</v>
      </c>
      <c r="G260" s="626" t="s">
        <v>3434</v>
      </c>
      <c r="H260" s="626" t="s">
        <v>527</v>
      </c>
      <c r="I260" s="626" t="s">
        <v>3435</v>
      </c>
      <c r="J260" s="626" t="s">
        <v>3436</v>
      </c>
      <c r="K260" s="626" t="s">
        <v>3437</v>
      </c>
      <c r="L260" s="627">
        <v>22.96</v>
      </c>
      <c r="M260" s="627">
        <v>22.96</v>
      </c>
      <c r="N260" s="626">
        <v>1</v>
      </c>
      <c r="O260" s="691">
        <v>0.5</v>
      </c>
      <c r="P260" s="627">
        <v>22.96</v>
      </c>
      <c r="Q260" s="642">
        <v>1</v>
      </c>
      <c r="R260" s="626">
        <v>1</v>
      </c>
      <c r="S260" s="642">
        <v>1</v>
      </c>
      <c r="T260" s="691">
        <v>0.5</v>
      </c>
      <c r="U260" s="673">
        <v>1</v>
      </c>
    </row>
    <row r="261" spans="1:21" ht="14.4" customHeight="1" x14ac:dyDescent="0.3">
      <c r="A261" s="625">
        <v>7</v>
      </c>
      <c r="B261" s="626" t="s">
        <v>528</v>
      </c>
      <c r="C261" s="626">
        <v>89301072</v>
      </c>
      <c r="D261" s="689" t="s">
        <v>4275</v>
      </c>
      <c r="E261" s="690" t="s">
        <v>2893</v>
      </c>
      <c r="F261" s="626" t="s">
        <v>2873</v>
      </c>
      <c r="G261" s="626" t="s">
        <v>3141</v>
      </c>
      <c r="H261" s="626" t="s">
        <v>527</v>
      </c>
      <c r="I261" s="626" t="s">
        <v>3142</v>
      </c>
      <c r="J261" s="626" t="s">
        <v>3143</v>
      </c>
      <c r="K261" s="626" t="s">
        <v>3144</v>
      </c>
      <c r="L261" s="627">
        <v>760.15</v>
      </c>
      <c r="M261" s="627">
        <v>21284.199999999997</v>
      </c>
      <c r="N261" s="626">
        <v>28</v>
      </c>
      <c r="O261" s="691">
        <v>5</v>
      </c>
      <c r="P261" s="627">
        <v>12162.4</v>
      </c>
      <c r="Q261" s="642">
        <v>0.57142857142857151</v>
      </c>
      <c r="R261" s="626">
        <v>16</v>
      </c>
      <c r="S261" s="642">
        <v>0.5714285714285714</v>
      </c>
      <c r="T261" s="691">
        <v>3</v>
      </c>
      <c r="U261" s="673">
        <v>0.6</v>
      </c>
    </row>
    <row r="262" spans="1:21" ht="14.4" customHeight="1" x14ac:dyDescent="0.3">
      <c r="A262" s="625">
        <v>7</v>
      </c>
      <c r="B262" s="626" t="s">
        <v>528</v>
      </c>
      <c r="C262" s="626">
        <v>89301072</v>
      </c>
      <c r="D262" s="689" t="s">
        <v>4275</v>
      </c>
      <c r="E262" s="690" t="s">
        <v>2893</v>
      </c>
      <c r="F262" s="626" t="s">
        <v>2873</v>
      </c>
      <c r="G262" s="626" t="s">
        <v>3141</v>
      </c>
      <c r="H262" s="626" t="s">
        <v>527</v>
      </c>
      <c r="I262" s="626" t="s">
        <v>3438</v>
      </c>
      <c r="J262" s="626" t="s">
        <v>3439</v>
      </c>
      <c r="K262" s="626" t="s">
        <v>3440</v>
      </c>
      <c r="L262" s="627">
        <v>1520.3</v>
      </c>
      <c r="M262" s="627">
        <v>13682.699999999999</v>
      </c>
      <c r="N262" s="626">
        <v>9</v>
      </c>
      <c r="O262" s="691">
        <v>1</v>
      </c>
      <c r="P262" s="627"/>
      <c r="Q262" s="642">
        <v>0</v>
      </c>
      <c r="R262" s="626"/>
      <c r="S262" s="642">
        <v>0</v>
      </c>
      <c r="T262" s="691"/>
      <c r="U262" s="673">
        <v>0</v>
      </c>
    </row>
    <row r="263" spans="1:21" ht="14.4" customHeight="1" x14ac:dyDescent="0.3">
      <c r="A263" s="625">
        <v>7</v>
      </c>
      <c r="B263" s="626" t="s">
        <v>528</v>
      </c>
      <c r="C263" s="626">
        <v>89301072</v>
      </c>
      <c r="D263" s="689" t="s">
        <v>4275</v>
      </c>
      <c r="E263" s="690" t="s">
        <v>2893</v>
      </c>
      <c r="F263" s="626" t="s">
        <v>2873</v>
      </c>
      <c r="G263" s="626" t="s">
        <v>3141</v>
      </c>
      <c r="H263" s="626" t="s">
        <v>527</v>
      </c>
      <c r="I263" s="626" t="s">
        <v>3145</v>
      </c>
      <c r="J263" s="626" t="s">
        <v>3146</v>
      </c>
      <c r="K263" s="626" t="s">
        <v>3147</v>
      </c>
      <c r="L263" s="627">
        <v>569.97</v>
      </c>
      <c r="M263" s="627">
        <v>3419.82</v>
      </c>
      <c r="N263" s="626">
        <v>6</v>
      </c>
      <c r="O263" s="691">
        <v>1</v>
      </c>
      <c r="P263" s="627">
        <v>3419.82</v>
      </c>
      <c r="Q263" s="642">
        <v>1</v>
      </c>
      <c r="R263" s="626">
        <v>6</v>
      </c>
      <c r="S263" s="642">
        <v>1</v>
      </c>
      <c r="T263" s="691">
        <v>1</v>
      </c>
      <c r="U263" s="673">
        <v>1</v>
      </c>
    </row>
    <row r="264" spans="1:21" ht="14.4" customHeight="1" x14ac:dyDescent="0.3">
      <c r="A264" s="625">
        <v>7</v>
      </c>
      <c r="B264" s="626" t="s">
        <v>528</v>
      </c>
      <c r="C264" s="626">
        <v>89301072</v>
      </c>
      <c r="D264" s="689" t="s">
        <v>4275</v>
      </c>
      <c r="E264" s="690" t="s">
        <v>2893</v>
      </c>
      <c r="F264" s="626" t="s">
        <v>2873</v>
      </c>
      <c r="G264" s="626" t="s">
        <v>3441</v>
      </c>
      <c r="H264" s="626" t="s">
        <v>527</v>
      </c>
      <c r="I264" s="626" t="s">
        <v>3442</v>
      </c>
      <c r="J264" s="626" t="s">
        <v>3443</v>
      </c>
      <c r="K264" s="626" t="s">
        <v>3444</v>
      </c>
      <c r="L264" s="627">
        <v>50.6</v>
      </c>
      <c r="M264" s="627">
        <v>101.2</v>
      </c>
      <c r="N264" s="626">
        <v>2</v>
      </c>
      <c r="O264" s="691">
        <v>1.5</v>
      </c>
      <c r="P264" s="627">
        <v>101.2</v>
      </c>
      <c r="Q264" s="642">
        <v>1</v>
      </c>
      <c r="R264" s="626">
        <v>2</v>
      </c>
      <c r="S264" s="642">
        <v>1</v>
      </c>
      <c r="T264" s="691">
        <v>1.5</v>
      </c>
      <c r="U264" s="673">
        <v>1</v>
      </c>
    </row>
    <row r="265" spans="1:21" ht="14.4" customHeight="1" x14ac:dyDescent="0.3">
      <c r="A265" s="625">
        <v>7</v>
      </c>
      <c r="B265" s="626" t="s">
        <v>528</v>
      </c>
      <c r="C265" s="626">
        <v>89301072</v>
      </c>
      <c r="D265" s="689" t="s">
        <v>4275</v>
      </c>
      <c r="E265" s="690" t="s">
        <v>2893</v>
      </c>
      <c r="F265" s="626" t="s">
        <v>2873</v>
      </c>
      <c r="G265" s="626" t="s">
        <v>3445</v>
      </c>
      <c r="H265" s="626" t="s">
        <v>527</v>
      </c>
      <c r="I265" s="626" t="s">
        <v>1529</v>
      </c>
      <c r="J265" s="626" t="s">
        <v>1530</v>
      </c>
      <c r="K265" s="626" t="s">
        <v>3161</v>
      </c>
      <c r="L265" s="627">
        <v>23.72</v>
      </c>
      <c r="M265" s="627">
        <v>47.44</v>
      </c>
      <c r="N265" s="626">
        <v>2</v>
      </c>
      <c r="O265" s="691">
        <v>0.5</v>
      </c>
      <c r="P265" s="627">
        <v>47.44</v>
      </c>
      <c r="Q265" s="642">
        <v>1</v>
      </c>
      <c r="R265" s="626">
        <v>2</v>
      </c>
      <c r="S265" s="642">
        <v>1</v>
      </c>
      <c r="T265" s="691">
        <v>0.5</v>
      </c>
      <c r="U265" s="673">
        <v>1</v>
      </c>
    </row>
    <row r="266" spans="1:21" ht="14.4" customHeight="1" x14ac:dyDescent="0.3">
      <c r="A266" s="625">
        <v>7</v>
      </c>
      <c r="B266" s="626" t="s">
        <v>528</v>
      </c>
      <c r="C266" s="626">
        <v>89301072</v>
      </c>
      <c r="D266" s="689" t="s">
        <v>4275</v>
      </c>
      <c r="E266" s="690" t="s">
        <v>2893</v>
      </c>
      <c r="F266" s="626" t="s">
        <v>2873</v>
      </c>
      <c r="G266" s="626" t="s">
        <v>3148</v>
      </c>
      <c r="H266" s="626" t="s">
        <v>527</v>
      </c>
      <c r="I266" s="626" t="s">
        <v>3152</v>
      </c>
      <c r="J266" s="626" t="s">
        <v>3150</v>
      </c>
      <c r="K266" s="626" t="s">
        <v>3151</v>
      </c>
      <c r="L266" s="627">
        <v>144.01</v>
      </c>
      <c r="M266" s="627">
        <v>576.04</v>
      </c>
      <c r="N266" s="626">
        <v>4</v>
      </c>
      <c r="O266" s="691">
        <v>0.5</v>
      </c>
      <c r="P266" s="627">
        <v>576.04</v>
      </c>
      <c r="Q266" s="642">
        <v>1</v>
      </c>
      <c r="R266" s="626">
        <v>4</v>
      </c>
      <c r="S266" s="642">
        <v>1</v>
      </c>
      <c r="T266" s="691">
        <v>0.5</v>
      </c>
      <c r="U266" s="673">
        <v>1</v>
      </c>
    </row>
    <row r="267" spans="1:21" ht="14.4" customHeight="1" x14ac:dyDescent="0.3">
      <c r="A267" s="625">
        <v>7</v>
      </c>
      <c r="B267" s="626" t="s">
        <v>528</v>
      </c>
      <c r="C267" s="626">
        <v>89301072</v>
      </c>
      <c r="D267" s="689" t="s">
        <v>4275</v>
      </c>
      <c r="E267" s="690" t="s">
        <v>2893</v>
      </c>
      <c r="F267" s="626" t="s">
        <v>2873</v>
      </c>
      <c r="G267" s="626" t="s">
        <v>3148</v>
      </c>
      <c r="H267" s="626" t="s">
        <v>527</v>
      </c>
      <c r="I267" s="626" t="s">
        <v>3446</v>
      </c>
      <c r="J267" s="626" t="s">
        <v>3447</v>
      </c>
      <c r="K267" s="626" t="s">
        <v>2742</v>
      </c>
      <c r="L267" s="627">
        <v>71.2</v>
      </c>
      <c r="M267" s="627">
        <v>569.6</v>
      </c>
      <c r="N267" s="626">
        <v>8</v>
      </c>
      <c r="O267" s="691">
        <v>3.5</v>
      </c>
      <c r="P267" s="627">
        <v>427.20000000000005</v>
      </c>
      <c r="Q267" s="642">
        <v>0.75</v>
      </c>
      <c r="R267" s="626">
        <v>6</v>
      </c>
      <c r="S267" s="642">
        <v>0.75</v>
      </c>
      <c r="T267" s="691">
        <v>2.5</v>
      </c>
      <c r="U267" s="673">
        <v>0.7142857142857143</v>
      </c>
    </row>
    <row r="268" spans="1:21" ht="14.4" customHeight="1" x14ac:dyDescent="0.3">
      <c r="A268" s="625">
        <v>7</v>
      </c>
      <c r="B268" s="626" t="s">
        <v>528</v>
      </c>
      <c r="C268" s="626">
        <v>89301072</v>
      </c>
      <c r="D268" s="689" t="s">
        <v>4275</v>
      </c>
      <c r="E268" s="690" t="s">
        <v>2893</v>
      </c>
      <c r="F268" s="626" t="s">
        <v>2873</v>
      </c>
      <c r="G268" s="626" t="s">
        <v>3448</v>
      </c>
      <c r="H268" s="626" t="s">
        <v>527</v>
      </c>
      <c r="I268" s="626" t="s">
        <v>3449</v>
      </c>
      <c r="J268" s="626" t="s">
        <v>3450</v>
      </c>
      <c r="K268" s="626" t="s">
        <v>3276</v>
      </c>
      <c r="L268" s="627">
        <v>75.36</v>
      </c>
      <c r="M268" s="627">
        <v>753.59999999999991</v>
      </c>
      <c r="N268" s="626">
        <v>10</v>
      </c>
      <c r="O268" s="691">
        <v>2</v>
      </c>
      <c r="P268" s="627">
        <v>753.59999999999991</v>
      </c>
      <c r="Q268" s="642">
        <v>1</v>
      </c>
      <c r="R268" s="626">
        <v>10</v>
      </c>
      <c r="S268" s="642">
        <v>1</v>
      </c>
      <c r="T268" s="691">
        <v>2</v>
      </c>
      <c r="U268" s="673">
        <v>1</v>
      </c>
    </row>
    <row r="269" spans="1:21" ht="14.4" customHeight="1" x14ac:dyDescent="0.3">
      <c r="A269" s="625">
        <v>7</v>
      </c>
      <c r="B269" s="626" t="s">
        <v>528</v>
      </c>
      <c r="C269" s="626">
        <v>89301072</v>
      </c>
      <c r="D269" s="689" t="s">
        <v>4275</v>
      </c>
      <c r="E269" s="690" t="s">
        <v>2893</v>
      </c>
      <c r="F269" s="626" t="s">
        <v>2873</v>
      </c>
      <c r="G269" s="626" t="s">
        <v>3153</v>
      </c>
      <c r="H269" s="626" t="s">
        <v>527</v>
      </c>
      <c r="I269" s="626" t="s">
        <v>853</v>
      </c>
      <c r="J269" s="626" t="s">
        <v>3154</v>
      </c>
      <c r="K269" s="626" t="s">
        <v>3155</v>
      </c>
      <c r="L269" s="627">
        <v>55.71</v>
      </c>
      <c r="M269" s="627">
        <v>111.42</v>
      </c>
      <c r="N269" s="626">
        <v>2</v>
      </c>
      <c r="O269" s="691">
        <v>0.5</v>
      </c>
      <c r="P269" s="627">
        <v>111.42</v>
      </c>
      <c r="Q269" s="642">
        <v>1</v>
      </c>
      <c r="R269" s="626">
        <v>2</v>
      </c>
      <c r="S269" s="642">
        <v>1</v>
      </c>
      <c r="T269" s="691">
        <v>0.5</v>
      </c>
      <c r="U269" s="673">
        <v>1</v>
      </c>
    </row>
    <row r="270" spans="1:21" ht="14.4" customHeight="1" x14ac:dyDescent="0.3">
      <c r="A270" s="625">
        <v>7</v>
      </c>
      <c r="B270" s="626" t="s">
        <v>528</v>
      </c>
      <c r="C270" s="626">
        <v>89301072</v>
      </c>
      <c r="D270" s="689" t="s">
        <v>4275</v>
      </c>
      <c r="E270" s="690" t="s">
        <v>2893</v>
      </c>
      <c r="F270" s="626" t="s">
        <v>2873</v>
      </c>
      <c r="G270" s="626" t="s">
        <v>3451</v>
      </c>
      <c r="H270" s="626" t="s">
        <v>527</v>
      </c>
      <c r="I270" s="626" t="s">
        <v>3452</v>
      </c>
      <c r="J270" s="626" t="s">
        <v>3453</v>
      </c>
      <c r="K270" s="626" t="s">
        <v>1988</v>
      </c>
      <c r="L270" s="627">
        <v>0</v>
      </c>
      <c r="M270" s="627">
        <v>0</v>
      </c>
      <c r="N270" s="626">
        <v>1</v>
      </c>
      <c r="O270" s="691">
        <v>0.5</v>
      </c>
      <c r="P270" s="627"/>
      <c r="Q270" s="642"/>
      <c r="R270" s="626"/>
      <c r="S270" s="642">
        <v>0</v>
      </c>
      <c r="T270" s="691"/>
      <c r="U270" s="673">
        <v>0</v>
      </c>
    </row>
    <row r="271" spans="1:21" ht="14.4" customHeight="1" x14ac:dyDescent="0.3">
      <c r="A271" s="625">
        <v>7</v>
      </c>
      <c r="B271" s="626" t="s">
        <v>528</v>
      </c>
      <c r="C271" s="626">
        <v>89301072</v>
      </c>
      <c r="D271" s="689" t="s">
        <v>4275</v>
      </c>
      <c r="E271" s="690" t="s">
        <v>2893</v>
      </c>
      <c r="F271" s="626" t="s">
        <v>2873</v>
      </c>
      <c r="G271" s="626" t="s">
        <v>3454</v>
      </c>
      <c r="H271" s="626" t="s">
        <v>527</v>
      </c>
      <c r="I271" s="626" t="s">
        <v>3455</v>
      </c>
      <c r="J271" s="626" t="s">
        <v>3456</v>
      </c>
      <c r="K271" s="626" t="s">
        <v>1598</v>
      </c>
      <c r="L271" s="627">
        <v>57.27</v>
      </c>
      <c r="M271" s="627">
        <v>57.27</v>
      </c>
      <c r="N271" s="626">
        <v>1</v>
      </c>
      <c r="O271" s="691">
        <v>0.5</v>
      </c>
      <c r="P271" s="627">
        <v>57.27</v>
      </c>
      <c r="Q271" s="642">
        <v>1</v>
      </c>
      <c r="R271" s="626">
        <v>1</v>
      </c>
      <c r="S271" s="642">
        <v>1</v>
      </c>
      <c r="T271" s="691">
        <v>0.5</v>
      </c>
      <c r="U271" s="673">
        <v>1</v>
      </c>
    </row>
    <row r="272" spans="1:21" ht="14.4" customHeight="1" x14ac:dyDescent="0.3">
      <c r="A272" s="625">
        <v>7</v>
      </c>
      <c r="B272" s="626" t="s">
        <v>528</v>
      </c>
      <c r="C272" s="626">
        <v>89301072</v>
      </c>
      <c r="D272" s="689" t="s">
        <v>4275</v>
      </c>
      <c r="E272" s="690" t="s">
        <v>2893</v>
      </c>
      <c r="F272" s="626" t="s">
        <v>2873</v>
      </c>
      <c r="G272" s="626" t="s">
        <v>3457</v>
      </c>
      <c r="H272" s="626" t="s">
        <v>527</v>
      </c>
      <c r="I272" s="626" t="s">
        <v>1480</v>
      </c>
      <c r="J272" s="626" t="s">
        <v>3458</v>
      </c>
      <c r="K272" s="626" t="s">
        <v>3459</v>
      </c>
      <c r="L272" s="627">
        <v>65.069999999999993</v>
      </c>
      <c r="M272" s="627">
        <v>65.069999999999993</v>
      </c>
      <c r="N272" s="626">
        <v>1</v>
      </c>
      <c r="O272" s="691">
        <v>0.5</v>
      </c>
      <c r="P272" s="627">
        <v>65.069999999999993</v>
      </c>
      <c r="Q272" s="642">
        <v>1</v>
      </c>
      <c r="R272" s="626">
        <v>1</v>
      </c>
      <c r="S272" s="642">
        <v>1</v>
      </c>
      <c r="T272" s="691">
        <v>0.5</v>
      </c>
      <c r="U272" s="673">
        <v>1</v>
      </c>
    </row>
    <row r="273" spans="1:21" ht="14.4" customHeight="1" x14ac:dyDescent="0.3">
      <c r="A273" s="625">
        <v>7</v>
      </c>
      <c r="B273" s="626" t="s">
        <v>528</v>
      </c>
      <c r="C273" s="626">
        <v>89301072</v>
      </c>
      <c r="D273" s="689" t="s">
        <v>4275</v>
      </c>
      <c r="E273" s="690" t="s">
        <v>2893</v>
      </c>
      <c r="F273" s="626" t="s">
        <v>2873</v>
      </c>
      <c r="G273" s="626" t="s">
        <v>3457</v>
      </c>
      <c r="H273" s="626" t="s">
        <v>527</v>
      </c>
      <c r="I273" s="626" t="s">
        <v>3460</v>
      </c>
      <c r="J273" s="626" t="s">
        <v>3461</v>
      </c>
      <c r="K273" s="626" t="s">
        <v>3462</v>
      </c>
      <c r="L273" s="627">
        <v>86.76</v>
      </c>
      <c r="M273" s="627">
        <v>86.76</v>
      </c>
      <c r="N273" s="626">
        <v>1</v>
      </c>
      <c r="O273" s="691">
        <v>0.5</v>
      </c>
      <c r="P273" s="627">
        <v>86.76</v>
      </c>
      <c r="Q273" s="642">
        <v>1</v>
      </c>
      <c r="R273" s="626">
        <v>1</v>
      </c>
      <c r="S273" s="642">
        <v>1</v>
      </c>
      <c r="T273" s="691">
        <v>0.5</v>
      </c>
      <c r="U273" s="673">
        <v>1</v>
      </c>
    </row>
    <row r="274" spans="1:21" ht="14.4" customHeight="1" x14ac:dyDescent="0.3">
      <c r="A274" s="625">
        <v>7</v>
      </c>
      <c r="B274" s="626" t="s">
        <v>528</v>
      </c>
      <c r="C274" s="626">
        <v>89301072</v>
      </c>
      <c r="D274" s="689" t="s">
        <v>4275</v>
      </c>
      <c r="E274" s="690" t="s">
        <v>2893</v>
      </c>
      <c r="F274" s="626" t="s">
        <v>2873</v>
      </c>
      <c r="G274" s="626" t="s">
        <v>3166</v>
      </c>
      <c r="H274" s="626" t="s">
        <v>527</v>
      </c>
      <c r="I274" s="626" t="s">
        <v>995</v>
      </c>
      <c r="J274" s="626" t="s">
        <v>3329</v>
      </c>
      <c r="K274" s="626" t="s">
        <v>3330</v>
      </c>
      <c r="L274" s="627">
        <v>56.01</v>
      </c>
      <c r="M274" s="627">
        <v>336.06</v>
      </c>
      <c r="N274" s="626">
        <v>6</v>
      </c>
      <c r="O274" s="691">
        <v>2</v>
      </c>
      <c r="P274" s="627">
        <v>336.06</v>
      </c>
      <c r="Q274" s="642">
        <v>1</v>
      </c>
      <c r="R274" s="626">
        <v>6</v>
      </c>
      <c r="S274" s="642">
        <v>1</v>
      </c>
      <c r="T274" s="691">
        <v>2</v>
      </c>
      <c r="U274" s="673">
        <v>1</v>
      </c>
    </row>
    <row r="275" spans="1:21" ht="14.4" customHeight="1" x14ac:dyDescent="0.3">
      <c r="A275" s="625">
        <v>7</v>
      </c>
      <c r="B275" s="626" t="s">
        <v>528</v>
      </c>
      <c r="C275" s="626">
        <v>89301072</v>
      </c>
      <c r="D275" s="689" t="s">
        <v>4275</v>
      </c>
      <c r="E275" s="690" t="s">
        <v>2893</v>
      </c>
      <c r="F275" s="626" t="s">
        <v>2873</v>
      </c>
      <c r="G275" s="626" t="s">
        <v>3169</v>
      </c>
      <c r="H275" s="626" t="s">
        <v>527</v>
      </c>
      <c r="I275" s="626" t="s">
        <v>3170</v>
      </c>
      <c r="J275" s="626" t="s">
        <v>3171</v>
      </c>
      <c r="K275" s="626" t="s">
        <v>3172</v>
      </c>
      <c r="L275" s="627">
        <v>238.97</v>
      </c>
      <c r="M275" s="627">
        <v>3584.55</v>
      </c>
      <c r="N275" s="626">
        <v>15</v>
      </c>
      <c r="O275" s="691">
        <v>2</v>
      </c>
      <c r="P275" s="627">
        <v>3584.55</v>
      </c>
      <c r="Q275" s="642">
        <v>1</v>
      </c>
      <c r="R275" s="626">
        <v>15</v>
      </c>
      <c r="S275" s="642">
        <v>1</v>
      </c>
      <c r="T275" s="691">
        <v>2</v>
      </c>
      <c r="U275" s="673">
        <v>1</v>
      </c>
    </row>
    <row r="276" spans="1:21" ht="14.4" customHeight="1" x14ac:dyDescent="0.3">
      <c r="A276" s="625">
        <v>7</v>
      </c>
      <c r="B276" s="626" t="s">
        <v>528</v>
      </c>
      <c r="C276" s="626">
        <v>89301072</v>
      </c>
      <c r="D276" s="689" t="s">
        <v>4275</v>
      </c>
      <c r="E276" s="690" t="s">
        <v>2893</v>
      </c>
      <c r="F276" s="626" t="s">
        <v>2873</v>
      </c>
      <c r="G276" s="626" t="s">
        <v>3169</v>
      </c>
      <c r="H276" s="626" t="s">
        <v>527</v>
      </c>
      <c r="I276" s="626" t="s">
        <v>3338</v>
      </c>
      <c r="J276" s="626" t="s">
        <v>3186</v>
      </c>
      <c r="K276" s="626" t="s">
        <v>930</v>
      </c>
      <c r="L276" s="627">
        <v>707.38</v>
      </c>
      <c r="M276" s="627">
        <v>10610.7</v>
      </c>
      <c r="N276" s="626">
        <v>15</v>
      </c>
      <c r="O276" s="691">
        <v>1</v>
      </c>
      <c r="P276" s="627">
        <v>10610.7</v>
      </c>
      <c r="Q276" s="642">
        <v>1</v>
      </c>
      <c r="R276" s="626">
        <v>15</v>
      </c>
      <c r="S276" s="642">
        <v>1</v>
      </c>
      <c r="T276" s="691">
        <v>1</v>
      </c>
      <c r="U276" s="673">
        <v>1</v>
      </c>
    </row>
    <row r="277" spans="1:21" ht="14.4" customHeight="1" x14ac:dyDescent="0.3">
      <c r="A277" s="625">
        <v>7</v>
      </c>
      <c r="B277" s="626" t="s">
        <v>528</v>
      </c>
      <c r="C277" s="626">
        <v>89301072</v>
      </c>
      <c r="D277" s="689" t="s">
        <v>4275</v>
      </c>
      <c r="E277" s="690" t="s">
        <v>2893</v>
      </c>
      <c r="F277" s="626" t="s">
        <v>2873</v>
      </c>
      <c r="G277" s="626" t="s">
        <v>3169</v>
      </c>
      <c r="H277" s="626" t="s">
        <v>527</v>
      </c>
      <c r="I277" s="626" t="s">
        <v>3463</v>
      </c>
      <c r="J277" s="626" t="s">
        <v>3464</v>
      </c>
      <c r="K277" s="626" t="s">
        <v>3210</v>
      </c>
      <c r="L277" s="627">
        <v>60.68</v>
      </c>
      <c r="M277" s="627">
        <v>546.12</v>
      </c>
      <c r="N277" s="626">
        <v>9</v>
      </c>
      <c r="O277" s="691">
        <v>0.5</v>
      </c>
      <c r="P277" s="627"/>
      <c r="Q277" s="642">
        <v>0</v>
      </c>
      <c r="R277" s="626"/>
      <c r="S277" s="642">
        <v>0</v>
      </c>
      <c r="T277" s="691"/>
      <c r="U277" s="673">
        <v>0</v>
      </c>
    </row>
    <row r="278" spans="1:21" ht="14.4" customHeight="1" x14ac:dyDescent="0.3">
      <c r="A278" s="625">
        <v>7</v>
      </c>
      <c r="B278" s="626" t="s">
        <v>528</v>
      </c>
      <c r="C278" s="626">
        <v>89301072</v>
      </c>
      <c r="D278" s="689" t="s">
        <v>4275</v>
      </c>
      <c r="E278" s="690" t="s">
        <v>2893</v>
      </c>
      <c r="F278" s="626" t="s">
        <v>2873</v>
      </c>
      <c r="G278" s="626" t="s">
        <v>3169</v>
      </c>
      <c r="H278" s="626" t="s">
        <v>527</v>
      </c>
      <c r="I278" s="626" t="s">
        <v>3180</v>
      </c>
      <c r="J278" s="626" t="s">
        <v>3181</v>
      </c>
      <c r="K278" s="626" t="s">
        <v>3182</v>
      </c>
      <c r="L278" s="627">
        <v>237.72</v>
      </c>
      <c r="M278" s="627">
        <v>4041.24</v>
      </c>
      <c r="N278" s="626">
        <v>17</v>
      </c>
      <c r="O278" s="691">
        <v>2</v>
      </c>
      <c r="P278" s="627">
        <v>2614.92</v>
      </c>
      <c r="Q278" s="642">
        <v>0.6470588235294118</v>
      </c>
      <c r="R278" s="626">
        <v>11</v>
      </c>
      <c r="S278" s="642">
        <v>0.6470588235294118</v>
      </c>
      <c r="T278" s="691">
        <v>2</v>
      </c>
      <c r="U278" s="673">
        <v>1</v>
      </c>
    </row>
    <row r="279" spans="1:21" ht="14.4" customHeight="1" x14ac:dyDescent="0.3">
      <c r="A279" s="625">
        <v>7</v>
      </c>
      <c r="B279" s="626" t="s">
        <v>528</v>
      </c>
      <c r="C279" s="626">
        <v>89301072</v>
      </c>
      <c r="D279" s="689" t="s">
        <v>4275</v>
      </c>
      <c r="E279" s="690" t="s">
        <v>2893</v>
      </c>
      <c r="F279" s="626" t="s">
        <v>2873</v>
      </c>
      <c r="G279" s="626" t="s">
        <v>3169</v>
      </c>
      <c r="H279" s="626" t="s">
        <v>527</v>
      </c>
      <c r="I279" s="626" t="s">
        <v>3183</v>
      </c>
      <c r="J279" s="626" t="s">
        <v>3171</v>
      </c>
      <c r="K279" s="626" t="s">
        <v>3172</v>
      </c>
      <c r="L279" s="627">
        <v>238.97</v>
      </c>
      <c r="M279" s="627">
        <v>6452.1900000000005</v>
      </c>
      <c r="N279" s="626">
        <v>27</v>
      </c>
      <c r="O279" s="691">
        <v>4</v>
      </c>
      <c r="P279" s="627">
        <v>6452.1900000000005</v>
      </c>
      <c r="Q279" s="642">
        <v>1</v>
      </c>
      <c r="R279" s="626">
        <v>27</v>
      </c>
      <c r="S279" s="642">
        <v>1</v>
      </c>
      <c r="T279" s="691">
        <v>4</v>
      </c>
      <c r="U279" s="673">
        <v>1</v>
      </c>
    </row>
    <row r="280" spans="1:21" ht="14.4" customHeight="1" x14ac:dyDescent="0.3">
      <c r="A280" s="625">
        <v>7</v>
      </c>
      <c r="B280" s="626" t="s">
        <v>528</v>
      </c>
      <c r="C280" s="626">
        <v>89301072</v>
      </c>
      <c r="D280" s="689" t="s">
        <v>4275</v>
      </c>
      <c r="E280" s="690" t="s">
        <v>2893</v>
      </c>
      <c r="F280" s="626" t="s">
        <v>2873</v>
      </c>
      <c r="G280" s="626" t="s">
        <v>3169</v>
      </c>
      <c r="H280" s="626" t="s">
        <v>527</v>
      </c>
      <c r="I280" s="626" t="s">
        <v>3184</v>
      </c>
      <c r="J280" s="626" t="s">
        <v>3174</v>
      </c>
      <c r="K280" s="626" t="s">
        <v>3175</v>
      </c>
      <c r="L280" s="627">
        <v>503.26</v>
      </c>
      <c r="M280" s="627">
        <v>7045.64</v>
      </c>
      <c r="N280" s="626">
        <v>14</v>
      </c>
      <c r="O280" s="691">
        <v>1</v>
      </c>
      <c r="P280" s="627"/>
      <c r="Q280" s="642">
        <v>0</v>
      </c>
      <c r="R280" s="626"/>
      <c r="S280" s="642">
        <v>0</v>
      </c>
      <c r="T280" s="691"/>
      <c r="U280" s="673">
        <v>0</v>
      </c>
    </row>
    <row r="281" spans="1:21" ht="14.4" customHeight="1" x14ac:dyDescent="0.3">
      <c r="A281" s="625">
        <v>7</v>
      </c>
      <c r="B281" s="626" t="s">
        <v>528</v>
      </c>
      <c r="C281" s="626">
        <v>89301072</v>
      </c>
      <c r="D281" s="689" t="s">
        <v>4275</v>
      </c>
      <c r="E281" s="690" t="s">
        <v>2893</v>
      </c>
      <c r="F281" s="626" t="s">
        <v>2873</v>
      </c>
      <c r="G281" s="626" t="s">
        <v>3169</v>
      </c>
      <c r="H281" s="626" t="s">
        <v>527</v>
      </c>
      <c r="I281" s="626" t="s">
        <v>3185</v>
      </c>
      <c r="J281" s="626" t="s">
        <v>3186</v>
      </c>
      <c r="K281" s="626" t="s">
        <v>930</v>
      </c>
      <c r="L281" s="627">
        <v>707.38</v>
      </c>
      <c r="M281" s="627">
        <v>10610.7</v>
      </c>
      <c r="N281" s="626">
        <v>15</v>
      </c>
      <c r="O281" s="691">
        <v>1</v>
      </c>
      <c r="P281" s="627">
        <v>4244.28</v>
      </c>
      <c r="Q281" s="642">
        <v>0.39999999999999997</v>
      </c>
      <c r="R281" s="626">
        <v>6</v>
      </c>
      <c r="S281" s="642">
        <v>0.4</v>
      </c>
      <c r="T281" s="691"/>
      <c r="U281" s="673">
        <v>0</v>
      </c>
    </row>
    <row r="282" spans="1:21" ht="14.4" customHeight="1" x14ac:dyDescent="0.3">
      <c r="A282" s="625">
        <v>7</v>
      </c>
      <c r="B282" s="626" t="s">
        <v>528</v>
      </c>
      <c r="C282" s="626">
        <v>89301072</v>
      </c>
      <c r="D282" s="689" t="s">
        <v>4275</v>
      </c>
      <c r="E282" s="690" t="s">
        <v>2893</v>
      </c>
      <c r="F282" s="626" t="s">
        <v>2873</v>
      </c>
      <c r="G282" s="626" t="s">
        <v>3465</v>
      </c>
      <c r="H282" s="626" t="s">
        <v>645</v>
      </c>
      <c r="I282" s="626" t="s">
        <v>3466</v>
      </c>
      <c r="J282" s="626" t="s">
        <v>3467</v>
      </c>
      <c r="K282" s="626" t="s">
        <v>3468</v>
      </c>
      <c r="L282" s="627">
        <v>937.93</v>
      </c>
      <c r="M282" s="627">
        <v>1875.86</v>
      </c>
      <c r="N282" s="626">
        <v>2</v>
      </c>
      <c r="O282" s="691">
        <v>1</v>
      </c>
      <c r="P282" s="627">
        <v>1875.86</v>
      </c>
      <c r="Q282" s="642">
        <v>1</v>
      </c>
      <c r="R282" s="626">
        <v>2</v>
      </c>
      <c r="S282" s="642">
        <v>1</v>
      </c>
      <c r="T282" s="691">
        <v>1</v>
      </c>
      <c r="U282" s="673">
        <v>1</v>
      </c>
    </row>
    <row r="283" spans="1:21" ht="14.4" customHeight="1" x14ac:dyDescent="0.3">
      <c r="A283" s="625">
        <v>7</v>
      </c>
      <c r="B283" s="626" t="s">
        <v>528</v>
      </c>
      <c r="C283" s="626">
        <v>89301072</v>
      </c>
      <c r="D283" s="689" t="s">
        <v>4275</v>
      </c>
      <c r="E283" s="690" t="s">
        <v>2893</v>
      </c>
      <c r="F283" s="626" t="s">
        <v>2873</v>
      </c>
      <c r="G283" s="626" t="s">
        <v>3023</v>
      </c>
      <c r="H283" s="626" t="s">
        <v>645</v>
      </c>
      <c r="I283" s="626" t="s">
        <v>3024</v>
      </c>
      <c r="J283" s="626" t="s">
        <v>1881</v>
      </c>
      <c r="K283" s="626" t="s">
        <v>3025</v>
      </c>
      <c r="L283" s="627">
        <v>96.63</v>
      </c>
      <c r="M283" s="627">
        <v>966.3</v>
      </c>
      <c r="N283" s="626">
        <v>10</v>
      </c>
      <c r="O283" s="691">
        <v>3.5</v>
      </c>
      <c r="P283" s="627">
        <v>193.26</v>
      </c>
      <c r="Q283" s="642">
        <v>0.2</v>
      </c>
      <c r="R283" s="626">
        <v>2</v>
      </c>
      <c r="S283" s="642">
        <v>0.2</v>
      </c>
      <c r="T283" s="691">
        <v>1</v>
      </c>
      <c r="U283" s="673">
        <v>0.2857142857142857</v>
      </c>
    </row>
    <row r="284" spans="1:21" ht="14.4" customHeight="1" x14ac:dyDescent="0.3">
      <c r="A284" s="625">
        <v>7</v>
      </c>
      <c r="B284" s="626" t="s">
        <v>528</v>
      </c>
      <c r="C284" s="626">
        <v>89301072</v>
      </c>
      <c r="D284" s="689" t="s">
        <v>4275</v>
      </c>
      <c r="E284" s="690" t="s">
        <v>2893</v>
      </c>
      <c r="F284" s="626" t="s">
        <v>2873</v>
      </c>
      <c r="G284" s="626" t="s">
        <v>3023</v>
      </c>
      <c r="H284" s="626" t="s">
        <v>527</v>
      </c>
      <c r="I284" s="626" t="s">
        <v>667</v>
      </c>
      <c r="J284" s="626" t="s">
        <v>668</v>
      </c>
      <c r="K284" s="626" t="s">
        <v>2831</v>
      </c>
      <c r="L284" s="627">
        <v>96.63</v>
      </c>
      <c r="M284" s="627">
        <v>96.63</v>
      </c>
      <c r="N284" s="626">
        <v>1</v>
      </c>
      <c r="O284" s="691">
        <v>1</v>
      </c>
      <c r="P284" s="627"/>
      <c r="Q284" s="642">
        <v>0</v>
      </c>
      <c r="R284" s="626"/>
      <c r="S284" s="642">
        <v>0</v>
      </c>
      <c r="T284" s="691"/>
      <c r="U284" s="673">
        <v>0</v>
      </c>
    </row>
    <row r="285" spans="1:21" ht="14.4" customHeight="1" x14ac:dyDescent="0.3">
      <c r="A285" s="625">
        <v>7</v>
      </c>
      <c r="B285" s="626" t="s">
        <v>528</v>
      </c>
      <c r="C285" s="626">
        <v>89301072</v>
      </c>
      <c r="D285" s="689" t="s">
        <v>4275</v>
      </c>
      <c r="E285" s="690" t="s">
        <v>2893</v>
      </c>
      <c r="F285" s="626" t="s">
        <v>2873</v>
      </c>
      <c r="G285" s="626" t="s">
        <v>3026</v>
      </c>
      <c r="H285" s="626" t="s">
        <v>527</v>
      </c>
      <c r="I285" s="626" t="s">
        <v>3469</v>
      </c>
      <c r="J285" s="626" t="s">
        <v>3470</v>
      </c>
      <c r="K285" s="626" t="s">
        <v>3471</v>
      </c>
      <c r="L285" s="627">
        <v>441.83</v>
      </c>
      <c r="M285" s="627">
        <v>1325.49</v>
      </c>
      <c r="N285" s="626">
        <v>3</v>
      </c>
      <c r="O285" s="691">
        <v>0.5</v>
      </c>
      <c r="P285" s="627"/>
      <c r="Q285" s="642">
        <v>0</v>
      </c>
      <c r="R285" s="626"/>
      <c r="S285" s="642">
        <v>0</v>
      </c>
      <c r="T285" s="691"/>
      <c r="U285" s="673">
        <v>0</v>
      </c>
    </row>
    <row r="286" spans="1:21" ht="14.4" customHeight="1" x14ac:dyDescent="0.3">
      <c r="A286" s="625">
        <v>7</v>
      </c>
      <c r="B286" s="626" t="s">
        <v>528</v>
      </c>
      <c r="C286" s="626">
        <v>89301072</v>
      </c>
      <c r="D286" s="689" t="s">
        <v>4275</v>
      </c>
      <c r="E286" s="690" t="s">
        <v>2893</v>
      </c>
      <c r="F286" s="626" t="s">
        <v>2873</v>
      </c>
      <c r="G286" s="626" t="s">
        <v>3026</v>
      </c>
      <c r="H286" s="626" t="s">
        <v>527</v>
      </c>
      <c r="I286" s="626" t="s">
        <v>3469</v>
      </c>
      <c r="J286" s="626" t="s">
        <v>3470</v>
      </c>
      <c r="K286" s="626" t="s">
        <v>3471</v>
      </c>
      <c r="L286" s="627">
        <v>680.29</v>
      </c>
      <c r="M286" s="627">
        <v>2721.16</v>
      </c>
      <c r="N286" s="626">
        <v>4</v>
      </c>
      <c r="O286" s="691">
        <v>1</v>
      </c>
      <c r="P286" s="627"/>
      <c r="Q286" s="642">
        <v>0</v>
      </c>
      <c r="R286" s="626"/>
      <c r="S286" s="642">
        <v>0</v>
      </c>
      <c r="T286" s="691"/>
      <c r="U286" s="673">
        <v>0</v>
      </c>
    </row>
    <row r="287" spans="1:21" ht="14.4" customHeight="1" x14ac:dyDescent="0.3">
      <c r="A287" s="625">
        <v>7</v>
      </c>
      <c r="B287" s="626" t="s">
        <v>528</v>
      </c>
      <c r="C287" s="626">
        <v>89301072</v>
      </c>
      <c r="D287" s="689" t="s">
        <v>4275</v>
      </c>
      <c r="E287" s="690" t="s">
        <v>2893</v>
      </c>
      <c r="F287" s="626" t="s">
        <v>2873</v>
      </c>
      <c r="G287" s="626" t="s">
        <v>3026</v>
      </c>
      <c r="H287" s="626" t="s">
        <v>527</v>
      </c>
      <c r="I287" s="626" t="s">
        <v>3472</v>
      </c>
      <c r="J287" s="626" t="s">
        <v>3473</v>
      </c>
      <c r="K287" s="626" t="s">
        <v>3028</v>
      </c>
      <c r="L287" s="627">
        <v>397.65</v>
      </c>
      <c r="M287" s="627">
        <v>795.3</v>
      </c>
      <c r="N287" s="626">
        <v>2</v>
      </c>
      <c r="O287" s="691">
        <v>0.5</v>
      </c>
      <c r="P287" s="627">
        <v>795.3</v>
      </c>
      <c r="Q287" s="642">
        <v>1</v>
      </c>
      <c r="R287" s="626">
        <v>2</v>
      </c>
      <c r="S287" s="642">
        <v>1</v>
      </c>
      <c r="T287" s="691">
        <v>0.5</v>
      </c>
      <c r="U287" s="673">
        <v>1</v>
      </c>
    </row>
    <row r="288" spans="1:21" ht="14.4" customHeight="1" x14ac:dyDescent="0.3">
      <c r="A288" s="625">
        <v>7</v>
      </c>
      <c r="B288" s="626" t="s">
        <v>528</v>
      </c>
      <c r="C288" s="626">
        <v>89301072</v>
      </c>
      <c r="D288" s="689" t="s">
        <v>4275</v>
      </c>
      <c r="E288" s="690" t="s">
        <v>2893</v>
      </c>
      <c r="F288" s="626" t="s">
        <v>2873</v>
      </c>
      <c r="G288" s="626" t="s">
        <v>3026</v>
      </c>
      <c r="H288" s="626" t="s">
        <v>527</v>
      </c>
      <c r="I288" s="626" t="s">
        <v>3027</v>
      </c>
      <c r="J288" s="626" t="s">
        <v>865</v>
      </c>
      <c r="K288" s="626" t="s">
        <v>3028</v>
      </c>
      <c r="L288" s="627">
        <v>397.65</v>
      </c>
      <c r="M288" s="627">
        <v>795.3</v>
      </c>
      <c r="N288" s="626">
        <v>2</v>
      </c>
      <c r="O288" s="691">
        <v>0.5</v>
      </c>
      <c r="P288" s="627">
        <v>795.3</v>
      </c>
      <c r="Q288" s="642">
        <v>1</v>
      </c>
      <c r="R288" s="626">
        <v>2</v>
      </c>
      <c r="S288" s="642">
        <v>1</v>
      </c>
      <c r="T288" s="691">
        <v>0.5</v>
      </c>
      <c r="U288" s="673">
        <v>1</v>
      </c>
    </row>
    <row r="289" spans="1:21" ht="14.4" customHeight="1" x14ac:dyDescent="0.3">
      <c r="A289" s="625">
        <v>7</v>
      </c>
      <c r="B289" s="626" t="s">
        <v>528</v>
      </c>
      <c r="C289" s="626">
        <v>89301072</v>
      </c>
      <c r="D289" s="689" t="s">
        <v>4275</v>
      </c>
      <c r="E289" s="690" t="s">
        <v>2893</v>
      </c>
      <c r="F289" s="626" t="s">
        <v>2873</v>
      </c>
      <c r="G289" s="626" t="s">
        <v>3026</v>
      </c>
      <c r="H289" s="626" t="s">
        <v>527</v>
      </c>
      <c r="I289" s="626" t="s">
        <v>3027</v>
      </c>
      <c r="J289" s="626" t="s">
        <v>865</v>
      </c>
      <c r="K289" s="626" t="s">
        <v>3028</v>
      </c>
      <c r="L289" s="627">
        <v>612.26</v>
      </c>
      <c r="M289" s="627">
        <v>6734.8600000000006</v>
      </c>
      <c r="N289" s="626">
        <v>11</v>
      </c>
      <c r="O289" s="691">
        <v>4</v>
      </c>
      <c r="P289" s="627">
        <v>6734.8600000000006</v>
      </c>
      <c r="Q289" s="642">
        <v>1</v>
      </c>
      <c r="R289" s="626">
        <v>11</v>
      </c>
      <c r="S289" s="642">
        <v>1</v>
      </c>
      <c r="T289" s="691">
        <v>4</v>
      </c>
      <c r="U289" s="673">
        <v>1</v>
      </c>
    </row>
    <row r="290" spans="1:21" ht="14.4" customHeight="1" x14ac:dyDescent="0.3">
      <c r="A290" s="625">
        <v>7</v>
      </c>
      <c r="B290" s="626" t="s">
        <v>528</v>
      </c>
      <c r="C290" s="626">
        <v>89301072</v>
      </c>
      <c r="D290" s="689" t="s">
        <v>4275</v>
      </c>
      <c r="E290" s="690" t="s">
        <v>2893</v>
      </c>
      <c r="F290" s="626" t="s">
        <v>2873</v>
      </c>
      <c r="G290" s="626" t="s">
        <v>3191</v>
      </c>
      <c r="H290" s="626" t="s">
        <v>527</v>
      </c>
      <c r="I290" s="626" t="s">
        <v>3192</v>
      </c>
      <c r="J290" s="626" t="s">
        <v>3193</v>
      </c>
      <c r="K290" s="626" t="s">
        <v>3194</v>
      </c>
      <c r="L290" s="627">
        <v>1520.3</v>
      </c>
      <c r="M290" s="627">
        <v>21284.199999999997</v>
      </c>
      <c r="N290" s="626">
        <v>14</v>
      </c>
      <c r="O290" s="691">
        <v>3</v>
      </c>
      <c r="P290" s="627">
        <v>21284.199999999997</v>
      </c>
      <c r="Q290" s="642">
        <v>1</v>
      </c>
      <c r="R290" s="626">
        <v>14</v>
      </c>
      <c r="S290" s="642">
        <v>1</v>
      </c>
      <c r="T290" s="691">
        <v>3</v>
      </c>
      <c r="U290" s="673">
        <v>1</v>
      </c>
    </row>
    <row r="291" spans="1:21" ht="14.4" customHeight="1" x14ac:dyDescent="0.3">
      <c r="A291" s="625">
        <v>7</v>
      </c>
      <c r="B291" s="626" t="s">
        <v>528</v>
      </c>
      <c r="C291" s="626">
        <v>89301072</v>
      </c>
      <c r="D291" s="689" t="s">
        <v>4275</v>
      </c>
      <c r="E291" s="690" t="s">
        <v>2893</v>
      </c>
      <c r="F291" s="626" t="s">
        <v>2873</v>
      </c>
      <c r="G291" s="626" t="s">
        <v>3191</v>
      </c>
      <c r="H291" s="626" t="s">
        <v>527</v>
      </c>
      <c r="I291" s="626" t="s">
        <v>3195</v>
      </c>
      <c r="J291" s="626" t="s">
        <v>3193</v>
      </c>
      <c r="K291" s="626" t="s">
        <v>3196</v>
      </c>
      <c r="L291" s="627">
        <v>3040.6</v>
      </c>
      <c r="M291" s="627">
        <v>3040.6</v>
      </c>
      <c r="N291" s="626">
        <v>1</v>
      </c>
      <c r="O291" s="691">
        <v>1</v>
      </c>
      <c r="P291" s="627">
        <v>3040.6</v>
      </c>
      <c r="Q291" s="642">
        <v>1</v>
      </c>
      <c r="R291" s="626">
        <v>1</v>
      </c>
      <c r="S291" s="642">
        <v>1</v>
      </c>
      <c r="T291" s="691">
        <v>1</v>
      </c>
      <c r="U291" s="673">
        <v>1</v>
      </c>
    </row>
    <row r="292" spans="1:21" ht="14.4" customHeight="1" x14ac:dyDescent="0.3">
      <c r="A292" s="625">
        <v>7</v>
      </c>
      <c r="B292" s="626" t="s">
        <v>528</v>
      </c>
      <c r="C292" s="626">
        <v>89301072</v>
      </c>
      <c r="D292" s="689" t="s">
        <v>4275</v>
      </c>
      <c r="E292" s="690" t="s">
        <v>2893</v>
      </c>
      <c r="F292" s="626" t="s">
        <v>2873</v>
      </c>
      <c r="G292" s="626" t="s">
        <v>3191</v>
      </c>
      <c r="H292" s="626" t="s">
        <v>527</v>
      </c>
      <c r="I292" s="626" t="s">
        <v>3197</v>
      </c>
      <c r="J292" s="626" t="s">
        <v>3198</v>
      </c>
      <c r="K292" s="626" t="s">
        <v>3199</v>
      </c>
      <c r="L292" s="627">
        <v>569.97</v>
      </c>
      <c r="M292" s="627">
        <v>23368.77</v>
      </c>
      <c r="N292" s="626">
        <v>41</v>
      </c>
      <c r="O292" s="691">
        <v>5</v>
      </c>
      <c r="P292" s="627">
        <v>22228.83</v>
      </c>
      <c r="Q292" s="642">
        <v>0.95121951219512202</v>
      </c>
      <c r="R292" s="626">
        <v>39</v>
      </c>
      <c r="S292" s="642">
        <v>0.95121951219512191</v>
      </c>
      <c r="T292" s="691">
        <v>4</v>
      </c>
      <c r="U292" s="673">
        <v>0.8</v>
      </c>
    </row>
    <row r="293" spans="1:21" ht="14.4" customHeight="1" x14ac:dyDescent="0.3">
      <c r="A293" s="625">
        <v>7</v>
      </c>
      <c r="B293" s="626" t="s">
        <v>528</v>
      </c>
      <c r="C293" s="626">
        <v>89301072</v>
      </c>
      <c r="D293" s="689" t="s">
        <v>4275</v>
      </c>
      <c r="E293" s="690" t="s">
        <v>2893</v>
      </c>
      <c r="F293" s="626" t="s">
        <v>2873</v>
      </c>
      <c r="G293" s="626" t="s">
        <v>3191</v>
      </c>
      <c r="H293" s="626" t="s">
        <v>527</v>
      </c>
      <c r="I293" s="626" t="s">
        <v>3474</v>
      </c>
      <c r="J293" s="626" t="s">
        <v>3475</v>
      </c>
      <c r="K293" s="626" t="s">
        <v>3210</v>
      </c>
      <c r="L293" s="627">
        <v>427.79</v>
      </c>
      <c r="M293" s="627">
        <v>4705.6900000000005</v>
      </c>
      <c r="N293" s="626">
        <v>11</v>
      </c>
      <c r="O293" s="691">
        <v>4</v>
      </c>
      <c r="P293" s="627">
        <v>4705.6900000000005</v>
      </c>
      <c r="Q293" s="642">
        <v>1</v>
      </c>
      <c r="R293" s="626">
        <v>11</v>
      </c>
      <c r="S293" s="642">
        <v>1</v>
      </c>
      <c r="T293" s="691">
        <v>4</v>
      </c>
      <c r="U293" s="673">
        <v>1</v>
      </c>
    </row>
    <row r="294" spans="1:21" ht="14.4" customHeight="1" x14ac:dyDescent="0.3">
      <c r="A294" s="625">
        <v>7</v>
      </c>
      <c r="B294" s="626" t="s">
        <v>528</v>
      </c>
      <c r="C294" s="626">
        <v>89301072</v>
      </c>
      <c r="D294" s="689" t="s">
        <v>4275</v>
      </c>
      <c r="E294" s="690" t="s">
        <v>2893</v>
      </c>
      <c r="F294" s="626" t="s">
        <v>2873</v>
      </c>
      <c r="G294" s="626" t="s">
        <v>3191</v>
      </c>
      <c r="H294" s="626" t="s">
        <v>527</v>
      </c>
      <c r="I294" s="626" t="s">
        <v>3200</v>
      </c>
      <c r="J294" s="626" t="s">
        <v>3201</v>
      </c>
      <c r="K294" s="626" t="s">
        <v>3202</v>
      </c>
      <c r="L294" s="627">
        <v>760.15</v>
      </c>
      <c r="M294" s="627">
        <v>82096.2</v>
      </c>
      <c r="N294" s="626">
        <v>108</v>
      </c>
      <c r="O294" s="691">
        <v>15</v>
      </c>
      <c r="P294" s="627">
        <v>54730.8</v>
      </c>
      <c r="Q294" s="642">
        <v>0.66666666666666674</v>
      </c>
      <c r="R294" s="626">
        <v>72</v>
      </c>
      <c r="S294" s="642">
        <v>0.66666666666666663</v>
      </c>
      <c r="T294" s="691">
        <v>10</v>
      </c>
      <c r="U294" s="673">
        <v>0.66666666666666663</v>
      </c>
    </row>
    <row r="295" spans="1:21" ht="14.4" customHeight="1" x14ac:dyDescent="0.3">
      <c r="A295" s="625">
        <v>7</v>
      </c>
      <c r="B295" s="626" t="s">
        <v>528</v>
      </c>
      <c r="C295" s="626">
        <v>89301072</v>
      </c>
      <c r="D295" s="689" t="s">
        <v>4275</v>
      </c>
      <c r="E295" s="690" t="s">
        <v>2893</v>
      </c>
      <c r="F295" s="626" t="s">
        <v>2873</v>
      </c>
      <c r="G295" s="626" t="s">
        <v>3191</v>
      </c>
      <c r="H295" s="626" t="s">
        <v>527</v>
      </c>
      <c r="I295" s="626" t="s">
        <v>3208</v>
      </c>
      <c r="J295" s="626" t="s">
        <v>3209</v>
      </c>
      <c r="K295" s="626" t="s">
        <v>3210</v>
      </c>
      <c r="L295" s="627">
        <v>427.79</v>
      </c>
      <c r="M295" s="627">
        <v>855.58</v>
      </c>
      <c r="N295" s="626">
        <v>2</v>
      </c>
      <c r="O295" s="691">
        <v>1</v>
      </c>
      <c r="P295" s="627">
        <v>855.58</v>
      </c>
      <c r="Q295" s="642">
        <v>1</v>
      </c>
      <c r="R295" s="626">
        <v>2</v>
      </c>
      <c r="S295" s="642">
        <v>1</v>
      </c>
      <c r="T295" s="691">
        <v>1</v>
      </c>
      <c r="U295" s="673">
        <v>1</v>
      </c>
    </row>
    <row r="296" spans="1:21" ht="14.4" customHeight="1" x14ac:dyDescent="0.3">
      <c r="A296" s="625">
        <v>7</v>
      </c>
      <c r="B296" s="626" t="s">
        <v>528</v>
      </c>
      <c r="C296" s="626">
        <v>89301072</v>
      </c>
      <c r="D296" s="689" t="s">
        <v>4275</v>
      </c>
      <c r="E296" s="690" t="s">
        <v>2893</v>
      </c>
      <c r="F296" s="626" t="s">
        <v>2873</v>
      </c>
      <c r="G296" s="626" t="s">
        <v>3191</v>
      </c>
      <c r="H296" s="626" t="s">
        <v>527</v>
      </c>
      <c r="I296" s="626" t="s">
        <v>3476</v>
      </c>
      <c r="J296" s="626" t="s">
        <v>3212</v>
      </c>
      <c r="K296" s="626" t="s">
        <v>3199</v>
      </c>
      <c r="L296" s="627">
        <v>569.97</v>
      </c>
      <c r="M296" s="627">
        <v>1709.91</v>
      </c>
      <c r="N296" s="626">
        <v>3</v>
      </c>
      <c r="O296" s="691"/>
      <c r="P296" s="627">
        <v>1709.91</v>
      </c>
      <c r="Q296" s="642">
        <v>1</v>
      </c>
      <c r="R296" s="626">
        <v>3</v>
      </c>
      <c r="S296" s="642">
        <v>1</v>
      </c>
      <c r="T296" s="691"/>
      <c r="U296" s="673"/>
    </row>
    <row r="297" spans="1:21" ht="14.4" customHeight="1" x14ac:dyDescent="0.3">
      <c r="A297" s="625">
        <v>7</v>
      </c>
      <c r="B297" s="626" t="s">
        <v>528</v>
      </c>
      <c r="C297" s="626">
        <v>89301072</v>
      </c>
      <c r="D297" s="689" t="s">
        <v>4275</v>
      </c>
      <c r="E297" s="690" t="s">
        <v>2893</v>
      </c>
      <c r="F297" s="626" t="s">
        <v>2873</v>
      </c>
      <c r="G297" s="626" t="s">
        <v>3191</v>
      </c>
      <c r="H297" s="626" t="s">
        <v>527</v>
      </c>
      <c r="I297" s="626" t="s">
        <v>3477</v>
      </c>
      <c r="J297" s="626" t="s">
        <v>3214</v>
      </c>
      <c r="K297" s="626" t="s">
        <v>3202</v>
      </c>
      <c r="L297" s="627">
        <v>760.15</v>
      </c>
      <c r="M297" s="627">
        <v>1520.3</v>
      </c>
      <c r="N297" s="626">
        <v>2</v>
      </c>
      <c r="O297" s="691">
        <v>1</v>
      </c>
      <c r="P297" s="627">
        <v>1520.3</v>
      </c>
      <c r="Q297" s="642">
        <v>1</v>
      </c>
      <c r="R297" s="626">
        <v>2</v>
      </c>
      <c r="S297" s="642">
        <v>1</v>
      </c>
      <c r="T297" s="691">
        <v>1</v>
      </c>
      <c r="U297" s="673">
        <v>1</v>
      </c>
    </row>
    <row r="298" spans="1:21" ht="14.4" customHeight="1" x14ac:dyDescent="0.3">
      <c r="A298" s="625">
        <v>7</v>
      </c>
      <c r="B298" s="626" t="s">
        <v>528</v>
      </c>
      <c r="C298" s="626">
        <v>89301072</v>
      </c>
      <c r="D298" s="689" t="s">
        <v>4275</v>
      </c>
      <c r="E298" s="690" t="s">
        <v>2893</v>
      </c>
      <c r="F298" s="626" t="s">
        <v>2873</v>
      </c>
      <c r="G298" s="626" t="s">
        <v>3215</v>
      </c>
      <c r="H298" s="626" t="s">
        <v>527</v>
      </c>
      <c r="I298" s="626" t="s">
        <v>3478</v>
      </c>
      <c r="J298" s="626" t="s">
        <v>3479</v>
      </c>
      <c r="K298" s="626" t="s">
        <v>3480</v>
      </c>
      <c r="L298" s="627">
        <v>1163.02</v>
      </c>
      <c r="M298" s="627">
        <v>1163.02</v>
      </c>
      <c r="N298" s="626">
        <v>1</v>
      </c>
      <c r="O298" s="691">
        <v>1</v>
      </c>
      <c r="P298" s="627">
        <v>1163.02</v>
      </c>
      <c r="Q298" s="642">
        <v>1</v>
      </c>
      <c r="R298" s="626">
        <v>1</v>
      </c>
      <c r="S298" s="642">
        <v>1</v>
      </c>
      <c r="T298" s="691">
        <v>1</v>
      </c>
      <c r="U298" s="673">
        <v>1</v>
      </c>
    </row>
    <row r="299" spans="1:21" ht="14.4" customHeight="1" x14ac:dyDescent="0.3">
      <c r="A299" s="625">
        <v>7</v>
      </c>
      <c r="B299" s="626" t="s">
        <v>528</v>
      </c>
      <c r="C299" s="626">
        <v>89301072</v>
      </c>
      <c r="D299" s="689" t="s">
        <v>4275</v>
      </c>
      <c r="E299" s="690" t="s">
        <v>2893</v>
      </c>
      <c r="F299" s="626" t="s">
        <v>2873</v>
      </c>
      <c r="G299" s="626" t="s">
        <v>3481</v>
      </c>
      <c r="H299" s="626" t="s">
        <v>645</v>
      </c>
      <c r="I299" s="626" t="s">
        <v>3482</v>
      </c>
      <c r="J299" s="626" t="s">
        <v>1933</v>
      </c>
      <c r="K299" s="626" t="s">
        <v>3483</v>
      </c>
      <c r="L299" s="627">
        <v>441.83</v>
      </c>
      <c r="M299" s="627">
        <v>441.83</v>
      </c>
      <c r="N299" s="626">
        <v>1</v>
      </c>
      <c r="O299" s="691">
        <v>1</v>
      </c>
      <c r="P299" s="627">
        <v>441.83</v>
      </c>
      <c r="Q299" s="642">
        <v>1</v>
      </c>
      <c r="R299" s="626">
        <v>1</v>
      </c>
      <c r="S299" s="642">
        <v>1</v>
      </c>
      <c r="T299" s="691">
        <v>1</v>
      </c>
      <c r="U299" s="673">
        <v>1</v>
      </c>
    </row>
    <row r="300" spans="1:21" ht="14.4" customHeight="1" x14ac:dyDescent="0.3">
      <c r="A300" s="625">
        <v>7</v>
      </c>
      <c r="B300" s="626" t="s">
        <v>528</v>
      </c>
      <c r="C300" s="626">
        <v>89301072</v>
      </c>
      <c r="D300" s="689" t="s">
        <v>4275</v>
      </c>
      <c r="E300" s="690" t="s">
        <v>2893</v>
      </c>
      <c r="F300" s="626" t="s">
        <v>2873</v>
      </c>
      <c r="G300" s="626" t="s">
        <v>3484</v>
      </c>
      <c r="H300" s="626" t="s">
        <v>527</v>
      </c>
      <c r="I300" s="626" t="s">
        <v>3485</v>
      </c>
      <c r="J300" s="626" t="s">
        <v>3486</v>
      </c>
      <c r="K300" s="626" t="s">
        <v>3487</v>
      </c>
      <c r="L300" s="627">
        <v>169</v>
      </c>
      <c r="M300" s="627">
        <v>507</v>
      </c>
      <c r="N300" s="626">
        <v>3</v>
      </c>
      <c r="O300" s="691">
        <v>1</v>
      </c>
      <c r="P300" s="627">
        <v>169</v>
      </c>
      <c r="Q300" s="642">
        <v>0.33333333333333331</v>
      </c>
      <c r="R300" s="626">
        <v>1</v>
      </c>
      <c r="S300" s="642">
        <v>0.33333333333333331</v>
      </c>
      <c r="T300" s="691">
        <v>0.5</v>
      </c>
      <c r="U300" s="673">
        <v>0.5</v>
      </c>
    </row>
    <row r="301" spans="1:21" ht="14.4" customHeight="1" x14ac:dyDescent="0.3">
      <c r="A301" s="625">
        <v>7</v>
      </c>
      <c r="B301" s="626" t="s">
        <v>528</v>
      </c>
      <c r="C301" s="626">
        <v>89301072</v>
      </c>
      <c r="D301" s="689" t="s">
        <v>4275</v>
      </c>
      <c r="E301" s="690" t="s">
        <v>2893</v>
      </c>
      <c r="F301" s="626" t="s">
        <v>2873</v>
      </c>
      <c r="G301" s="626" t="s">
        <v>3488</v>
      </c>
      <c r="H301" s="626" t="s">
        <v>527</v>
      </c>
      <c r="I301" s="626" t="s">
        <v>3489</v>
      </c>
      <c r="J301" s="626" t="s">
        <v>3490</v>
      </c>
      <c r="K301" s="626" t="s">
        <v>3491</v>
      </c>
      <c r="L301" s="627">
        <v>0</v>
      </c>
      <c r="M301" s="627">
        <v>0</v>
      </c>
      <c r="N301" s="626">
        <v>4</v>
      </c>
      <c r="O301" s="691">
        <v>1</v>
      </c>
      <c r="P301" s="627">
        <v>0</v>
      </c>
      <c r="Q301" s="642"/>
      <c r="R301" s="626">
        <v>2</v>
      </c>
      <c r="S301" s="642">
        <v>0.5</v>
      </c>
      <c r="T301" s="691">
        <v>0.5</v>
      </c>
      <c r="U301" s="673">
        <v>0.5</v>
      </c>
    </row>
    <row r="302" spans="1:21" ht="14.4" customHeight="1" x14ac:dyDescent="0.3">
      <c r="A302" s="625">
        <v>7</v>
      </c>
      <c r="B302" s="626" t="s">
        <v>528</v>
      </c>
      <c r="C302" s="626">
        <v>89301072</v>
      </c>
      <c r="D302" s="689" t="s">
        <v>4275</v>
      </c>
      <c r="E302" s="690" t="s">
        <v>2893</v>
      </c>
      <c r="F302" s="626" t="s">
        <v>2873</v>
      </c>
      <c r="G302" s="626" t="s">
        <v>3029</v>
      </c>
      <c r="H302" s="626" t="s">
        <v>527</v>
      </c>
      <c r="I302" s="626" t="s">
        <v>897</v>
      </c>
      <c r="J302" s="626" t="s">
        <v>898</v>
      </c>
      <c r="K302" s="626" t="s">
        <v>899</v>
      </c>
      <c r="L302" s="627">
        <v>56.69</v>
      </c>
      <c r="M302" s="627">
        <v>170.07</v>
      </c>
      <c r="N302" s="626">
        <v>3</v>
      </c>
      <c r="O302" s="691">
        <v>0.5</v>
      </c>
      <c r="P302" s="627">
        <v>170.07</v>
      </c>
      <c r="Q302" s="642">
        <v>1</v>
      </c>
      <c r="R302" s="626">
        <v>3</v>
      </c>
      <c r="S302" s="642">
        <v>1</v>
      </c>
      <c r="T302" s="691">
        <v>0.5</v>
      </c>
      <c r="U302" s="673">
        <v>1</v>
      </c>
    </row>
    <row r="303" spans="1:21" ht="14.4" customHeight="1" x14ac:dyDescent="0.3">
      <c r="A303" s="625">
        <v>7</v>
      </c>
      <c r="B303" s="626" t="s">
        <v>528</v>
      </c>
      <c r="C303" s="626">
        <v>89301072</v>
      </c>
      <c r="D303" s="689" t="s">
        <v>4275</v>
      </c>
      <c r="E303" s="690" t="s">
        <v>2893</v>
      </c>
      <c r="F303" s="626" t="s">
        <v>2873</v>
      </c>
      <c r="G303" s="626" t="s">
        <v>3223</v>
      </c>
      <c r="H303" s="626" t="s">
        <v>527</v>
      </c>
      <c r="I303" s="626" t="s">
        <v>3354</v>
      </c>
      <c r="J303" s="626" t="s">
        <v>3355</v>
      </c>
      <c r="K303" s="626" t="s">
        <v>3356</v>
      </c>
      <c r="L303" s="627">
        <v>101.69</v>
      </c>
      <c r="M303" s="627">
        <v>305.07</v>
      </c>
      <c r="N303" s="626">
        <v>3</v>
      </c>
      <c r="O303" s="691">
        <v>0.5</v>
      </c>
      <c r="P303" s="627">
        <v>305.07</v>
      </c>
      <c r="Q303" s="642">
        <v>1</v>
      </c>
      <c r="R303" s="626">
        <v>3</v>
      </c>
      <c r="S303" s="642">
        <v>1</v>
      </c>
      <c r="T303" s="691">
        <v>0.5</v>
      </c>
      <c r="U303" s="673">
        <v>1</v>
      </c>
    </row>
    <row r="304" spans="1:21" ht="14.4" customHeight="1" x14ac:dyDescent="0.3">
      <c r="A304" s="625">
        <v>7</v>
      </c>
      <c r="B304" s="626" t="s">
        <v>528</v>
      </c>
      <c r="C304" s="626">
        <v>89301072</v>
      </c>
      <c r="D304" s="689" t="s">
        <v>4275</v>
      </c>
      <c r="E304" s="690" t="s">
        <v>2893</v>
      </c>
      <c r="F304" s="626" t="s">
        <v>2873</v>
      </c>
      <c r="G304" s="626" t="s">
        <v>2957</v>
      </c>
      <c r="H304" s="626" t="s">
        <v>645</v>
      </c>
      <c r="I304" s="626" t="s">
        <v>2958</v>
      </c>
      <c r="J304" s="626" t="s">
        <v>2959</v>
      </c>
      <c r="K304" s="626" t="s">
        <v>2960</v>
      </c>
      <c r="L304" s="627">
        <v>1344.66</v>
      </c>
      <c r="M304" s="627">
        <v>8067.9600000000009</v>
      </c>
      <c r="N304" s="626">
        <v>6</v>
      </c>
      <c r="O304" s="691">
        <v>2.5</v>
      </c>
      <c r="P304" s="627">
        <v>8067.9600000000009</v>
      </c>
      <c r="Q304" s="642">
        <v>1</v>
      </c>
      <c r="R304" s="626">
        <v>6</v>
      </c>
      <c r="S304" s="642">
        <v>1</v>
      </c>
      <c r="T304" s="691">
        <v>2.5</v>
      </c>
      <c r="U304" s="673">
        <v>1</v>
      </c>
    </row>
    <row r="305" spans="1:21" ht="14.4" customHeight="1" x14ac:dyDescent="0.3">
      <c r="A305" s="625">
        <v>7</v>
      </c>
      <c r="B305" s="626" t="s">
        <v>528</v>
      </c>
      <c r="C305" s="626">
        <v>89301072</v>
      </c>
      <c r="D305" s="689" t="s">
        <v>4275</v>
      </c>
      <c r="E305" s="690" t="s">
        <v>2893</v>
      </c>
      <c r="F305" s="626" t="s">
        <v>2873</v>
      </c>
      <c r="G305" s="626" t="s">
        <v>2957</v>
      </c>
      <c r="H305" s="626" t="s">
        <v>645</v>
      </c>
      <c r="I305" s="626" t="s">
        <v>3227</v>
      </c>
      <c r="J305" s="626" t="s">
        <v>3228</v>
      </c>
      <c r="K305" s="626" t="s">
        <v>3229</v>
      </c>
      <c r="L305" s="627">
        <v>1793.46</v>
      </c>
      <c r="M305" s="627">
        <v>1793.46</v>
      </c>
      <c r="N305" s="626">
        <v>1</v>
      </c>
      <c r="O305" s="691">
        <v>0.5</v>
      </c>
      <c r="P305" s="627">
        <v>1793.46</v>
      </c>
      <c r="Q305" s="642">
        <v>1</v>
      </c>
      <c r="R305" s="626">
        <v>1</v>
      </c>
      <c r="S305" s="642">
        <v>1</v>
      </c>
      <c r="T305" s="691">
        <v>0.5</v>
      </c>
      <c r="U305" s="673">
        <v>1</v>
      </c>
    </row>
    <row r="306" spans="1:21" ht="14.4" customHeight="1" x14ac:dyDescent="0.3">
      <c r="A306" s="625">
        <v>7</v>
      </c>
      <c r="B306" s="626" t="s">
        <v>528</v>
      </c>
      <c r="C306" s="626">
        <v>89301072</v>
      </c>
      <c r="D306" s="689" t="s">
        <v>4275</v>
      </c>
      <c r="E306" s="690" t="s">
        <v>2893</v>
      </c>
      <c r="F306" s="626" t="s">
        <v>2873</v>
      </c>
      <c r="G306" s="626" t="s">
        <v>3492</v>
      </c>
      <c r="H306" s="626" t="s">
        <v>645</v>
      </c>
      <c r="I306" s="626" t="s">
        <v>3493</v>
      </c>
      <c r="J306" s="626" t="s">
        <v>3494</v>
      </c>
      <c r="K306" s="626" t="s">
        <v>3495</v>
      </c>
      <c r="L306" s="627">
        <v>140.03</v>
      </c>
      <c r="M306" s="627">
        <v>420.09000000000003</v>
      </c>
      <c r="N306" s="626">
        <v>3</v>
      </c>
      <c r="O306" s="691">
        <v>0.5</v>
      </c>
      <c r="P306" s="627"/>
      <c r="Q306" s="642">
        <v>0</v>
      </c>
      <c r="R306" s="626"/>
      <c r="S306" s="642">
        <v>0</v>
      </c>
      <c r="T306" s="691"/>
      <c r="U306" s="673">
        <v>0</v>
      </c>
    </row>
    <row r="307" spans="1:21" ht="14.4" customHeight="1" x14ac:dyDescent="0.3">
      <c r="A307" s="625">
        <v>7</v>
      </c>
      <c r="B307" s="626" t="s">
        <v>528</v>
      </c>
      <c r="C307" s="626">
        <v>89301072</v>
      </c>
      <c r="D307" s="689" t="s">
        <v>4275</v>
      </c>
      <c r="E307" s="690" t="s">
        <v>2893</v>
      </c>
      <c r="F307" s="626" t="s">
        <v>2873</v>
      </c>
      <c r="G307" s="626" t="s">
        <v>3492</v>
      </c>
      <c r="H307" s="626" t="s">
        <v>645</v>
      </c>
      <c r="I307" s="626" t="s">
        <v>3493</v>
      </c>
      <c r="J307" s="626" t="s">
        <v>1959</v>
      </c>
      <c r="K307" s="626" t="s">
        <v>3495</v>
      </c>
      <c r="L307" s="627">
        <v>140.03</v>
      </c>
      <c r="M307" s="627">
        <v>700.15000000000009</v>
      </c>
      <c r="N307" s="626">
        <v>5</v>
      </c>
      <c r="O307" s="691">
        <v>1</v>
      </c>
      <c r="P307" s="627"/>
      <c r="Q307" s="642">
        <v>0</v>
      </c>
      <c r="R307" s="626"/>
      <c r="S307" s="642">
        <v>0</v>
      </c>
      <c r="T307" s="691"/>
      <c r="U307" s="673">
        <v>0</v>
      </c>
    </row>
    <row r="308" spans="1:21" ht="14.4" customHeight="1" x14ac:dyDescent="0.3">
      <c r="A308" s="625">
        <v>7</v>
      </c>
      <c r="B308" s="626" t="s">
        <v>528</v>
      </c>
      <c r="C308" s="626">
        <v>89301072</v>
      </c>
      <c r="D308" s="689" t="s">
        <v>4275</v>
      </c>
      <c r="E308" s="690" t="s">
        <v>2893</v>
      </c>
      <c r="F308" s="626" t="s">
        <v>2873</v>
      </c>
      <c r="G308" s="626" t="s">
        <v>3496</v>
      </c>
      <c r="H308" s="626" t="s">
        <v>527</v>
      </c>
      <c r="I308" s="626" t="s">
        <v>3497</v>
      </c>
      <c r="J308" s="626" t="s">
        <v>3498</v>
      </c>
      <c r="K308" s="626" t="s">
        <v>3499</v>
      </c>
      <c r="L308" s="627">
        <v>131.96</v>
      </c>
      <c r="M308" s="627">
        <v>395.88</v>
      </c>
      <c r="N308" s="626">
        <v>3</v>
      </c>
      <c r="O308" s="691">
        <v>0.5</v>
      </c>
      <c r="P308" s="627">
        <v>395.88</v>
      </c>
      <c r="Q308" s="642">
        <v>1</v>
      </c>
      <c r="R308" s="626">
        <v>3</v>
      </c>
      <c r="S308" s="642">
        <v>1</v>
      </c>
      <c r="T308" s="691">
        <v>0.5</v>
      </c>
      <c r="U308" s="673">
        <v>1</v>
      </c>
    </row>
    <row r="309" spans="1:21" ht="14.4" customHeight="1" x14ac:dyDescent="0.3">
      <c r="A309" s="625">
        <v>7</v>
      </c>
      <c r="B309" s="626" t="s">
        <v>528</v>
      </c>
      <c r="C309" s="626">
        <v>89301072</v>
      </c>
      <c r="D309" s="689" t="s">
        <v>4275</v>
      </c>
      <c r="E309" s="690" t="s">
        <v>2893</v>
      </c>
      <c r="F309" s="626" t="s">
        <v>2873</v>
      </c>
      <c r="G309" s="626" t="s">
        <v>2932</v>
      </c>
      <c r="H309" s="626" t="s">
        <v>527</v>
      </c>
      <c r="I309" s="626" t="s">
        <v>3500</v>
      </c>
      <c r="J309" s="626" t="s">
        <v>3501</v>
      </c>
      <c r="K309" s="626" t="s">
        <v>3502</v>
      </c>
      <c r="L309" s="627">
        <v>0</v>
      </c>
      <c r="M309" s="627">
        <v>0</v>
      </c>
      <c r="N309" s="626">
        <v>4</v>
      </c>
      <c r="O309" s="691">
        <v>1.5</v>
      </c>
      <c r="P309" s="627">
        <v>0</v>
      </c>
      <c r="Q309" s="642"/>
      <c r="R309" s="626">
        <v>4</v>
      </c>
      <c r="S309" s="642">
        <v>1</v>
      </c>
      <c r="T309" s="691">
        <v>1.5</v>
      </c>
      <c r="U309" s="673">
        <v>1</v>
      </c>
    </row>
    <row r="310" spans="1:21" ht="14.4" customHeight="1" x14ac:dyDescent="0.3">
      <c r="A310" s="625">
        <v>7</v>
      </c>
      <c r="B310" s="626" t="s">
        <v>528</v>
      </c>
      <c r="C310" s="626">
        <v>89301072</v>
      </c>
      <c r="D310" s="689" t="s">
        <v>4275</v>
      </c>
      <c r="E310" s="690" t="s">
        <v>2893</v>
      </c>
      <c r="F310" s="626" t="s">
        <v>2873</v>
      </c>
      <c r="G310" s="626" t="s">
        <v>3503</v>
      </c>
      <c r="H310" s="626" t="s">
        <v>527</v>
      </c>
      <c r="I310" s="626" t="s">
        <v>3504</v>
      </c>
      <c r="J310" s="626" t="s">
        <v>3505</v>
      </c>
      <c r="K310" s="626" t="s">
        <v>3506</v>
      </c>
      <c r="L310" s="627">
        <v>0</v>
      </c>
      <c r="M310" s="627">
        <v>0</v>
      </c>
      <c r="N310" s="626">
        <v>2</v>
      </c>
      <c r="O310" s="691">
        <v>0.5</v>
      </c>
      <c r="P310" s="627">
        <v>0</v>
      </c>
      <c r="Q310" s="642"/>
      <c r="R310" s="626">
        <v>2</v>
      </c>
      <c r="S310" s="642">
        <v>1</v>
      </c>
      <c r="T310" s="691">
        <v>0.5</v>
      </c>
      <c r="U310" s="673">
        <v>1</v>
      </c>
    </row>
    <row r="311" spans="1:21" ht="14.4" customHeight="1" x14ac:dyDescent="0.3">
      <c r="A311" s="625">
        <v>7</v>
      </c>
      <c r="B311" s="626" t="s">
        <v>528</v>
      </c>
      <c r="C311" s="626">
        <v>89301072</v>
      </c>
      <c r="D311" s="689" t="s">
        <v>4275</v>
      </c>
      <c r="E311" s="690" t="s">
        <v>2893</v>
      </c>
      <c r="F311" s="626" t="s">
        <v>2873</v>
      </c>
      <c r="G311" s="626" t="s">
        <v>3503</v>
      </c>
      <c r="H311" s="626" t="s">
        <v>527</v>
      </c>
      <c r="I311" s="626" t="s">
        <v>3507</v>
      </c>
      <c r="J311" s="626" t="s">
        <v>3505</v>
      </c>
      <c r="K311" s="626" t="s">
        <v>3508</v>
      </c>
      <c r="L311" s="627">
        <v>129.94999999999999</v>
      </c>
      <c r="M311" s="627">
        <v>129.94999999999999</v>
      </c>
      <c r="N311" s="626">
        <v>1</v>
      </c>
      <c r="O311" s="691">
        <v>0.5</v>
      </c>
      <c r="P311" s="627">
        <v>129.94999999999999</v>
      </c>
      <c r="Q311" s="642">
        <v>1</v>
      </c>
      <c r="R311" s="626">
        <v>1</v>
      </c>
      <c r="S311" s="642">
        <v>1</v>
      </c>
      <c r="T311" s="691">
        <v>0.5</v>
      </c>
      <c r="U311" s="673">
        <v>1</v>
      </c>
    </row>
    <row r="312" spans="1:21" ht="14.4" customHeight="1" x14ac:dyDescent="0.3">
      <c r="A312" s="625">
        <v>7</v>
      </c>
      <c r="B312" s="626" t="s">
        <v>528</v>
      </c>
      <c r="C312" s="626">
        <v>89301072</v>
      </c>
      <c r="D312" s="689" t="s">
        <v>4275</v>
      </c>
      <c r="E312" s="690" t="s">
        <v>2893</v>
      </c>
      <c r="F312" s="626" t="s">
        <v>2873</v>
      </c>
      <c r="G312" s="626" t="s">
        <v>3509</v>
      </c>
      <c r="H312" s="626" t="s">
        <v>527</v>
      </c>
      <c r="I312" s="626" t="s">
        <v>3510</v>
      </c>
      <c r="J312" s="626" t="s">
        <v>3511</v>
      </c>
      <c r="K312" s="626" t="s">
        <v>3512</v>
      </c>
      <c r="L312" s="627">
        <v>85.49</v>
      </c>
      <c r="M312" s="627">
        <v>85.49</v>
      </c>
      <c r="N312" s="626">
        <v>1</v>
      </c>
      <c r="O312" s="691">
        <v>0.5</v>
      </c>
      <c r="P312" s="627"/>
      <c r="Q312" s="642">
        <v>0</v>
      </c>
      <c r="R312" s="626"/>
      <c r="S312" s="642">
        <v>0</v>
      </c>
      <c r="T312" s="691"/>
      <c r="U312" s="673">
        <v>0</v>
      </c>
    </row>
    <row r="313" spans="1:21" ht="14.4" customHeight="1" x14ac:dyDescent="0.3">
      <c r="A313" s="625">
        <v>7</v>
      </c>
      <c r="B313" s="626" t="s">
        <v>528</v>
      </c>
      <c r="C313" s="626">
        <v>89301072</v>
      </c>
      <c r="D313" s="689" t="s">
        <v>4275</v>
      </c>
      <c r="E313" s="690" t="s">
        <v>2893</v>
      </c>
      <c r="F313" s="626" t="s">
        <v>2873</v>
      </c>
      <c r="G313" s="626" t="s">
        <v>3513</v>
      </c>
      <c r="H313" s="626" t="s">
        <v>527</v>
      </c>
      <c r="I313" s="626" t="s">
        <v>924</v>
      </c>
      <c r="J313" s="626" t="s">
        <v>3514</v>
      </c>
      <c r="K313" s="626" t="s">
        <v>3233</v>
      </c>
      <c r="L313" s="627">
        <v>85.49</v>
      </c>
      <c r="M313" s="627">
        <v>170.98</v>
      </c>
      <c r="N313" s="626">
        <v>2</v>
      </c>
      <c r="O313" s="691">
        <v>1</v>
      </c>
      <c r="P313" s="627">
        <v>170.98</v>
      </c>
      <c r="Q313" s="642">
        <v>1</v>
      </c>
      <c r="R313" s="626">
        <v>2</v>
      </c>
      <c r="S313" s="642">
        <v>1</v>
      </c>
      <c r="T313" s="691">
        <v>1</v>
      </c>
      <c r="U313" s="673">
        <v>1</v>
      </c>
    </row>
    <row r="314" spans="1:21" ht="14.4" customHeight="1" x14ac:dyDescent="0.3">
      <c r="A314" s="625">
        <v>7</v>
      </c>
      <c r="B314" s="626" t="s">
        <v>528</v>
      </c>
      <c r="C314" s="626">
        <v>89301072</v>
      </c>
      <c r="D314" s="689" t="s">
        <v>4275</v>
      </c>
      <c r="E314" s="690" t="s">
        <v>2893</v>
      </c>
      <c r="F314" s="626" t="s">
        <v>2873</v>
      </c>
      <c r="G314" s="626" t="s">
        <v>3252</v>
      </c>
      <c r="H314" s="626" t="s">
        <v>645</v>
      </c>
      <c r="I314" s="626" t="s">
        <v>3368</v>
      </c>
      <c r="J314" s="626" t="s">
        <v>3369</v>
      </c>
      <c r="K314" s="626" t="s">
        <v>3161</v>
      </c>
      <c r="L314" s="627">
        <v>32.74</v>
      </c>
      <c r="M314" s="627">
        <v>32.74</v>
      </c>
      <c r="N314" s="626">
        <v>1</v>
      </c>
      <c r="O314" s="691">
        <v>0.5</v>
      </c>
      <c r="P314" s="627"/>
      <c r="Q314" s="642">
        <v>0</v>
      </c>
      <c r="R314" s="626"/>
      <c r="S314" s="642">
        <v>0</v>
      </c>
      <c r="T314" s="691"/>
      <c r="U314" s="673">
        <v>0</v>
      </c>
    </row>
    <row r="315" spans="1:21" ht="14.4" customHeight="1" x14ac:dyDescent="0.3">
      <c r="A315" s="625">
        <v>7</v>
      </c>
      <c r="B315" s="626" t="s">
        <v>528</v>
      </c>
      <c r="C315" s="626">
        <v>89301072</v>
      </c>
      <c r="D315" s="689" t="s">
        <v>4275</v>
      </c>
      <c r="E315" s="690" t="s">
        <v>2893</v>
      </c>
      <c r="F315" s="626" t="s">
        <v>2873</v>
      </c>
      <c r="G315" s="626" t="s">
        <v>3252</v>
      </c>
      <c r="H315" s="626" t="s">
        <v>645</v>
      </c>
      <c r="I315" s="626" t="s">
        <v>3261</v>
      </c>
      <c r="J315" s="626" t="s">
        <v>3262</v>
      </c>
      <c r="K315" s="626" t="s">
        <v>3263</v>
      </c>
      <c r="L315" s="627">
        <v>147.36000000000001</v>
      </c>
      <c r="M315" s="627">
        <v>147.36000000000001</v>
      </c>
      <c r="N315" s="626">
        <v>1</v>
      </c>
      <c r="O315" s="691">
        <v>0.5</v>
      </c>
      <c r="P315" s="627"/>
      <c r="Q315" s="642">
        <v>0</v>
      </c>
      <c r="R315" s="626"/>
      <c r="S315" s="642">
        <v>0</v>
      </c>
      <c r="T315" s="691"/>
      <c r="U315" s="673">
        <v>0</v>
      </c>
    </row>
    <row r="316" spans="1:21" ht="14.4" customHeight="1" x14ac:dyDescent="0.3">
      <c r="A316" s="625">
        <v>7</v>
      </c>
      <c r="B316" s="626" t="s">
        <v>528</v>
      </c>
      <c r="C316" s="626">
        <v>89301072</v>
      </c>
      <c r="D316" s="689" t="s">
        <v>4275</v>
      </c>
      <c r="E316" s="690" t="s">
        <v>2893</v>
      </c>
      <c r="F316" s="626" t="s">
        <v>2873</v>
      </c>
      <c r="G316" s="626" t="s">
        <v>3252</v>
      </c>
      <c r="H316" s="626" t="s">
        <v>645</v>
      </c>
      <c r="I316" s="626" t="s">
        <v>3377</v>
      </c>
      <c r="J316" s="626" t="s">
        <v>3270</v>
      </c>
      <c r="K316" s="626" t="s">
        <v>3268</v>
      </c>
      <c r="L316" s="627">
        <v>207.53</v>
      </c>
      <c r="M316" s="627">
        <v>415.06</v>
      </c>
      <c r="N316" s="626">
        <v>2</v>
      </c>
      <c r="O316" s="691">
        <v>1.5</v>
      </c>
      <c r="P316" s="627"/>
      <c r="Q316" s="642">
        <v>0</v>
      </c>
      <c r="R316" s="626"/>
      <c r="S316" s="642">
        <v>0</v>
      </c>
      <c r="T316" s="691"/>
      <c r="U316" s="673">
        <v>0</v>
      </c>
    </row>
    <row r="317" spans="1:21" ht="14.4" customHeight="1" x14ac:dyDescent="0.3">
      <c r="A317" s="625">
        <v>7</v>
      </c>
      <c r="B317" s="626" t="s">
        <v>528</v>
      </c>
      <c r="C317" s="626">
        <v>89301072</v>
      </c>
      <c r="D317" s="689" t="s">
        <v>4275</v>
      </c>
      <c r="E317" s="690" t="s">
        <v>2893</v>
      </c>
      <c r="F317" s="626" t="s">
        <v>2873</v>
      </c>
      <c r="G317" s="626" t="s">
        <v>3252</v>
      </c>
      <c r="H317" s="626" t="s">
        <v>645</v>
      </c>
      <c r="I317" s="626" t="s">
        <v>3378</v>
      </c>
      <c r="J317" s="626" t="s">
        <v>3369</v>
      </c>
      <c r="K317" s="626" t="s">
        <v>3374</v>
      </c>
      <c r="L317" s="627">
        <v>314.35000000000002</v>
      </c>
      <c r="M317" s="627">
        <v>2514.8000000000002</v>
      </c>
      <c r="N317" s="626">
        <v>8</v>
      </c>
      <c r="O317" s="691">
        <v>4</v>
      </c>
      <c r="P317" s="627">
        <v>1257.4000000000001</v>
      </c>
      <c r="Q317" s="642">
        <v>0.5</v>
      </c>
      <c r="R317" s="626">
        <v>4</v>
      </c>
      <c r="S317" s="642">
        <v>0.5</v>
      </c>
      <c r="T317" s="691">
        <v>2.5</v>
      </c>
      <c r="U317" s="673">
        <v>0.625</v>
      </c>
    </row>
    <row r="318" spans="1:21" ht="14.4" customHeight="1" x14ac:dyDescent="0.3">
      <c r="A318" s="625">
        <v>7</v>
      </c>
      <c r="B318" s="626" t="s">
        <v>528</v>
      </c>
      <c r="C318" s="626">
        <v>89301072</v>
      </c>
      <c r="D318" s="689" t="s">
        <v>4275</v>
      </c>
      <c r="E318" s="690" t="s">
        <v>2893</v>
      </c>
      <c r="F318" s="626" t="s">
        <v>2873</v>
      </c>
      <c r="G318" s="626" t="s">
        <v>3034</v>
      </c>
      <c r="H318" s="626" t="s">
        <v>527</v>
      </c>
      <c r="I318" s="626" t="s">
        <v>3271</v>
      </c>
      <c r="J318" s="626" t="s">
        <v>3272</v>
      </c>
      <c r="K318" s="626" t="s">
        <v>3002</v>
      </c>
      <c r="L318" s="627">
        <v>154.33000000000001</v>
      </c>
      <c r="M318" s="627">
        <v>1080.3100000000002</v>
      </c>
      <c r="N318" s="626">
        <v>7</v>
      </c>
      <c r="O318" s="691">
        <v>3.5</v>
      </c>
      <c r="P318" s="627">
        <v>925.98000000000013</v>
      </c>
      <c r="Q318" s="642">
        <v>0.8571428571428571</v>
      </c>
      <c r="R318" s="626">
        <v>6</v>
      </c>
      <c r="S318" s="642">
        <v>0.8571428571428571</v>
      </c>
      <c r="T318" s="691">
        <v>2.5</v>
      </c>
      <c r="U318" s="673">
        <v>0.7142857142857143</v>
      </c>
    </row>
    <row r="319" spans="1:21" ht="14.4" customHeight="1" x14ac:dyDescent="0.3">
      <c r="A319" s="625">
        <v>7</v>
      </c>
      <c r="B319" s="626" t="s">
        <v>528</v>
      </c>
      <c r="C319" s="626">
        <v>89301072</v>
      </c>
      <c r="D319" s="689" t="s">
        <v>4275</v>
      </c>
      <c r="E319" s="690" t="s">
        <v>2893</v>
      </c>
      <c r="F319" s="626" t="s">
        <v>2873</v>
      </c>
      <c r="G319" s="626" t="s">
        <v>3034</v>
      </c>
      <c r="H319" s="626" t="s">
        <v>527</v>
      </c>
      <c r="I319" s="626" t="s">
        <v>3515</v>
      </c>
      <c r="J319" s="626" t="s">
        <v>3036</v>
      </c>
      <c r="K319" s="626" t="s">
        <v>3516</v>
      </c>
      <c r="L319" s="627">
        <v>0</v>
      </c>
      <c r="M319" s="627">
        <v>0</v>
      </c>
      <c r="N319" s="626">
        <v>3</v>
      </c>
      <c r="O319" s="691">
        <v>1</v>
      </c>
      <c r="P319" s="627">
        <v>0</v>
      </c>
      <c r="Q319" s="642"/>
      <c r="R319" s="626">
        <v>3</v>
      </c>
      <c r="S319" s="642">
        <v>1</v>
      </c>
      <c r="T319" s="691">
        <v>1</v>
      </c>
      <c r="U319" s="673">
        <v>1</v>
      </c>
    </row>
    <row r="320" spans="1:21" ht="14.4" customHeight="1" x14ac:dyDescent="0.3">
      <c r="A320" s="625">
        <v>7</v>
      </c>
      <c r="B320" s="626" t="s">
        <v>528</v>
      </c>
      <c r="C320" s="626">
        <v>89301072</v>
      </c>
      <c r="D320" s="689" t="s">
        <v>4275</v>
      </c>
      <c r="E320" s="690" t="s">
        <v>2893</v>
      </c>
      <c r="F320" s="626" t="s">
        <v>2873</v>
      </c>
      <c r="G320" s="626" t="s">
        <v>3034</v>
      </c>
      <c r="H320" s="626" t="s">
        <v>527</v>
      </c>
      <c r="I320" s="626" t="s">
        <v>3379</v>
      </c>
      <c r="J320" s="626" t="s">
        <v>3036</v>
      </c>
      <c r="K320" s="626" t="s">
        <v>3380</v>
      </c>
      <c r="L320" s="627">
        <v>0</v>
      </c>
      <c r="M320" s="627">
        <v>0</v>
      </c>
      <c r="N320" s="626">
        <v>1</v>
      </c>
      <c r="O320" s="691">
        <v>0.5</v>
      </c>
      <c r="P320" s="627"/>
      <c r="Q320" s="642"/>
      <c r="R320" s="626"/>
      <c r="S320" s="642">
        <v>0</v>
      </c>
      <c r="T320" s="691"/>
      <c r="U320" s="673">
        <v>0</v>
      </c>
    </row>
    <row r="321" spans="1:21" ht="14.4" customHeight="1" x14ac:dyDescent="0.3">
      <c r="A321" s="625">
        <v>7</v>
      </c>
      <c r="B321" s="626" t="s">
        <v>528</v>
      </c>
      <c r="C321" s="626">
        <v>89301072</v>
      </c>
      <c r="D321" s="689" t="s">
        <v>4275</v>
      </c>
      <c r="E321" s="690" t="s">
        <v>2893</v>
      </c>
      <c r="F321" s="626" t="s">
        <v>2873</v>
      </c>
      <c r="G321" s="626" t="s">
        <v>3034</v>
      </c>
      <c r="H321" s="626" t="s">
        <v>527</v>
      </c>
      <c r="I321" s="626" t="s">
        <v>3035</v>
      </c>
      <c r="J321" s="626" t="s">
        <v>3036</v>
      </c>
      <c r="K321" s="626" t="s">
        <v>3002</v>
      </c>
      <c r="L321" s="627">
        <v>60.97</v>
      </c>
      <c r="M321" s="627">
        <v>1829.1000000000004</v>
      </c>
      <c r="N321" s="626">
        <v>30</v>
      </c>
      <c r="O321" s="691">
        <v>12</v>
      </c>
      <c r="P321" s="627">
        <v>1341.3400000000004</v>
      </c>
      <c r="Q321" s="642">
        <v>0.73333333333333339</v>
      </c>
      <c r="R321" s="626">
        <v>22</v>
      </c>
      <c r="S321" s="642">
        <v>0.73333333333333328</v>
      </c>
      <c r="T321" s="691">
        <v>9.5</v>
      </c>
      <c r="U321" s="673">
        <v>0.79166666666666663</v>
      </c>
    </row>
    <row r="322" spans="1:21" ht="14.4" customHeight="1" x14ac:dyDescent="0.3">
      <c r="A322" s="625">
        <v>7</v>
      </c>
      <c r="B322" s="626" t="s">
        <v>528</v>
      </c>
      <c r="C322" s="626">
        <v>89301072</v>
      </c>
      <c r="D322" s="689" t="s">
        <v>4275</v>
      </c>
      <c r="E322" s="690" t="s">
        <v>2893</v>
      </c>
      <c r="F322" s="626" t="s">
        <v>2873</v>
      </c>
      <c r="G322" s="626" t="s">
        <v>3034</v>
      </c>
      <c r="H322" s="626" t="s">
        <v>527</v>
      </c>
      <c r="I322" s="626" t="s">
        <v>3383</v>
      </c>
      <c r="J322" s="626" t="s">
        <v>3036</v>
      </c>
      <c r="K322" s="626" t="s">
        <v>3384</v>
      </c>
      <c r="L322" s="627">
        <v>0</v>
      </c>
      <c r="M322" s="627">
        <v>0</v>
      </c>
      <c r="N322" s="626">
        <v>1</v>
      </c>
      <c r="O322" s="691">
        <v>0.5</v>
      </c>
      <c r="P322" s="627">
        <v>0</v>
      </c>
      <c r="Q322" s="642"/>
      <c r="R322" s="626">
        <v>1</v>
      </c>
      <c r="S322" s="642">
        <v>1</v>
      </c>
      <c r="T322" s="691">
        <v>0.5</v>
      </c>
      <c r="U322" s="673">
        <v>1</v>
      </c>
    </row>
    <row r="323" spans="1:21" ht="14.4" customHeight="1" x14ac:dyDescent="0.3">
      <c r="A323" s="625">
        <v>7</v>
      </c>
      <c r="B323" s="626" t="s">
        <v>528</v>
      </c>
      <c r="C323" s="626">
        <v>89301072</v>
      </c>
      <c r="D323" s="689" t="s">
        <v>4275</v>
      </c>
      <c r="E323" s="690" t="s">
        <v>2893</v>
      </c>
      <c r="F323" s="626" t="s">
        <v>2873</v>
      </c>
      <c r="G323" s="626" t="s">
        <v>3034</v>
      </c>
      <c r="H323" s="626" t="s">
        <v>527</v>
      </c>
      <c r="I323" s="626" t="s">
        <v>3517</v>
      </c>
      <c r="J323" s="626" t="s">
        <v>3036</v>
      </c>
      <c r="K323" s="626" t="s">
        <v>3518</v>
      </c>
      <c r="L323" s="627">
        <v>0</v>
      </c>
      <c r="M323" s="627">
        <v>0</v>
      </c>
      <c r="N323" s="626">
        <v>1</v>
      </c>
      <c r="O323" s="691">
        <v>1</v>
      </c>
      <c r="P323" s="627">
        <v>0</v>
      </c>
      <c r="Q323" s="642"/>
      <c r="R323" s="626">
        <v>1</v>
      </c>
      <c r="S323" s="642">
        <v>1</v>
      </c>
      <c r="T323" s="691">
        <v>1</v>
      </c>
      <c r="U323" s="673">
        <v>1</v>
      </c>
    </row>
    <row r="324" spans="1:21" ht="14.4" customHeight="1" x14ac:dyDescent="0.3">
      <c r="A324" s="625">
        <v>7</v>
      </c>
      <c r="B324" s="626" t="s">
        <v>528</v>
      </c>
      <c r="C324" s="626">
        <v>89301072</v>
      </c>
      <c r="D324" s="689" t="s">
        <v>4275</v>
      </c>
      <c r="E324" s="690" t="s">
        <v>2893</v>
      </c>
      <c r="F324" s="626" t="s">
        <v>2873</v>
      </c>
      <c r="G324" s="626" t="s">
        <v>3519</v>
      </c>
      <c r="H324" s="626" t="s">
        <v>527</v>
      </c>
      <c r="I324" s="626" t="s">
        <v>3520</v>
      </c>
      <c r="J324" s="626" t="s">
        <v>3521</v>
      </c>
      <c r="K324" s="626" t="s">
        <v>3518</v>
      </c>
      <c r="L324" s="627">
        <v>286.63</v>
      </c>
      <c r="M324" s="627">
        <v>286.63</v>
      </c>
      <c r="N324" s="626">
        <v>1</v>
      </c>
      <c r="O324" s="691">
        <v>1</v>
      </c>
      <c r="P324" s="627">
        <v>286.63</v>
      </c>
      <c r="Q324" s="642">
        <v>1</v>
      </c>
      <c r="R324" s="626">
        <v>1</v>
      </c>
      <c r="S324" s="642">
        <v>1</v>
      </c>
      <c r="T324" s="691">
        <v>1</v>
      </c>
      <c r="U324" s="673">
        <v>1</v>
      </c>
    </row>
    <row r="325" spans="1:21" ht="14.4" customHeight="1" x14ac:dyDescent="0.3">
      <c r="A325" s="625">
        <v>7</v>
      </c>
      <c r="B325" s="626" t="s">
        <v>528</v>
      </c>
      <c r="C325" s="626">
        <v>89301072</v>
      </c>
      <c r="D325" s="689" t="s">
        <v>4275</v>
      </c>
      <c r="E325" s="690" t="s">
        <v>2893</v>
      </c>
      <c r="F325" s="626" t="s">
        <v>2873</v>
      </c>
      <c r="G325" s="626" t="s">
        <v>3277</v>
      </c>
      <c r="H325" s="626" t="s">
        <v>645</v>
      </c>
      <c r="I325" s="626" t="s">
        <v>2069</v>
      </c>
      <c r="J325" s="626" t="s">
        <v>2070</v>
      </c>
      <c r="K325" s="626" t="s">
        <v>2071</v>
      </c>
      <c r="L325" s="627">
        <v>139.46</v>
      </c>
      <c r="M325" s="627">
        <v>2649.74</v>
      </c>
      <c r="N325" s="626">
        <v>19</v>
      </c>
      <c r="O325" s="691">
        <v>6</v>
      </c>
      <c r="P325" s="627">
        <v>1255.1399999999999</v>
      </c>
      <c r="Q325" s="642">
        <v>0.47368421052631576</v>
      </c>
      <c r="R325" s="626">
        <v>9</v>
      </c>
      <c r="S325" s="642">
        <v>0.47368421052631576</v>
      </c>
      <c r="T325" s="691">
        <v>3</v>
      </c>
      <c r="U325" s="673">
        <v>0.5</v>
      </c>
    </row>
    <row r="326" spans="1:21" ht="14.4" customHeight="1" x14ac:dyDescent="0.3">
      <c r="A326" s="625">
        <v>7</v>
      </c>
      <c r="B326" s="626" t="s">
        <v>528</v>
      </c>
      <c r="C326" s="626">
        <v>89301072</v>
      </c>
      <c r="D326" s="689" t="s">
        <v>4275</v>
      </c>
      <c r="E326" s="690" t="s">
        <v>2893</v>
      </c>
      <c r="F326" s="626" t="s">
        <v>2873</v>
      </c>
      <c r="G326" s="626" t="s">
        <v>3277</v>
      </c>
      <c r="H326" s="626" t="s">
        <v>527</v>
      </c>
      <c r="I326" s="626" t="s">
        <v>3522</v>
      </c>
      <c r="J326" s="626" t="s">
        <v>3523</v>
      </c>
      <c r="K326" s="626" t="s">
        <v>2071</v>
      </c>
      <c r="L326" s="627">
        <v>0</v>
      </c>
      <c r="M326" s="627">
        <v>0</v>
      </c>
      <c r="N326" s="626">
        <v>1</v>
      </c>
      <c r="O326" s="691">
        <v>0.5</v>
      </c>
      <c r="P326" s="627"/>
      <c r="Q326" s="642"/>
      <c r="R326" s="626"/>
      <c r="S326" s="642">
        <v>0</v>
      </c>
      <c r="T326" s="691"/>
      <c r="U326" s="673">
        <v>0</v>
      </c>
    </row>
    <row r="327" spans="1:21" ht="14.4" customHeight="1" x14ac:dyDescent="0.3">
      <c r="A327" s="625">
        <v>7</v>
      </c>
      <c r="B327" s="626" t="s">
        <v>528</v>
      </c>
      <c r="C327" s="626">
        <v>89301072</v>
      </c>
      <c r="D327" s="689" t="s">
        <v>4275</v>
      </c>
      <c r="E327" s="690" t="s">
        <v>2893</v>
      </c>
      <c r="F327" s="626" t="s">
        <v>2873</v>
      </c>
      <c r="G327" s="626" t="s">
        <v>3524</v>
      </c>
      <c r="H327" s="626" t="s">
        <v>645</v>
      </c>
      <c r="I327" s="626" t="s">
        <v>3525</v>
      </c>
      <c r="J327" s="626" t="s">
        <v>3526</v>
      </c>
      <c r="K327" s="626" t="s">
        <v>3527</v>
      </c>
      <c r="L327" s="627">
        <v>0</v>
      </c>
      <c r="M327" s="627">
        <v>0</v>
      </c>
      <c r="N327" s="626">
        <v>2</v>
      </c>
      <c r="O327" s="691">
        <v>0.5</v>
      </c>
      <c r="P327" s="627">
        <v>0</v>
      </c>
      <c r="Q327" s="642"/>
      <c r="R327" s="626">
        <v>2</v>
      </c>
      <c r="S327" s="642">
        <v>1</v>
      </c>
      <c r="T327" s="691">
        <v>0.5</v>
      </c>
      <c r="U327" s="673">
        <v>1</v>
      </c>
    </row>
    <row r="328" spans="1:21" ht="14.4" customHeight="1" x14ac:dyDescent="0.3">
      <c r="A328" s="625">
        <v>7</v>
      </c>
      <c r="B328" s="626" t="s">
        <v>528</v>
      </c>
      <c r="C328" s="626">
        <v>89301072</v>
      </c>
      <c r="D328" s="689" t="s">
        <v>4275</v>
      </c>
      <c r="E328" s="690" t="s">
        <v>2893</v>
      </c>
      <c r="F328" s="626" t="s">
        <v>2873</v>
      </c>
      <c r="G328" s="626" t="s">
        <v>3037</v>
      </c>
      <c r="H328" s="626" t="s">
        <v>527</v>
      </c>
      <c r="I328" s="626" t="s">
        <v>3528</v>
      </c>
      <c r="J328" s="626" t="s">
        <v>3041</v>
      </c>
      <c r="K328" s="626" t="s">
        <v>1011</v>
      </c>
      <c r="L328" s="627">
        <v>0</v>
      </c>
      <c r="M328" s="627">
        <v>0</v>
      </c>
      <c r="N328" s="626">
        <v>2</v>
      </c>
      <c r="O328" s="691">
        <v>1</v>
      </c>
      <c r="P328" s="627"/>
      <c r="Q328" s="642"/>
      <c r="R328" s="626"/>
      <c r="S328" s="642">
        <v>0</v>
      </c>
      <c r="T328" s="691"/>
      <c r="U328" s="673">
        <v>0</v>
      </c>
    </row>
    <row r="329" spans="1:21" ht="14.4" customHeight="1" x14ac:dyDescent="0.3">
      <c r="A329" s="625">
        <v>7</v>
      </c>
      <c r="B329" s="626" t="s">
        <v>528</v>
      </c>
      <c r="C329" s="626">
        <v>89301072</v>
      </c>
      <c r="D329" s="689" t="s">
        <v>4275</v>
      </c>
      <c r="E329" s="690" t="s">
        <v>2893</v>
      </c>
      <c r="F329" s="626" t="s">
        <v>2873</v>
      </c>
      <c r="G329" s="626" t="s">
        <v>3037</v>
      </c>
      <c r="H329" s="626" t="s">
        <v>527</v>
      </c>
      <c r="I329" s="626" t="s">
        <v>3042</v>
      </c>
      <c r="J329" s="626" t="s">
        <v>3043</v>
      </c>
      <c r="K329" s="626" t="s">
        <v>1011</v>
      </c>
      <c r="L329" s="627">
        <v>0</v>
      </c>
      <c r="M329" s="627">
        <v>0</v>
      </c>
      <c r="N329" s="626">
        <v>6</v>
      </c>
      <c r="O329" s="691">
        <v>1</v>
      </c>
      <c r="P329" s="627">
        <v>0</v>
      </c>
      <c r="Q329" s="642"/>
      <c r="R329" s="626">
        <v>3</v>
      </c>
      <c r="S329" s="642">
        <v>0.5</v>
      </c>
      <c r="T329" s="691">
        <v>0.5</v>
      </c>
      <c r="U329" s="673">
        <v>0.5</v>
      </c>
    </row>
    <row r="330" spans="1:21" ht="14.4" customHeight="1" x14ac:dyDescent="0.3">
      <c r="A330" s="625">
        <v>7</v>
      </c>
      <c r="B330" s="626" t="s">
        <v>528</v>
      </c>
      <c r="C330" s="626">
        <v>89301072</v>
      </c>
      <c r="D330" s="689" t="s">
        <v>4275</v>
      </c>
      <c r="E330" s="690" t="s">
        <v>2893</v>
      </c>
      <c r="F330" s="626" t="s">
        <v>2873</v>
      </c>
      <c r="G330" s="626" t="s">
        <v>3037</v>
      </c>
      <c r="H330" s="626" t="s">
        <v>527</v>
      </c>
      <c r="I330" s="626" t="s">
        <v>3529</v>
      </c>
      <c r="J330" s="626" t="s">
        <v>3530</v>
      </c>
      <c r="K330" s="626" t="s">
        <v>1011</v>
      </c>
      <c r="L330" s="627">
        <v>0</v>
      </c>
      <c r="M330" s="627">
        <v>0</v>
      </c>
      <c r="N330" s="626">
        <v>2</v>
      </c>
      <c r="O330" s="691">
        <v>1</v>
      </c>
      <c r="P330" s="627">
        <v>0</v>
      </c>
      <c r="Q330" s="642"/>
      <c r="R330" s="626">
        <v>2</v>
      </c>
      <c r="S330" s="642">
        <v>1</v>
      </c>
      <c r="T330" s="691">
        <v>1</v>
      </c>
      <c r="U330" s="673">
        <v>1</v>
      </c>
    </row>
    <row r="331" spans="1:21" ht="14.4" customHeight="1" x14ac:dyDescent="0.3">
      <c r="A331" s="625">
        <v>7</v>
      </c>
      <c r="B331" s="626" t="s">
        <v>528</v>
      </c>
      <c r="C331" s="626">
        <v>89301072</v>
      </c>
      <c r="D331" s="689" t="s">
        <v>4275</v>
      </c>
      <c r="E331" s="690" t="s">
        <v>2893</v>
      </c>
      <c r="F331" s="626" t="s">
        <v>2873</v>
      </c>
      <c r="G331" s="626" t="s">
        <v>3037</v>
      </c>
      <c r="H331" s="626" t="s">
        <v>527</v>
      </c>
      <c r="I331" s="626" t="s">
        <v>3531</v>
      </c>
      <c r="J331" s="626" t="s">
        <v>1007</v>
      </c>
      <c r="K331" s="626" t="s">
        <v>2029</v>
      </c>
      <c r="L331" s="627">
        <v>0</v>
      </c>
      <c r="M331" s="627">
        <v>0</v>
      </c>
      <c r="N331" s="626">
        <v>3</v>
      </c>
      <c r="O331" s="691">
        <v>1</v>
      </c>
      <c r="P331" s="627">
        <v>0</v>
      </c>
      <c r="Q331" s="642"/>
      <c r="R331" s="626">
        <v>3</v>
      </c>
      <c r="S331" s="642">
        <v>1</v>
      </c>
      <c r="T331" s="691">
        <v>1</v>
      </c>
      <c r="U331" s="673">
        <v>1</v>
      </c>
    </row>
    <row r="332" spans="1:21" ht="14.4" customHeight="1" x14ac:dyDescent="0.3">
      <c r="A332" s="625">
        <v>7</v>
      </c>
      <c r="B332" s="626" t="s">
        <v>528</v>
      </c>
      <c r="C332" s="626">
        <v>89301072</v>
      </c>
      <c r="D332" s="689" t="s">
        <v>4275</v>
      </c>
      <c r="E332" s="690" t="s">
        <v>2893</v>
      </c>
      <c r="F332" s="626" t="s">
        <v>2873</v>
      </c>
      <c r="G332" s="626" t="s">
        <v>3037</v>
      </c>
      <c r="H332" s="626" t="s">
        <v>527</v>
      </c>
      <c r="I332" s="626" t="s">
        <v>3532</v>
      </c>
      <c r="J332" s="626" t="s">
        <v>3533</v>
      </c>
      <c r="K332" s="626" t="s">
        <v>1011</v>
      </c>
      <c r="L332" s="627">
        <v>0</v>
      </c>
      <c r="M332" s="627">
        <v>0</v>
      </c>
      <c r="N332" s="626">
        <v>2</v>
      </c>
      <c r="O332" s="691">
        <v>0.5</v>
      </c>
      <c r="P332" s="627"/>
      <c r="Q332" s="642"/>
      <c r="R332" s="626"/>
      <c r="S332" s="642">
        <v>0</v>
      </c>
      <c r="T332" s="691"/>
      <c r="U332" s="673">
        <v>0</v>
      </c>
    </row>
    <row r="333" spans="1:21" ht="14.4" customHeight="1" x14ac:dyDescent="0.3">
      <c r="A333" s="625">
        <v>7</v>
      </c>
      <c r="B333" s="626" t="s">
        <v>528</v>
      </c>
      <c r="C333" s="626">
        <v>89301072</v>
      </c>
      <c r="D333" s="689" t="s">
        <v>4275</v>
      </c>
      <c r="E333" s="690" t="s">
        <v>2894</v>
      </c>
      <c r="F333" s="626" t="s">
        <v>2873</v>
      </c>
      <c r="G333" s="626" t="s">
        <v>3427</v>
      </c>
      <c r="H333" s="626" t="s">
        <v>645</v>
      </c>
      <c r="I333" s="626" t="s">
        <v>3428</v>
      </c>
      <c r="J333" s="626" t="s">
        <v>3429</v>
      </c>
      <c r="K333" s="626" t="s">
        <v>3430</v>
      </c>
      <c r="L333" s="627">
        <v>543.04</v>
      </c>
      <c r="M333" s="627">
        <v>543.04</v>
      </c>
      <c r="N333" s="626">
        <v>1</v>
      </c>
      <c r="O333" s="691">
        <v>0.5</v>
      </c>
      <c r="P333" s="627"/>
      <c r="Q333" s="642">
        <v>0</v>
      </c>
      <c r="R333" s="626"/>
      <c r="S333" s="642">
        <v>0</v>
      </c>
      <c r="T333" s="691"/>
      <c r="U333" s="673">
        <v>0</v>
      </c>
    </row>
    <row r="334" spans="1:21" ht="14.4" customHeight="1" x14ac:dyDescent="0.3">
      <c r="A334" s="625">
        <v>7</v>
      </c>
      <c r="B334" s="626" t="s">
        <v>528</v>
      </c>
      <c r="C334" s="626">
        <v>89301072</v>
      </c>
      <c r="D334" s="689" t="s">
        <v>4275</v>
      </c>
      <c r="E334" s="690" t="s">
        <v>2894</v>
      </c>
      <c r="F334" s="626" t="s">
        <v>2873</v>
      </c>
      <c r="G334" s="626" t="s">
        <v>3534</v>
      </c>
      <c r="H334" s="626" t="s">
        <v>527</v>
      </c>
      <c r="I334" s="626" t="s">
        <v>3535</v>
      </c>
      <c r="J334" s="626" t="s">
        <v>3536</v>
      </c>
      <c r="K334" s="626" t="s">
        <v>2406</v>
      </c>
      <c r="L334" s="627">
        <v>86.16</v>
      </c>
      <c r="M334" s="627">
        <v>86.16</v>
      </c>
      <c r="N334" s="626">
        <v>1</v>
      </c>
      <c r="O334" s="691">
        <v>0.5</v>
      </c>
      <c r="P334" s="627">
        <v>86.16</v>
      </c>
      <c r="Q334" s="642">
        <v>1</v>
      </c>
      <c r="R334" s="626">
        <v>1</v>
      </c>
      <c r="S334" s="642">
        <v>1</v>
      </c>
      <c r="T334" s="691">
        <v>0.5</v>
      </c>
      <c r="U334" s="673">
        <v>1</v>
      </c>
    </row>
    <row r="335" spans="1:21" ht="14.4" customHeight="1" x14ac:dyDescent="0.3">
      <c r="A335" s="625">
        <v>7</v>
      </c>
      <c r="B335" s="626" t="s">
        <v>528</v>
      </c>
      <c r="C335" s="626">
        <v>89301072</v>
      </c>
      <c r="D335" s="689" t="s">
        <v>4275</v>
      </c>
      <c r="E335" s="690" t="s">
        <v>2894</v>
      </c>
      <c r="F335" s="626" t="s">
        <v>2873</v>
      </c>
      <c r="G335" s="626" t="s">
        <v>3537</v>
      </c>
      <c r="H335" s="626" t="s">
        <v>527</v>
      </c>
      <c r="I335" s="626" t="s">
        <v>3538</v>
      </c>
      <c r="J335" s="626" t="s">
        <v>941</v>
      </c>
      <c r="K335" s="626" t="s">
        <v>3539</v>
      </c>
      <c r="L335" s="627">
        <v>115.11</v>
      </c>
      <c r="M335" s="627">
        <v>115.11</v>
      </c>
      <c r="N335" s="626">
        <v>1</v>
      </c>
      <c r="O335" s="691">
        <v>1</v>
      </c>
      <c r="P335" s="627">
        <v>115.11</v>
      </c>
      <c r="Q335" s="642">
        <v>1</v>
      </c>
      <c r="R335" s="626">
        <v>1</v>
      </c>
      <c r="S335" s="642">
        <v>1</v>
      </c>
      <c r="T335" s="691">
        <v>1</v>
      </c>
      <c r="U335" s="673">
        <v>1</v>
      </c>
    </row>
    <row r="336" spans="1:21" ht="14.4" customHeight="1" x14ac:dyDescent="0.3">
      <c r="A336" s="625">
        <v>7</v>
      </c>
      <c r="B336" s="626" t="s">
        <v>528</v>
      </c>
      <c r="C336" s="626">
        <v>89301072</v>
      </c>
      <c r="D336" s="689" t="s">
        <v>4275</v>
      </c>
      <c r="E336" s="690" t="s">
        <v>2894</v>
      </c>
      <c r="F336" s="626" t="s">
        <v>2873</v>
      </c>
      <c r="G336" s="626" t="s">
        <v>3540</v>
      </c>
      <c r="H336" s="626" t="s">
        <v>527</v>
      </c>
      <c r="I336" s="626" t="s">
        <v>966</v>
      </c>
      <c r="J336" s="626" t="s">
        <v>967</v>
      </c>
      <c r="K336" s="626" t="s">
        <v>968</v>
      </c>
      <c r="L336" s="627">
        <v>132.34</v>
      </c>
      <c r="M336" s="627">
        <v>132.34</v>
      </c>
      <c r="N336" s="626">
        <v>1</v>
      </c>
      <c r="O336" s="691">
        <v>0.5</v>
      </c>
      <c r="P336" s="627"/>
      <c r="Q336" s="642">
        <v>0</v>
      </c>
      <c r="R336" s="626"/>
      <c r="S336" s="642">
        <v>0</v>
      </c>
      <c r="T336" s="691"/>
      <c r="U336" s="673">
        <v>0</v>
      </c>
    </row>
    <row r="337" spans="1:21" ht="14.4" customHeight="1" x14ac:dyDescent="0.3">
      <c r="A337" s="625">
        <v>7</v>
      </c>
      <c r="B337" s="626" t="s">
        <v>528</v>
      </c>
      <c r="C337" s="626">
        <v>89301072</v>
      </c>
      <c r="D337" s="689" t="s">
        <v>4275</v>
      </c>
      <c r="E337" s="690" t="s">
        <v>2894</v>
      </c>
      <c r="F337" s="626" t="s">
        <v>2873</v>
      </c>
      <c r="G337" s="626" t="s">
        <v>3541</v>
      </c>
      <c r="H337" s="626" t="s">
        <v>527</v>
      </c>
      <c r="I337" s="626" t="s">
        <v>3542</v>
      </c>
      <c r="J337" s="626" t="s">
        <v>3543</v>
      </c>
      <c r="K337" s="626" t="s">
        <v>2406</v>
      </c>
      <c r="L337" s="627">
        <v>0</v>
      </c>
      <c r="M337" s="627">
        <v>0</v>
      </c>
      <c r="N337" s="626">
        <v>2</v>
      </c>
      <c r="O337" s="691">
        <v>0.5</v>
      </c>
      <c r="P337" s="627">
        <v>0</v>
      </c>
      <c r="Q337" s="642"/>
      <c r="R337" s="626">
        <v>2</v>
      </c>
      <c r="S337" s="642">
        <v>1</v>
      </c>
      <c r="T337" s="691">
        <v>0.5</v>
      </c>
      <c r="U337" s="673">
        <v>1</v>
      </c>
    </row>
    <row r="338" spans="1:21" ht="14.4" customHeight="1" x14ac:dyDescent="0.3">
      <c r="A338" s="625">
        <v>7</v>
      </c>
      <c r="B338" s="626" t="s">
        <v>528</v>
      </c>
      <c r="C338" s="626">
        <v>89301072</v>
      </c>
      <c r="D338" s="689" t="s">
        <v>4275</v>
      </c>
      <c r="E338" s="690" t="s">
        <v>2894</v>
      </c>
      <c r="F338" s="626" t="s">
        <v>2873</v>
      </c>
      <c r="G338" s="626" t="s">
        <v>2961</v>
      </c>
      <c r="H338" s="626" t="s">
        <v>527</v>
      </c>
      <c r="I338" s="626" t="s">
        <v>2268</v>
      </c>
      <c r="J338" s="626" t="s">
        <v>2269</v>
      </c>
      <c r="K338" s="626" t="s">
        <v>2962</v>
      </c>
      <c r="L338" s="627">
        <v>38.99</v>
      </c>
      <c r="M338" s="627">
        <v>38.99</v>
      </c>
      <c r="N338" s="626">
        <v>1</v>
      </c>
      <c r="O338" s="691">
        <v>1</v>
      </c>
      <c r="P338" s="627">
        <v>38.99</v>
      </c>
      <c r="Q338" s="642">
        <v>1</v>
      </c>
      <c r="R338" s="626">
        <v>1</v>
      </c>
      <c r="S338" s="642">
        <v>1</v>
      </c>
      <c r="T338" s="691">
        <v>1</v>
      </c>
      <c r="U338" s="673">
        <v>1</v>
      </c>
    </row>
    <row r="339" spans="1:21" ht="14.4" customHeight="1" x14ac:dyDescent="0.3">
      <c r="A339" s="625">
        <v>7</v>
      </c>
      <c r="B339" s="626" t="s">
        <v>528</v>
      </c>
      <c r="C339" s="626">
        <v>89301072</v>
      </c>
      <c r="D339" s="689" t="s">
        <v>4275</v>
      </c>
      <c r="E339" s="690" t="s">
        <v>2895</v>
      </c>
      <c r="F339" s="626" t="s">
        <v>2873</v>
      </c>
      <c r="G339" s="626" t="s">
        <v>3544</v>
      </c>
      <c r="H339" s="626" t="s">
        <v>527</v>
      </c>
      <c r="I339" s="626" t="s">
        <v>3545</v>
      </c>
      <c r="J339" s="626" t="s">
        <v>3546</v>
      </c>
      <c r="K339" s="626" t="s">
        <v>3547</v>
      </c>
      <c r="L339" s="627">
        <v>25.4</v>
      </c>
      <c r="M339" s="627">
        <v>25.4</v>
      </c>
      <c r="N339" s="626">
        <v>1</v>
      </c>
      <c r="O339" s="691">
        <v>1</v>
      </c>
      <c r="P339" s="627"/>
      <c r="Q339" s="642">
        <v>0</v>
      </c>
      <c r="R339" s="626"/>
      <c r="S339" s="642">
        <v>0</v>
      </c>
      <c r="T339" s="691"/>
      <c r="U339" s="673">
        <v>0</v>
      </c>
    </row>
    <row r="340" spans="1:21" ht="14.4" customHeight="1" x14ac:dyDescent="0.3">
      <c r="A340" s="625">
        <v>7</v>
      </c>
      <c r="B340" s="626" t="s">
        <v>528</v>
      </c>
      <c r="C340" s="626">
        <v>89301072</v>
      </c>
      <c r="D340" s="689" t="s">
        <v>4275</v>
      </c>
      <c r="E340" s="690" t="s">
        <v>2895</v>
      </c>
      <c r="F340" s="626" t="s">
        <v>2873</v>
      </c>
      <c r="G340" s="626" t="s">
        <v>3457</v>
      </c>
      <c r="H340" s="626" t="s">
        <v>645</v>
      </c>
      <c r="I340" s="626" t="s">
        <v>1928</v>
      </c>
      <c r="J340" s="626" t="s">
        <v>1929</v>
      </c>
      <c r="K340" s="626" t="s">
        <v>2775</v>
      </c>
      <c r="L340" s="627">
        <v>65.069999999999993</v>
      </c>
      <c r="M340" s="627">
        <v>65.069999999999993</v>
      </c>
      <c r="N340" s="626">
        <v>1</v>
      </c>
      <c r="O340" s="691">
        <v>1</v>
      </c>
      <c r="P340" s="627">
        <v>65.069999999999993</v>
      </c>
      <c r="Q340" s="642">
        <v>1</v>
      </c>
      <c r="R340" s="626">
        <v>1</v>
      </c>
      <c r="S340" s="642">
        <v>1</v>
      </c>
      <c r="T340" s="691">
        <v>1</v>
      </c>
      <c r="U340" s="673">
        <v>1</v>
      </c>
    </row>
    <row r="341" spans="1:21" ht="14.4" customHeight="1" x14ac:dyDescent="0.3">
      <c r="A341" s="625">
        <v>7</v>
      </c>
      <c r="B341" s="626" t="s">
        <v>528</v>
      </c>
      <c r="C341" s="626">
        <v>89301072</v>
      </c>
      <c r="D341" s="689" t="s">
        <v>4275</v>
      </c>
      <c r="E341" s="690" t="s">
        <v>2896</v>
      </c>
      <c r="F341" s="626" t="s">
        <v>2873</v>
      </c>
      <c r="G341" s="626" t="s">
        <v>2977</v>
      </c>
      <c r="H341" s="626" t="s">
        <v>527</v>
      </c>
      <c r="I341" s="626" t="s">
        <v>3548</v>
      </c>
      <c r="J341" s="626" t="s">
        <v>3549</v>
      </c>
      <c r="K341" s="626" t="s">
        <v>3550</v>
      </c>
      <c r="L341" s="627">
        <v>483.76</v>
      </c>
      <c r="M341" s="627">
        <v>483.76</v>
      </c>
      <c r="N341" s="626">
        <v>1</v>
      </c>
      <c r="O341" s="691">
        <v>1</v>
      </c>
      <c r="P341" s="627">
        <v>483.76</v>
      </c>
      <c r="Q341" s="642">
        <v>1</v>
      </c>
      <c r="R341" s="626">
        <v>1</v>
      </c>
      <c r="S341" s="642">
        <v>1</v>
      </c>
      <c r="T341" s="691">
        <v>1</v>
      </c>
      <c r="U341" s="673">
        <v>1</v>
      </c>
    </row>
    <row r="342" spans="1:21" ht="14.4" customHeight="1" x14ac:dyDescent="0.3">
      <c r="A342" s="625">
        <v>7</v>
      </c>
      <c r="B342" s="626" t="s">
        <v>528</v>
      </c>
      <c r="C342" s="626">
        <v>89301072</v>
      </c>
      <c r="D342" s="689" t="s">
        <v>4275</v>
      </c>
      <c r="E342" s="690" t="s">
        <v>2896</v>
      </c>
      <c r="F342" s="626" t="s">
        <v>2873</v>
      </c>
      <c r="G342" s="626" t="s">
        <v>3046</v>
      </c>
      <c r="H342" s="626" t="s">
        <v>645</v>
      </c>
      <c r="I342" s="626" t="s">
        <v>2059</v>
      </c>
      <c r="J342" s="626" t="s">
        <v>2844</v>
      </c>
      <c r="K342" s="626" t="s">
        <v>2845</v>
      </c>
      <c r="L342" s="627">
        <v>10.73</v>
      </c>
      <c r="M342" s="627">
        <v>10.73</v>
      </c>
      <c r="N342" s="626">
        <v>1</v>
      </c>
      <c r="O342" s="691">
        <v>0.5</v>
      </c>
      <c r="P342" s="627"/>
      <c r="Q342" s="642">
        <v>0</v>
      </c>
      <c r="R342" s="626"/>
      <c r="S342" s="642">
        <v>0</v>
      </c>
      <c r="T342" s="691"/>
      <c r="U342" s="673">
        <v>0</v>
      </c>
    </row>
    <row r="343" spans="1:21" ht="14.4" customHeight="1" x14ac:dyDescent="0.3">
      <c r="A343" s="625">
        <v>7</v>
      </c>
      <c r="B343" s="626" t="s">
        <v>528</v>
      </c>
      <c r="C343" s="626">
        <v>89301072</v>
      </c>
      <c r="D343" s="689" t="s">
        <v>4275</v>
      </c>
      <c r="E343" s="690" t="s">
        <v>2896</v>
      </c>
      <c r="F343" s="626" t="s">
        <v>2873</v>
      </c>
      <c r="G343" s="626" t="s">
        <v>3046</v>
      </c>
      <c r="H343" s="626" t="s">
        <v>527</v>
      </c>
      <c r="I343" s="626" t="s">
        <v>3388</v>
      </c>
      <c r="J343" s="626" t="s">
        <v>3389</v>
      </c>
      <c r="K343" s="626" t="s">
        <v>3390</v>
      </c>
      <c r="L343" s="627">
        <v>6.98</v>
      </c>
      <c r="M343" s="627">
        <v>6.98</v>
      </c>
      <c r="N343" s="626">
        <v>1</v>
      </c>
      <c r="O343" s="691">
        <v>0.5</v>
      </c>
      <c r="P343" s="627"/>
      <c r="Q343" s="642">
        <v>0</v>
      </c>
      <c r="R343" s="626"/>
      <c r="S343" s="642">
        <v>0</v>
      </c>
      <c r="T343" s="691"/>
      <c r="U343" s="673">
        <v>0</v>
      </c>
    </row>
    <row r="344" spans="1:21" ht="14.4" customHeight="1" x14ac:dyDescent="0.3">
      <c r="A344" s="625">
        <v>7</v>
      </c>
      <c r="B344" s="626" t="s">
        <v>528</v>
      </c>
      <c r="C344" s="626">
        <v>89301072</v>
      </c>
      <c r="D344" s="689" t="s">
        <v>4275</v>
      </c>
      <c r="E344" s="690" t="s">
        <v>2896</v>
      </c>
      <c r="F344" s="626" t="s">
        <v>2873</v>
      </c>
      <c r="G344" s="626" t="s">
        <v>3050</v>
      </c>
      <c r="H344" s="626" t="s">
        <v>527</v>
      </c>
      <c r="I344" s="626" t="s">
        <v>3051</v>
      </c>
      <c r="J344" s="626" t="s">
        <v>3052</v>
      </c>
      <c r="K344" s="626" t="s">
        <v>3053</v>
      </c>
      <c r="L344" s="627">
        <v>51.87</v>
      </c>
      <c r="M344" s="627">
        <v>155.60999999999999</v>
      </c>
      <c r="N344" s="626">
        <v>3</v>
      </c>
      <c r="O344" s="691">
        <v>1.5</v>
      </c>
      <c r="P344" s="627">
        <v>103.74</v>
      </c>
      <c r="Q344" s="642">
        <v>0.66666666666666674</v>
      </c>
      <c r="R344" s="626">
        <v>2</v>
      </c>
      <c r="S344" s="642">
        <v>0.66666666666666663</v>
      </c>
      <c r="T344" s="691">
        <v>1</v>
      </c>
      <c r="U344" s="673">
        <v>0.66666666666666663</v>
      </c>
    </row>
    <row r="345" spans="1:21" ht="14.4" customHeight="1" x14ac:dyDescent="0.3">
      <c r="A345" s="625">
        <v>7</v>
      </c>
      <c r="B345" s="626" t="s">
        <v>528</v>
      </c>
      <c r="C345" s="626">
        <v>89301072</v>
      </c>
      <c r="D345" s="689" t="s">
        <v>4275</v>
      </c>
      <c r="E345" s="690" t="s">
        <v>2896</v>
      </c>
      <c r="F345" s="626" t="s">
        <v>2873</v>
      </c>
      <c r="G345" s="626" t="s">
        <v>2981</v>
      </c>
      <c r="H345" s="626" t="s">
        <v>645</v>
      </c>
      <c r="I345" s="626" t="s">
        <v>2982</v>
      </c>
      <c r="J345" s="626" t="s">
        <v>2983</v>
      </c>
      <c r="K345" s="626" t="s">
        <v>2984</v>
      </c>
      <c r="L345" s="627">
        <v>222.25</v>
      </c>
      <c r="M345" s="627">
        <v>444.5</v>
      </c>
      <c r="N345" s="626">
        <v>2</v>
      </c>
      <c r="O345" s="691">
        <v>1</v>
      </c>
      <c r="P345" s="627">
        <v>444.5</v>
      </c>
      <c r="Q345" s="642">
        <v>1</v>
      </c>
      <c r="R345" s="626">
        <v>2</v>
      </c>
      <c r="S345" s="642">
        <v>1</v>
      </c>
      <c r="T345" s="691">
        <v>1</v>
      </c>
      <c r="U345" s="673">
        <v>1</v>
      </c>
    </row>
    <row r="346" spans="1:21" ht="14.4" customHeight="1" x14ac:dyDescent="0.3">
      <c r="A346" s="625">
        <v>7</v>
      </c>
      <c r="B346" s="626" t="s">
        <v>528</v>
      </c>
      <c r="C346" s="626">
        <v>89301072</v>
      </c>
      <c r="D346" s="689" t="s">
        <v>4275</v>
      </c>
      <c r="E346" s="690" t="s">
        <v>2896</v>
      </c>
      <c r="F346" s="626" t="s">
        <v>2873</v>
      </c>
      <c r="G346" s="626" t="s">
        <v>2991</v>
      </c>
      <c r="H346" s="626" t="s">
        <v>527</v>
      </c>
      <c r="I346" s="626" t="s">
        <v>2992</v>
      </c>
      <c r="J346" s="626" t="s">
        <v>2993</v>
      </c>
      <c r="K346" s="626" t="s">
        <v>2994</v>
      </c>
      <c r="L346" s="627">
        <v>0</v>
      </c>
      <c r="M346" s="627">
        <v>0</v>
      </c>
      <c r="N346" s="626">
        <v>1</v>
      </c>
      <c r="O346" s="691">
        <v>0.5</v>
      </c>
      <c r="P346" s="627">
        <v>0</v>
      </c>
      <c r="Q346" s="642"/>
      <c r="R346" s="626">
        <v>1</v>
      </c>
      <c r="S346" s="642">
        <v>1</v>
      </c>
      <c r="T346" s="691">
        <v>0.5</v>
      </c>
      <c r="U346" s="673">
        <v>1</v>
      </c>
    </row>
    <row r="347" spans="1:21" ht="14.4" customHeight="1" x14ac:dyDescent="0.3">
      <c r="A347" s="625">
        <v>7</v>
      </c>
      <c r="B347" s="626" t="s">
        <v>528</v>
      </c>
      <c r="C347" s="626">
        <v>89301072</v>
      </c>
      <c r="D347" s="689" t="s">
        <v>4275</v>
      </c>
      <c r="E347" s="690" t="s">
        <v>2896</v>
      </c>
      <c r="F347" s="626" t="s">
        <v>2873</v>
      </c>
      <c r="G347" s="626" t="s">
        <v>3054</v>
      </c>
      <c r="H347" s="626" t="s">
        <v>527</v>
      </c>
      <c r="I347" s="626" t="s">
        <v>3551</v>
      </c>
      <c r="J347" s="626" t="s">
        <v>3552</v>
      </c>
      <c r="K347" s="626" t="s">
        <v>3553</v>
      </c>
      <c r="L347" s="627">
        <v>1130.2</v>
      </c>
      <c r="M347" s="627">
        <v>2260.4</v>
      </c>
      <c r="N347" s="626">
        <v>2</v>
      </c>
      <c r="O347" s="691">
        <v>1</v>
      </c>
      <c r="P347" s="627"/>
      <c r="Q347" s="642">
        <v>0</v>
      </c>
      <c r="R347" s="626"/>
      <c r="S347" s="642">
        <v>0</v>
      </c>
      <c r="T347" s="691"/>
      <c r="U347" s="673">
        <v>0</v>
      </c>
    </row>
    <row r="348" spans="1:21" ht="14.4" customHeight="1" x14ac:dyDescent="0.3">
      <c r="A348" s="625">
        <v>7</v>
      </c>
      <c r="B348" s="626" t="s">
        <v>528</v>
      </c>
      <c r="C348" s="626">
        <v>89301072</v>
      </c>
      <c r="D348" s="689" t="s">
        <v>4275</v>
      </c>
      <c r="E348" s="690" t="s">
        <v>2896</v>
      </c>
      <c r="F348" s="626" t="s">
        <v>2873</v>
      </c>
      <c r="G348" s="626" t="s">
        <v>3054</v>
      </c>
      <c r="H348" s="626" t="s">
        <v>645</v>
      </c>
      <c r="I348" s="626" t="s">
        <v>3055</v>
      </c>
      <c r="J348" s="626" t="s">
        <v>3056</v>
      </c>
      <c r="K348" s="626" t="s">
        <v>3057</v>
      </c>
      <c r="L348" s="627">
        <v>1027.5999999999999</v>
      </c>
      <c r="M348" s="627">
        <v>31855.599999999999</v>
      </c>
      <c r="N348" s="626">
        <v>31</v>
      </c>
      <c r="O348" s="691">
        <v>11</v>
      </c>
      <c r="P348" s="627">
        <v>22607.199999999997</v>
      </c>
      <c r="Q348" s="642">
        <v>0.70967741935483863</v>
      </c>
      <c r="R348" s="626">
        <v>22</v>
      </c>
      <c r="S348" s="642">
        <v>0.70967741935483875</v>
      </c>
      <c r="T348" s="691">
        <v>8</v>
      </c>
      <c r="U348" s="673">
        <v>0.72727272727272729</v>
      </c>
    </row>
    <row r="349" spans="1:21" ht="14.4" customHeight="1" x14ac:dyDescent="0.3">
      <c r="A349" s="625">
        <v>7</v>
      </c>
      <c r="B349" s="626" t="s">
        <v>528</v>
      </c>
      <c r="C349" s="626">
        <v>89301072</v>
      </c>
      <c r="D349" s="689" t="s">
        <v>4275</v>
      </c>
      <c r="E349" s="690" t="s">
        <v>2896</v>
      </c>
      <c r="F349" s="626" t="s">
        <v>2873</v>
      </c>
      <c r="G349" s="626" t="s">
        <v>3054</v>
      </c>
      <c r="H349" s="626" t="s">
        <v>645</v>
      </c>
      <c r="I349" s="626" t="s">
        <v>3058</v>
      </c>
      <c r="J349" s="626" t="s">
        <v>3059</v>
      </c>
      <c r="K349" s="626" t="s">
        <v>3060</v>
      </c>
      <c r="L349" s="627">
        <v>1509.4</v>
      </c>
      <c r="M349" s="627">
        <v>63394.80000000001</v>
      </c>
      <c r="N349" s="626">
        <v>42</v>
      </c>
      <c r="O349" s="691">
        <v>8</v>
      </c>
      <c r="P349" s="627">
        <v>45282.000000000007</v>
      </c>
      <c r="Q349" s="642">
        <v>0.7142857142857143</v>
      </c>
      <c r="R349" s="626">
        <v>30</v>
      </c>
      <c r="S349" s="642">
        <v>0.7142857142857143</v>
      </c>
      <c r="T349" s="691">
        <v>6</v>
      </c>
      <c r="U349" s="673">
        <v>0.75</v>
      </c>
    </row>
    <row r="350" spans="1:21" ht="14.4" customHeight="1" x14ac:dyDescent="0.3">
      <c r="A350" s="625">
        <v>7</v>
      </c>
      <c r="B350" s="626" t="s">
        <v>528</v>
      </c>
      <c r="C350" s="626">
        <v>89301072</v>
      </c>
      <c r="D350" s="689" t="s">
        <v>4275</v>
      </c>
      <c r="E350" s="690" t="s">
        <v>2896</v>
      </c>
      <c r="F350" s="626" t="s">
        <v>2873</v>
      </c>
      <c r="G350" s="626" t="s">
        <v>3054</v>
      </c>
      <c r="H350" s="626" t="s">
        <v>645</v>
      </c>
      <c r="I350" s="626" t="s">
        <v>3283</v>
      </c>
      <c r="J350" s="626" t="s">
        <v>3284</v>
      </c>
      <c r="K350" s="626" t="s">
        <v>3285</v>
      </c>
      <c r="L350" s="627">
        <v>1896.14</v>
      </c>
      <c r="M350" s="627">
        <v>11376.84</v>
      </c>
      <c r="N350" s="626">
        <v>6</v>
      </c>
      <c r="O350" s="691">
        <v>2</v>
      </c>
      <c r="P350" s="627">
        <v>11376.84</v>
      </c>
      <c r="Q350" s="642">
        <v>1</v>
      </c>
      <c r="R350" s="626">
        <v>6</v>
      </c>
      <c r="S350" s="642">
        <v>1</v>
      </c>
      <c r="T350" s="691">
        <v>2</v>
      </c>
      <c r="U350" s="673">
        <v>1</v>
      </c>
    </row>
    <row r="351" spans="1:21" ht="14.4" customHeight="1" x14ac:dyDescent="0.3">
      <c r="A351" s="625">
        <v>7</v>
      </c>
      <c r="B351" s="626" t="s">
        <v>528</v>
      </c>
      <c r="C351" s="626">
        <v>89301072</v>
      </c>
      <c r="D351" s="689" t="s">
        <v>4275</v>
      </c>
      <c r="E351" s="690" t="s">
        <v>2896</v>
      </c>
      <c r="F351" s="626" t="s">
        <v>2873</v>
      </c>
      <c r="G351" s="626" t="s">
        <v>3061</v>
      </c>
      <c r="H351" s="626" t="s">
        <v>645</v>
      </c>
      <c r="I351" s="626" t="s">
        <v>3286</v>
      </c>
      <c r="J351" s="626" t="s">
        <v>3287</v>
      </c>
      <c r="K351" s="626" t="s">
        <v>3288</v>
      </c>
      <c r="L351" s="627">
        <v>162.13</v>
      </c>
      <c r="M351" s="627">
        <v>162.13</v>
      </c>
      <c r="N351" s="626">
        <v>1</v>
      </c>
      <c r="O351" s="691">
        <v>0.5</v>
      </c>
      <c r="P351" s="627">
        <v>162.13</v>
      </c>
      <c r="Q351" s="642">
        <v>1</v>
      </c>
      <c r="R351" s="626">
        <v>1</v>
      </c>
      <c r="S351" s="642">
        <v>1</v>
      </c>
      <c r="T351" s="691">
        <v>0.5</v>
      </c>
      <c r="U351" s="673">
        <v>1</v>
      </c>
    </row>
    <row r="352" spans="1:21" ht="14.4" customHeight="1" x14ac:dyDescent="0.3">
      <c r="A352" s="625">
        <v>7</v>
      </c>
      <c r="B352" s="626" t="s">
        <v>528</v>
      </c>
      <c r="C352" s="626">
        <v>89301072</v>
      </c>
      <c r="D352" s="689" t="s">
        <v>4275</v>
      </c>
      <c r="E352" s="690" t="s">
        <v>2896</v>
      </c>
      <c r="F352" s="626" t="s">
        <v>2873</v>
      </c>
      <c r="G352" s="626" t="s">
        <v>3061</v>
      </c>
      <c r="H352" s="626" t="s">
        <v>645</v>
      </c>
      <c r="I352" s="626" t="s">
        <v>2065</v>
      </c>
      <c r="J352" s="626" t="s">
        <v>2066</v>
      </c>
      <c r="K352" s="626" t="s">
        <v>2852</v>
      </c>
      <c r="L352" s="627">
        <v>216.16</v>
      </c>
      <c r="M352" s="627">
        <v>648.48</v>
      </c>
      <c r="N352" s="626">
        <v>3</v>
      </c>
      <c r="O352" s="691">
        <v>0.5</v>
      </c>
      <c r="P352" s="627"/>
      <c r="Q352" s="642">
        <v>0</v>
      </c>
      <c r="R352" s="626"/>
      <c r="S352" s="642">
        <v>0</v>
      </c>
      <c r="T352" s="691"/>
      <c r="U352" s="673">
        <v>0</v>
      </c>
    </row>
    <row r="353" spans="1:21" ht="14.4" customHeight="1" x14ac:dyDescent="0.3">
      <c r="A353" s="625">
        <v>7</v>
      </c>
      <c r="B353" s="626" t="s">
        <v>528</v>
      </c>
      <c r="C353" s="626">
        <v>89301072</v>
      </c>
      <c r="D353" s="689" t="s">
        <v>4275</v>
      </c>
      <c r="E353" s="690" t="s">
        <v>2896</v>
      </c>
      <c r="F353" s="626" t="s">
        <v>2873</v>
      </c>
      <c r="G353" s="626" t="s">
        <v>3061</v>
      </c>
      <c r="H353" s="626" t="s">
        <v>645</v>
      </c>
      <c r="I353" s="626" t="s">
        <v>3554</v>
      </c>
      <c r="J353" s="626" t="s">
        <v>2066</v>
      </c>
      <c r="K353" s="626" t="s">
        <v>3555</v>
      </c>
      <c r="L353" s="627">
        <v>432.32</v>
      </c>
      <c r="M353" s="627">
        <v>432.32</v>
      </c>
      <c r="N353" s="626">
        <v>1</v>
      </c>
      <c r="O353" s="691">
        <v>0.5</v>
      </c>
      <c r="P353" s="627"/>
      <c r="Q353" s="642">
        <v>0</v>
      </c>
      <c r="R353" s="626"/>
      <c r="S353" s="642">
        <v>0</v>
      </c>
      <c r="T353" s="691"/>
      <c r="U353" s="673">
        <v>0</v>
      </c>
    </row>
    <row r="354" spans="1:21" ht="14.4" customHeight="1" x14ac:dyDescent="0.3">
      <c r="A354" s="625">
        <v>7</v>
      </c>
      <c r="B354" s="626" t="s">
        <v>528</v>
      </c>
      <c r="C354" s="626">
        <v>89301072</v>
      </c>
      <c r="D354" s="689" t="s">
        <v>4275</v>
      </c>
      <c r="E354" s="690" t="s">
        <v>2896</v>
      </c>
      <c r="F354" s="626" t="s">
        <v>2873</v>
      </c>
      <c r="G354" s="626" t="s">
        <v>3062</v>
      </c>
      <c r="H354" s="626" t="s">
        <v>527</v>
      </c>
      <c r="I354" s="626" t="s">
        <v>3063</v>
      </c>
      <c r="J354" s="626" t="s">
        <v>3064</v>
      </c>
      <c r="K354" s="626" t="s">
        <v>3065</v>
      </c>
      <c r="L354" s="627">
        <v>294.70999999999998</v>
      </c>
      <c r="M354" s="627">
        <v>294.70999999999998</v>
      </c>
      <c r="N354" s="626">
        <v>1</v>
      </c>
      <c r="O354" s="691">
        <v>0.5</v>
      </c>
      <c r="P354" s="627">
        <v>294.70999999999998</v>
      </c>
      <c r="Q354" s="642">
        <v>1</v>
      </c>
      <c r="R354" s="626">
        <v>1</v>
      </c>
      <c r="S354" s="642">
        <v>1</v>
      </c>
      <c r="T354" s="691">
        <v>0.5</v>
      </c>
      <c r="U354" s="673">
        <v>1</v>
      </c>
    </row>
    <row r="355" spans="1:21" ht="14.4" customHeight="1" x14ac:dyDescent="0.3">
      <c r="A355" s="625">
        <v>7</v>
      </c>
      <c r="B355" s="626" t="s">
        <v>528</v>
      </c>
      <c r="C355" s="626">
        <v>89301072</v>
      </c>
      <c r="D355" s="689" t="s">
        <v>4275</v>
      </c>
      <c r="E355" s="690" t="s">
        <v>2896</v>
      </c>
      <c r="F355" s="626" t="s">
        <v>2873</v>
      </c>
      <c r="G355" s="626" t="s">
        <v>3069</v>
      </c>
      <c r="H355" s="626" t="s">
        <v>527</v>
      </c>
      <c r="I355" s="626" t="s">
        <v>3070</v>
      </c>
      <c r="J355" s="626" t="s">
        <v>3071</v>
      </c>
      <c r="K355" s="626" t="s">
        <v>3072</v>
      </c>
      <c r="L355" s="627">
        <v>53.67</v>
      </c>
      <c r="M355" s="627">
        <v>1341.75</v>
      </c>
      <c r="N355" s="626">
        <v>25</v>
      </c>
      <c r="O355" s="691">
        <v>14.5</v>
      </c>
      <c r="P355" s="627">
        <v>858.72</v>
      </c>
      <c r="Q355" s="642">
        <v>0.64</v>
      </c>
      <c r="R355" s="626">
        <v>16</v>
      </c>
      <c r="S355" s="642">
        <v>0.64</v>
      </c>
      <c r="T355" s="691">
        <v>9</v>
      </c>
      <c r="U355" s="673">
        <v>0.62068965517241381</v>
      </c>
    </row>
    <row r="356" spans="1:21" ht="14.4" customHeight="1" x14ac:dyDescent="0.3">
      <c r="A356" s="625">
        <v>7</v>
      </c>
      <c r="B356" s="626" t="s">
        <v>528</v>
      </c>
      <c r="C356" s="626">
        <v>89301072</v>
      </c>
      <c r="D356" s="689" t="s">
        <v>4275</v>
      </c>
      <c r="E356" s="690" t="s">
        <v>2896</v>
      </c>
      <c r="F356" s="626" t="s">
        <v>2873</v>
      </c>
      <c r="G356" s="626" t="s">
        <v>3069</v>
      </c>
      <c r="H356" s="626" t="s">
        <v>527</v>
      </c>
      <c r="I356" s="626" t="s">
        <v>3073</v>
      </c>
      <c r="J356" s="626" t="s">
        <v>3074</v>
      </c>
      <c r="K356" s="626" t="s">
        <v>2003</v>
      </c>
      <c r="L356" s="627">
        <v>165.67</v>
      </c>
      <c r="M356" s="627">
        <v>4638.7599999999993</v>
      </c>
      <c r="N356" s="626">
        <v>28</v>
      </c>
      <c r="O356" s="691">
        <v>7</v>
      </c>
      <c r="P356" s="627">
        <v>994.01999999999987</v>
      </c>
      <c r="Q356" s="642">
        <v>0.2142857142857143</v>
      </c>
      <c r="R356" s="626">
        <v>6</v>
      </c>
      <c r="S356" s="642">
        <v>0.21428571428571427</v>
      </c>
      <c r="T356" s="691">
        <v>2</v>
      </c>
      <c r="U356" s="673">
        <v>0.2857142857142857</v>
      </c>
    </row>
    <row r="357" spans="1:21" ht="14.4" customHeight="1" x14ac:dyDescent="0.3">
      <c r="A357" s="625">
        <v>7</v>
      </c>
      <c r="B357" s="626" t="s">
        <v>528</v>
      </c>
      <c r="C357" s="626">
        <v>89301072</v>
      </c>
      <c r="D357" s="689" t="s">
        <v>4275</v>
      </c>
      <c r="E357" s="690" t="s">
        <v>2896</v>
      </c>
      <c r="F357" s="626" t="s">
        <v>2873</v>
      </c>
      <c r="G357" s="626" t="s">
        <v>2995</v>
      </c>
      <c r="H357" s="626" t="s">
        <v>527</v>
      </c>
      <c r="I357" s="626" t="s">
        <v>3556</v>
      </c>
      <c r="J357" s="626" t="s">
        <v>3557</v>
      </c>
      <c r="K357" s="626" t="s">
        <v>3558</v>
      </c>
      <c r="L357" s="627">
        <v>0</v>
      </c>
      <c r="M357" s="627">
        <v>0</v>
      </c>
      <c r="N357" s="626">
        <v>2</v>
      </c>
      <c r="O357" s="691">
        <v>2</v>
      </c>
      <c r="P357" s="627">
        <v>0</v>
      </c>
      <c r="Q357" s="642"/>
      <c r="R357" s="626">
        <v>2</v>
      </c>
      <c r="S357" s="642">
        <v>1</v>
      </c>
      <c r="T357" s="691">
        <v>2</v>
      </c>
      <c r="U357" s="673">
        <v>1</v>
      </c>
    </row>
    <row r="358" spans="1:21" ht="14.4" customHeight="1" x14ac:dyDescent="0.3">
      <c r="A358" s="625">
        <v>7</v>
      </c>
      <c r="B358" s="626" t="s">
        <v>528</v>
      </c>
      <c r="C358" s="626">
        <v>89301072</v>
      </c>
      <c r="D358" s="689" t="s">
        <v>4275</v>
      </c>
      <c r="E358" s="690" t="s">
        <v>2896</v>
      </c>
      <c r="F358" s="626" t="s">
        <v>2873</v>
      </c>
      <c r="G358" s="626" t="s">
        <v>3559</v>
      </c>
      <c r="H358" s="626" t="s">
        <v>527</v>
      </c>
      <c r="I358" s="626" t="s">
        <v>3560</v>
      </c>
      <c r="J358" s="626" t="s">
        <v>3561</v>
      </c>
      <c r="K358" s="626" t="s">
        <v>3562</v>
      </c>
      <c r="L358" s="627">
        <v>41.17</v>
      </c>
      <c r="M358" s="627">
        <v>123.51</v>
      </c>
      <c r="N358" s="626">
        <v>3</v>
      </c>
      <c r="O358" s="691">
        <v>1</v>
      </c>
      <c r="P358" s="627"/>
      <c r="Q358" s="642">
        <v>0</v>
      </c>
      <c r="R358" s="626"/>
      <c r="S358" s="642">
        <v>0</v>
      </c>
      <c r="T358" s="691"/>
      <c r="U358" s="673">
        <v>0</v>
      </c>
    </row>
    <row r="359" spans="1:21" ht="14.4" customHeight="1" x14ac:dyDescent="0.3">
      <c r="A359" s="625">
        <v>7</v>
      </c>
      <c r="B359" s="626" t="s">
        <v>528</v>
      </c>
      <c r="C359" s="626">
        <v>89301072</v>
      </c>
      <c r="D359" s="689" t="s">
        <v>4275</v>
      </c>
      <c r="E359" s="690" t="s">
        <v>2896</v>
      </c>
      <c r="F359" s="626" t="s">
        <v>2873</v>
      </c>
      <c r="G359" s="626" t="s">
        <v>3079</v>
      </c>
      <c r="H359" s="626" t="s">
        <v>527</v>
      </c>
      <c r="I359" s="626" t="s">
        <v>3080</v>
      </c>
      <c r="J359" s="626" t="s">
        <v>3081</v>
      </c>
      <c r="K359" s="626" t="s">
        <v>3082</v>
      </c>
      <c r="L359" s="627">
        <v>629.07000000000005</v>
      </c>
      <c r="M359" s="627">
        <v>5661.63</v>
      </c>
      <c r="N359" s="626">
        <v>9</v>
      </c>
      <c r="O359" s="691">
        <v>3</v>
      </c>
      <c r="P359" s="627">
        <v>5661.63</v>
      </c>
      <c r="Q359" s="642">
        <v>1</v>
      </c>
      <c r="R359" s="626">
        <v>9</v>
      </c>
      <c r="S359" s="642">
        <v>1</v>
      </c>
      <c r="T359" s="691">
        <v>3</v>
      </c>
      <c r="U359" s="673">
        <v>1</v>
      </c>
    </row>
    <row r="360" spans="1:21" ht="14.4" customHeight="1" x14ac:dyDescent="0.3">
      <c r="A360" s="625">
        <v>7</v>
      </c>
      <c r="B360" s="626" t="s">
        <v>528</v>
      </c>
      <c r="C360" s="626">
        <v>89301072</v>
      </c>
      <c r="D360" s="689" t="s">
        <v>4275</v>
      </c>
      <c r="E360" s="690" t="s">
        <v>2896</v>
      </c>
      <c r="F360" s="626" t="s">
        <v>2873</v>
      </c>
      <c r="G360" s="626" t="s">
        <v>3079</v>
      </c>
      <c r="H360" s="626" t="s">
        <v>527</v>
      </c>
      <c r="I360" s="626" t="s">
        <v>3563</v>
      </c>
      <c r="J360" s="626" t="s">
        <v>3105</v>
      </c>
      <c r="K360" s="626" t="s">
        <v>3564</v>
      </c>
      <c r="L360" s="627">
        <v>0</v>
      </c>
      <c r="M360" s="627">
        <v>0</v>
      </c>
      <c r="N360" s="626">
        <v>1</v>
      </c>
      <c r="O360" s="691">
        <v>1</v>
      </c>
      <c r="P360" s="627"/>
      <c r="Q360" s="642"/>
      <c r="R360" s="626"/>
      <c r="S360" s="642">
        <v>0</v>
      </c>
      <c r="T360" s="691"/>
      <c r="U360" s="673">
        <v>0</v>
      </c>
    </row>
    <row r="361" spans="1:21" ht="14.4" customHeight="1" x14ac:dyDescent="0.3">
      <c r="A361" s="625">
        <v>7</v>
      </c>
      <c r="B361" s="626" t="s">
        <v>528</v>
      </c>
      <c r="C361" s="626">
        <v>89301072</v>
      </c>
      <c r="D361" s="689" t="s">
        <v>4275</v>
      </c>
      <c r="E361" s="690" t="s">
        <v>2896</v>
      </c>
      <c r="F361" s="626" t="s">
        <v>2873</v>
      </c>
      <c r="G361" s="626" t="s">
        <v>3079</v>
      </c>
      <c r="H361" s="626" t="s">
        <v>527</v>
      </c>
      <c r="I361" s="626" t="s">
        <v>3104</v>
      </c>
      <c r="J361" s="626" t="s">
        <v>3105</v>
      </c>
      <c r="K361" s="626" t="s">
        <v>3106</v>
      </c>
      <c r="L361" s="627">
        <v>4358.63</v>
      </c>
      <c r="M361" s="627">
        <v>4358.63</v>
      </c>
      <c r="N361" s="626">
        <v>1</v>
      </c>
      <c r="O361" s="691">
        <v>1</v>
      </c>
      <c r="P361" s="627"/>
      <c r="Q361" s="642">
        <v>0</v>
      </c>
      <c r="R361" s="626"/>
      <c r="S361" s="642">
        <v>0</v>
      </c>
      <c r="T361" s="691"/>
      <c r="U361" s="673">
        <v>0</v>
      </c>
    </row>
    <row r="362" spans="1:21" ht="14.4" customHeight="1" x14ac:dyDescent="0.3">
      <c r="A362" s="625">
        <v>7</v>
      </c>
      <c r="B362" s="626" t="s">
        <v>528</v>
      </c>
      <c r="C362" s="626">
        <v>89301072</v>
      </c>
      <c r="D362" s="689" t="s">
        <v>4275</v>
      </c>
      <c r="E362" s="690" t="s">
        <v>2896</v>
      </c>
      <c r="F362" s="626" t="s">
        <v>2873</v>
      </c>
      <c r="G362" s="626" t="s">
        <v>3079</v>
      </c>
      <c r="H362" s="626" t="s">
        <v>527</v>
      </c>
      <c r="I362" s="626" t="s">
        <v>3565</v>
      </c>
      <c r="J362" s="626" t="s">
        <v>3566</v>
      </c>
      <c r="K362" s="626" t="s">
        <v>3567</v>
      </c>
      <c r="L362" s="627">
        <v>1416.77</v>
      </c>
      <c r="M362" s="627">
        <v>8500.619999999999</v>
      </c>
      <c r="N362" s="626">
        <v>6</v>
      </c>
      <c r="O362" s="691">
        <v>1</v>
      </c>
      <c r="P362" s="627">
        <v>8500.619999999999</v>
      </c>
      <c r="Q362" s="642">
        <v>1</v>
      </c>
      <c r="R362" s="626">
        <v>6</v>
      </c>
      <c r="S362" s="642">
        <v>1</v>
      </c>
      <c r="T362" s="691">
        <v>1</v>
      </c>
      <c r="U362" s="673">
        <v>1</v>
      </c>
    </row>
    <row r="363" spans="1:21" ht="14.4" customHeight="1" x14ac:dyDescent="0.3">
      <c r="A363" s="625">
        <v>7</v>
      </c>
      <c r="B363" s="626" t="s">
        <v>528</v>
      </c>
      <c r="C363" s="626">
        <v>89301072</v>
      </c>
      <c r="D363" s="689" t="s">
        <v>4275</v>
      </c>
      <c r="E363" s="690" t="s">
        <v>2896</v>
      </c>
      <c r="F363" s="626" t="s">
        <v>2873</v>
      </c>
      <c r="G363" s="626" t="s">
        <v>3079</v>
      </c>
      <c r="H363" s="626" t="s">
        <v>527</v>
      </c>
      <c r="I363" s="626" t="s">
        <v>3568</v>
      </c>
      <c r="J363" s="626" t="s">
        <v>3569</v>
      </c>
      <c r="K363" s="626" t="s">
        <v>3570</v>
      </c>
      <c r="L363" s="627">
        <v>1063.33</v>
      </c>
      <c r="M363" s="627">
        <v>4253.32</v>
      </c>
      <c r="N363" s="626">
        <v>4</v>
      </c>
      <c r="O363" s="691">
        <v>1</v>
      </c>
      <c r="P363" s="627"/>
      <c r="Q363" s="642">
        <v>0</v>
      </c>
      <c r="R363" s="626"/>
      <c r="S363" s="642">
        <v>0</v>
      </c>
      <c r="T363" s="691"/>
      <c r="U363" s="673">
        <v>0</v>
      </c>
    </row>
    <row r="364" spans="1:21" ht="14.4" customHeight="1" x14ac:dyDescent="0.3">
      <c r="A364" s="625">
        <v>7</v>
      </c>
      <c r="B364" s="626" t="s">
        <v>528</v>
      </c>
      <c r="C364" s="626">
        <v>89301072</v>
      </c>
      <c r="D364" s="689" t="s">
        <v>4275</v>
      </c>
      <c r="E364" s="690" t="s">
        <v>2896</v>
      </c>
      <c r="F364" s="626" t="s">
        <v>2873</v>
      </c>
      <c r="G364" s="626" t="s">
        <v>3079</v>
      </c>
      <c r="H364" s="626" t="s">
        <v>527</v>
      </c>
      <c r="I364" s="626" t="s">
        <v>3110</v>
      </c>
      <c r="J364" s="626" t="s">
        <v>3111</v>
      </c>
      <c r="K364" s="626" t="s">
        <v>3112</v>
      </c>
      <c r="L364" s="627">
        <v>1629.03</v>
      </c>
      <c r="M364" s="627">
        <v>16290.3</v>
      </c>
      <c r="N364" s="626">
        <v>10</v>
      </c>
      <c r="O364" s="691">
        <v>2</v>
      </c>
      <c r="P364" s="627">
        <v>16290.3</v>
      </c>
      <c r="Q364" s="642">
        <v>1</v>
      </c>
      <c r="R364" s="626">
        <v>10</v>
      </c>
      <c r="S364" s="642">
        <v>1</v>
      </c>
      <c r="T364" s="691">
        <v>2</v>
      </c>
      <c r="U364" s="673">
        <v>1</v>
      </c>
    </row>
    <row r="365" spans="1:21" ht="14.4" customHeight="1" x14ac:dyDescent="0.3">
      <c r="A365" s="625">
        <v>7</v>
      </c>
      <c r="B365" s="626" t="s">
        <v>528</v>
      </c>
      <c r="C365" s="626">
        <v>89301072</v>
      </c>
      <c r="D365" s="689" t="s">
        <v>4275</v>
      </c>
      <c r="E365" s="690" t="s">
        <v>2896</v>
      </c>
      <c r="F365" s="626" t="s">
        <v>2873</v>
      </c>
      <c r="G365" s="626" t="s">
        <v>3079</v>
      </c>
      <c r="H365" s="626" t="s">
        <v>527</v>
      </c>
      <c r="I365" s="626" t="s">
        <v>3571</v>
      </c>
      <c r="J365" s="626" t="s">
        <v>3572</v>
      </c>
      <c r="K365" s="626" t="s">
        <v>3573</v>
      </c>
      <c r="L365" s="627">
        <v>2332.38</v>
      </c>
      <c r="M365" s="627">
        <v>13994.28</v>
      </c>
      <c r="N365" s="626">
        <v>6</v>
      </c>
      <c r="O365" s="691">
        <v>1</v>
      </c>
      <c r="P365" s="627"/>
      <c r="Q365" s="642">
        <v>0</v>
      </c>
      <c r="R365" s="626"/>
      <c r="S365" s="642">
        <v>0</v>
      </c>
      <c r="T365" s="691"/>
      <c r="U365" s="673">
        <v>0</v>
      </c>
    </row>
    <row r="366" spans="1:21" ht="14.4" customHeight="1" x14ac:dyDescent="0.3">
      <c r="A366" s="625">
        <v>7</v>
      </c>
      <c r="B366" s="626" t="s">
        <v>528</v>
      </c>
      <c r="C366" s="626">
        <v>89301072</v>
      </c>
      <c r="D366" s="689" t="s">
        <v>4275</v>
      </c>
      <c r="E366" s="690" t="s">
        <v>2896</v>
      </c>
      <c r="F366" s="626" t="s">
        <v>2873</v>
      </c>
      <c r="G366" s="626" t="s">
        <v>3079</v>
      </c>
      <c r="H366" s="626" t="s">
        <v>527</v>
      </c>
      <c r="I366" s="626" t="s">
        <v>3113</v>
      </c>
      <c r="J366" s="626" t="s">
        <v>3114</v>
      </c>
      <c r="K366" s="626" t="s">
        <v>3115</v>
      </c>
      <c r="L366" s="627">
        <v>2787.72</v>
      </c>
      <c r="M366" s="627">
        <v>13938.599999999999</v>
      </c>
      <c r="N366" s="626">
        <v>5</v>
      </c>
      <c r="O366" s="691">
        <v>2</v>
      </c>
      <c r="P366" s="627">
        <v>13938.599999999999</v>
      </c>
      <c r="Q366" s="642">
        <v>1</v>
      </c>
      <c r="R366" s="626">
        <v>5</v>
      </c>
      <c r="S366" s="642">
        <v>1</v>
      </c>
      <c r="T366" s="691">
        <v>2</v>
      </c>
      <c r="U366" s="673">
        <v>1</v>
      </c>
    </row>
    <row r="367" spans="1:21" ht="14.4" customHeight="1" x14ac:dyDescent="0.3">
      <c r="A367" s="625">
        <v>7</v>
      </c>
      <c r="B367" s="626" t="s">
        <v>528</v>
      </c>
      <c r="C367" s="626">
        <v>89301072</v>
      </c>
      <c r="D367" s="689" t="s">
        <v>4275</v>
      </c>
      <c r="E367" s="690" t="s">
        <v>2896</v>
      </c>
      <c r="F367" s="626" t="s">
        <v>2873</v>
      </c>
      <c r="G367" s="626" t="s">
        <v>3079</v>
      </c>
      <c r="H367" s="626" t="s">
        <v>527</v>
      </c>
      <c r="I367" s="626" t="s">
        <v>3116</v>
      </c>
      <c r="J367" s="626" t="s">
        <v>3117</v>
      </c>
      <c r="K367" s="626" t="s">
        <v>3118</v>
      </c>
      <c r="L367" s="627">
        <v>2787.72</v>
      </c>
      <c r="M367" s="627">
        <v>47391.24</v>
      </c>
      <c r="N367" s="626">
        <v>17</v>
      </c>
      <c r="O367" s="691">
        <v>4</v>
      </c>
      <c r="P367" s="627">
        <v>33452.639999999999</v>
      </c>
      <c r="Q367" s="642">
        <v>0.70588235294117652</v>
      </c>
      <c r="R367" s="626">
        <v>12</v>
      </c>
      <c r="S367" s="642">
        <v>0.70588235294117652</v>
      </c>
      <c r="T367" s="691">
        <v>2</v>
      </c>
      <c r="U367" s="673">
        <v>0.5</v>
      </c>
    </row>
    <row r="368" spans="1:21" ht="14.4" customHeight="1" x14ac:dyDescent="0.3">
      <c r="A368" s="625">
        <v>7</v>
      </c>
      <c r="B368" s="626" t="s">
        <v>528</v>
      </c>
      <c r="C368" s="626">
        <v>89301072</v>
      </c>
      <c r="D368" s="689" t="s">
        <v>4275</v>
      </c>
      <c r="E368" s="690" t="s">
        <v>2896</v>
      </c>
      <c r="F368" s="626" t="s">
        <v>2873</v>
      </c>
      <c r="G368" s="626" t="s">
        <v>3079</v>
      </c>
      <c r="H368" s="626" t="s">
        <v>527</v>
      </c>
      <c r="I368" s="626" t="s">
        <v>3119</v>
      </c>
      <c r="J368" s="626" t="s">
        <v>3120</v>
      </c>
      <c r="K368" s="626" t="s">
        <v>3121</v>
      </c>
      <c r="L368" s="627">
        <v>2332.38</v>
      </c>
      <c r="M368" s="627">
        <v>121283.76000000001</v>
      </c>
      <c r="N368" s="626">
        <v>52</v>
      </c>
      <c r="O368" s="691">
        <v>10</v>
      </c>
      <c r="P368" s="627">
        <v>46647.6</v>
      </c>
      <c r="Q368" s="642">
        <v>0.38461538461538458</v>
      </c>
      <c r="R368" s="626">
        <v>20</v>
      </c>
      <c r="S368" s="642">
        <v>0.38461538461538464</v>
      </c>
      <c r="T368" s="691">
        <v>4</v>
      </c>
      <c r="U368" s="673">
        <v>0.4</v>
      </c>
    </row>
    <row r="369" spans="1:21" ht="14.4" customHeight="1" x14ac:dyDescent="0.3">
      <c r="A369" s="625">
        <v>7</v>
      </c>
      <c r="B369" s="626" t="s">
        <v>528</v>
      </c>
      <c r="C369" s="626">
        <v>89301072</v>
      </c>
      <c r="D369" s="689" t="s">
        <v>4275</v>
      </c>
      <c r="E369" s="690" t="s">
        <v>2896</v>
      </c>
      <c r="F369" s="626" t="s">
        <v>2873</v>
      </c>
      <c r="G369" s="626" t="s">
        <v>3079</v>
      </c>
      <c r="H369" s="626" t="s">
        <v>527</v>
      </c>
      <c r="I369" s="626" t="s">
        <v>3122</v>
      </c>
      <c r="J369" s="626" t="s">
        <v>3123</v>
      </c>
      <c r="K369" s="626" t="s">
        <v>3124</v>
      </c>
      <c r="L369" s="627">
        <v>880.88</v>
      </c>
      <c r="M369" s="627">
        <v>20260.239999999998</v>
      </c>
      <c r="N369" s="626">
        <v>23</v>
      </c>
      <c r="O369" s="691">
        <v>6</v>
      </c>
      <c r="P369" s="627">
        <v>14974.96</v>
      </c>
      <c r="Q369" s="642">
        <v>0.73913043478260876</v>
      </c>
      <c r="R369" s="626">
        <v>17</v>
      </c>
      <c r="S369" s="642">
        <v>0.73913043478260865</v>
      </c>
      <c r="T369" s="691">
        <v>5</v>
      </c>
      <c r="U369" s="673">
        <v>0.83333333333333337</v>
      </c>
    </row>
    <row r="370" spans="1:21" ht="14.4" customHeight="1" x14ac:dyDescent="0.3">
      <c r="A370" s="625">
        <v>7</v>
      </c>
      <c r="B370" s="626" t="s">
        <v>528</v>
      </c>
      <c r="C370" s="626">
        <v>89301072</v>
      </c>
      <c r="D370" s="689" t="s">
        <v>4275</v>
      </c>
      <c r="E370" s="690" t="s">
        <v>2896</v>
      </c>
      <c r="F370" s="626" t="s">
        <v>2873</v>
      </c>
      <c r="G370" s="626" t="s">
        <v>3079</v>
      </c>
      <c r="H370" s="626" t="s">
        <v>527</v>
      </c>
      <c r="I370" s="626" t="s">
        <v>3125</v>
      </c>
      <c r="J370" s="626" t="s">
        <v>3126</v>
      </c>
      <c r="K370" s="626" t="s">
        <v>3127</v>
      </c>
      <c r="L370" s="627">
        <v>1629.03</v>
      </c>
      <c r="M370" s="627">
        <v>11403.21</v>
      </c>
      <c r="N370" s="626">
        <v>7</v>
      </c>
      <c r="O370" s="691">
        <v>5</v>
      </c>
      <c r="P370" s="627">
        <v>11403.21</v>
      </c>
      <c r="Q370" s="642">
        <v>1</v>
      </c>
      <c r="R370" s="626">
        <v>7</v>
      </c>
      <c r="S370" s="642">
        <v>1</v>
      </c>
      <c r="T370" s="691">
        <v>5</v>
      </c>
      <c r="U370" s="673">
        <v>1</v>
      </c>
    </row>
    <row r="371" spans="1:21" ht="14.4" customHeight="1" x14ac:dyDescent="0.3">
      <c r="A371" s="625">
        <v>7</v>
      </c>
      <c r="B371" s="626" t="s">
        <v>528</v>
      </c>
      <c r="C371" s="626">
        <v>89301072</v>
      </c>
      <c r="D371" s="689" t="s">
        <v>4275</v>
      </c>
      <c r="E371" s="690" t="s">
        <v>2896</v>
      </c>
      <c r="F371" s="626" t="s">
        <v>2873</v>
      </c>
      <c r="G371" s="626" t="s">
        <v>3128</v>
      </c>
      <c r="H371" s="626" t="s">
        <v>645</v>
      </c>
      <c r="I371" s="626" t="s">
        <v>3574</v>
      </c>
      <c r="J371" s="626" t="s">
        <v>3130</v>
      </c>
      <c r="K371" s="626" t="s">
        <v>1968</v>
      </c>
      <c r="L371" s="627">
        <v>887.05</v>
      </c>
      <c r="M371" s="627">
        <v>2661.1499999999996</v>
      </c>
      <c r="N371" s="626">
        <v>3</v>
      </c>
      <c r="O371" s="691">
        <v>1</v>
      </c>
      <c r="P371" s="627"/>
      <c r="Q371" s="642">
        <v>0</v>
      </c>
      <c r="R371" s="626"/>
      <c r="S371" s="642">
        <v>0</v>
      </c>
      <c r="T371" s="691"/>
      <c r="U371" s="673">
        <v>0</v>
      </c>
    </row>
    <row r="372" spans="1:21" ht="14.4" customHeight="1" x14ac:dyDescent="0.3">
      <c r="A372" s="625">
        <v>7</v>
      </c>
      <c r="B372" s="626" t="s">
        <v>528</v>
      </c>
      <c r="C372" s="626">
        <v>89301072</v>
      </c>
      <c r="D372" s="689" t="s">
        <v>4275</v>
      </c>
      <c r="E372" s="690" t="s">
        <v>2896</v>
      </c>
      <c r="F372" s="626" t="s">
        <v>2873</v>
      </c>
      <c r="G372" s="626" t="s">
        <v>3128</v>
      </c>
      <c r="H372" s="626" t="s">
        <v>645</v>
      </c>
      <c r="I372" s="626" t="s">
        <v>1966</v>
      </c>
      <c r="J372" s="626" t="s">
        <v>1967</v>
      </c>
      <c r="K372" s="626" t="s">
        <v>1968</v>
      </c>
      <c r="L372" s="627">
        <v>887.05</v>
      </c>
      <c r="M372" s="627">
        <v>4435.25</v>
      </c>
      <c r="N372" s="626">
        <v>5</v>
      </c>
      <c r="O372" s="691">
        <v>3</v>
      </c>
      <c r="P372" s="627">
        <v>1774.1</v>
      </c>
      <c r="Q372" s="642">
        <v>0.39999999999999997</v>
      </c>
      <c r="R372" s="626">
        <v>2</v>
      </c>
      <c r="S372" s="642">
        <v>0.4</v>
      </c>
      <c r="T372" s="691">
        <v>1.5</v>
      </c>
      <c r="U372" s="673">
        <v>0.5</v>
      </c>
    </row>
    <row r="373" spans="1:21" ht="14.4" customHeight="1" x14ac:dyDescent="0.3">
      <c r="A373" s="625">
        <v>7</v>
      </c>
      <c r="B373" s="626" t="s">
        <v>528</v>
      </c>
      <c r="C373" s="626">
        <v>89301072</v>
      </c>
      <c r="D373" s="689" t="s">
        <v>4275</v>
      </c>
      <c r="E373" s="690" t="s">
        <v>2896</v>
      </c>
      <c r="F373" s="626" t="s">
        <v>2873</v>
      </c>
      <c r="G373" s="626" t="s">
        <v>3313</v>
      </c>
      <c r="H373" s="626" t="s">
        <v>527</v>
      </c>
      <c r="I373" s="626" t="s">
        <v>3314</v>
      </c>
      <c r="J373" s="626" t="s">
        <v>3315</v>
      </c>
      <c r="K373" s="626" t="s">
        <v>899</v>
      </c>
      <c r="L373" s="627">
        <v>33.36</v>
      </c>
      <c r="M373" s="627">
        <v>233.52000000000004</v>
      </c>
      <c r="N373" s="626">
        <v>7</v>
      </c>
      <c r="O373" s="691">
        <v>4.5</v>
      </c>
      <c r="P373" s="627">
        <v>33.36</v>
      </c>
      <c r="Q373" s="642">
        <v>0.14285714285714282</v>
      </c>
      <c r="R373" s="626">
        <v>1</v>
      </c>
      <c r="S373" s="642">
        <v>0.14285714285714285</v>
      </c>
      <c r="T373" s="691">
        <v>0.5</v>
      </c>
      <c r="U373" s="673">
        <v>0.1111111111111111</v>
      </c>
    </row>
    <row r="374" spans="1:21" ht="14.4" customHeight="1" x14ac:dyDescent="0.3">
      <c r="A374" s="625">
        <v>7</v>
      </c>
      <c r="B374" s="626" t="s">
        <v>528</v>
      </c>
      <c r="C374" s="626">
        <v>89301072</v>
      </c>
      <c r="D374" s="689" t="s">
        <v>4275</v>
      </c>
      <c r="E374" s="690" t="s">
        <v>2896</v>
      </c>
      <c r="F374" s="626" t="s">
        <v>2873</v>
      </c>
      <c r="G374" s="626" t="s">
        <v>3534</v>
      </c>
      <c r="H374" s="626" t="s">
        <v>527</v>
      </c>
      <c r="I374" s="626" t="s">
        <v>3575</v>
      </c>
      <c r="J374" s="626" t="s">
        <v>3576</v>
      </c>
      <c r="K374" s="626" t="s">
        <v>2406</v>
      </c>
      <c r="L374" s="627">
        <v>86.16</v>
      </c>
      <c r="M374" s="627">
        <v>86.16</v>
      </c>
      <c r="N374" s="626">
        <v>1</v>
      </c>
      <c r="O374" s="691">
        <v>0.5</v>
      </c>
      <c r="P374" s="627">
        <v>86.16</v>
      </c>
      <c r="Q374" s="642">
        <v>1</v>
      </c>
      <c r="R374" s="626">
        <v>1</v>
      </c>
      <c r="S374" s="642">
        <v>1</v>
      </c>
      <c r="T374" s="691">
        <v>0.5</v>
      </c>
      <c r="U374" s="673">
        <v>1</v>
      </c>
    </row>
    <row r="375" spans="1:21" ht="14.4" customHeight="1" x14ac:dyDescent="0.3">
      <c r="A375" s="625">
        <v>7</v>
      </c>
      <c r="B375" s="626" t="s">
        <v>528</v>
      </c>
      <c r="C375" s="626">
        <v>89301072</v>
      </c>
      <c r="D375" s="689" t="s">
        <v>4275</v>
      </c>
      <c r="E375" s="690" t="s">
        <v>2896</v>
      </c>
      <c r="F375" s="626" t="s">
        <v>2873</v>
      </c>
      <c r="G375" s="626" t="s">
        <v>3141</v>
      </c>
      <c r="H375" s="626" t="s">
        <v>527</v>
      </c>
      <c r="I375" s="626" t="s">
        <v>3438</v>
      </c>
      <c r="J375" s="626" t="s">
        <v>3439</v>
      </c>
      <c r="K375" s="626" t="s">
        <v>3440</v>
      </c>
      <c r="L375" s="627">
        <v>1520.3</v>
      </c>
      <c r="M375" s="627">
        <v>3040.6</v>
      </c>
      <c r="N375" s="626">
        <v>2</v>
      </c>
      <c r="O375" s="691">
        <v>1</v>
      </c>
      <c r="P375" s="627">
        <v>3040.6</v>
      </c>
      <c r="Q375" s="642">
        <v>1</v>
      </c>
      <c r="R375" s="626">
        <v>2</v>
      </c>
      <c r="S375" s="642">
        <v>1</v>
      </c>
      <c r="T375" s="691">
        <v>1</v>
      </c>
      <c r="U375" s="673">
        <v>1</v>
      </c>
    </row>
    <row r="376" spans="1:21" ht="14.4" customHeight="1" x14ac:dyDescent="0.3">
      <c r="A376" s="625">
        <v>7</v>
      </c>
      <c r="B376" s="626" t="s">
        <v>528</v>
      </c>
      <c r="C376" s="626">
        <v>89301072</v>
      </c>
      <c r="D376" s="689" t="s">
        <v>4275</v>
      </c>
      <c r="E376" s="690" t="s">
        <v>2896</v>
      </c>
      <c r="F376" s="626" t="s">
        <v>2873</v>
      </c>
      <c r="G376" s="626" t="s">
        <v>3141</v>
      </c>
      <c r="H376" s="626" t="s">
        <v>527</v>
      </c>
      <c r="I376" s="626" t="s">
        <v>3577</v>
      </c>
      <c r="J376" s="626" t="s">
        <v>3439</v>
      </c>
      <c r="K376" s="626" t="s">
        <v>3578</v>
      </c>
      <c r="L376" s="627">
        <v>3040.6</v>
      </c>
      <c r="M376" s="627">
        <v>9121.7999999999993</v>
      </c>
      <c r="N376" s="626">
        <v>3</v>
      </c>
      <c r="O376" s="691">
        <v>1</v>
      </c>
      <c r="P376" s="627"/>
      <c r="Q376" s="642">
        <v>0</v>
      </c>
      <c r="R376" s="626"/>
      <c r="S376" s="642">
        <v>0</v>
      </c>
      <c r="T376" s="691"/>
      <c r="U376" s="673">
        <v>0</v>
      </c>
    </row>
    <row r="377" spans="1:21" ht="14.4" customHeight="1" x14ac:dyDescent="0.3">
      <c r="A377" s="625">
        <v>7</v>
      </c>
      <c r="B377" s="626" t="s">
        <v>528</v>
      </c>
      <c r="C377" s="626">
        <v>89301072</v>
      </c>
      <c r="D377" s="689" t="s">
        <v>4275</v>
      </c>
      <c r="E377" s="690" t="s">
        <v>2896</v>
      </c>
      <c r="F377" s="626" t="s">
        <v>2873</v>
      </c>
      <c r="G377" s="626" t="s">
        <v>3316</v>
      </c>
      <c r="H377" s="626" t="s">
        <v>527</v>
      </c>
      <c r="I377" s="626" t="s">
        <v>3317</v>
      </c>
      <c r="J377" s="626" t="s">
        <v>3318</v>
      </c>
      <c r="K377" s="626" t="s">
        <v>3319</v>
      </c>
      <c r="L377" s="627">
        <v>1021.9</v>
      </c>
      <c r="M377" s="627">
        <v>2043.8</v>
      </c>
      <c r="N377" s="626">
        <v>2</v>
      </c>
      <c r="O377" s="691">
        <v>2</v>
      </c>
      <c r="P377" s="627">
        <v>2043.8</v>
      </c>
      <c r="Q377" s="642">
        <v>1</v>
      </c>
      <c r="R377" s="626">
        <v>2</v>
      </c>
      <c r="S377" s="642">
        <v>1</v>
      </c>
      <c r="T377" s="691">
        <v>2</v>
      </c>
      <c r="U377" s="673">
        <v>1</v>
      </c>
    </row>
    <row r="378" spans="1:21" ht="14.4" customHeight="1" x14ac:dyDescent="0.3">
      <c r="A378" s="625">
        <v>7</v>
      </c>
      <c r="B378" s="626" t="s">
        <v>528</v>
      </c>
      <c r="C378" s="626">
        <v>89301072</v>
      </c>
      <c r="D378" s="689" t="s">
        <v>4275</v>
      </c>
      <c r="E378" s="690" t="s">
        <v>2896</v>
      </c>
      <c r="F378" s="626" t="s">
        <v>2873</v>
      </c>
      <c r="G378" s="626" t="s">
        <v>3148</v>
      </c>
      <c r="H378" s="626" t="s">
        <v>527</v>
      </c>
      <c r="I378" s="626" t="s">
        <v>3149</v>
      </c>
      <c r="J378" s="626" t="s">
        <v>3150</v>
      </c>
      <c r="K378" s="626" t="s">
        <v>3151</v>
      </c>
      <c r="L378" s="627">
        <v>144.01</v>
      </c>
      <c r="M378" s="627">
        <v>288.02</v>
      </c>
      <c r="N378" s="626">
        <v>2</v>
      </c>
      <c r="O378" s="691">
        <v>1</v>
      </c>
      <c r="P378" s="627">
        <v>288.02</v>
      </c>
      <c r="Q378" s="642">
        <v>1</v>
      </c>
      <c r="R378" s="626">
        <v>2</v>
      </c>
      <c r="S378" s="642">
        <v>1</v>
      </c>
      <c r="T378" s="691">
        <v>1</v>
      </c>
      <c r="U378" s="673">
        <v>1</v>
      </c>
    </row>
    <row r="379" spans="1:21" ht="14.4" customHeight="1" x14ac:dyDescent="0.3">
      <c r="A379" s="625">
        <v>7</v>
      </c>
      <c r="B379" s="626" t="s">
        <v>528</v>
      </c>
      <c r="C379" s="626">
        <v>89301072</v>
      </c>
      <c r="D379" s="689" t="s">
        <v>4275</v>
      </c>
      <c r="E379" s="690" t="s">
        <v>2896</v>
      </c>
      <c r="F379" s="626" t="s">
        <v>2873</v>
      </c>
      <c r="G379" s="626" t="s">
        <v>3148</v>
      </c>
      <c r="H379" s="626" t="s">
        <v>527</v>
      </c>
      <c r="I379" s="626" t="s">
        <v>3152</v>
      </c>
      <c r="J379" s="626" t="s">
        <v>3150</v>
      </c>
      <c r="K379" s="626" t="s">
        <v>3151</v>
      </c>
      <c r="L379" s="627">
        <v>144.01</v>
      </c>
      <c r="M379" s="627">
        <v>288.02</v>
      </c>
      <c r="N379" s="626">
        <v>2</v>
      </c>
      <c r="O379" s="691">
        <v>1</v>
      </c>
      <c r="P379" s="627"/>
      <c r="Q379" s="642">
        <v>0</v>
      </c>
      <c r="R379" s="626"/>
      <c r="S379" s="642">
        <v>0</v>
      </c>
      <c r="T379" s="691"/>
      <c r="U379" s="673">
        <v>0</v>
      </c>
    </row>
    <row r="380" spans="1:21" ht="14.4" customHeight="1" x14ac:dyDescent="0.3">
      <c r="A380" s="625">
        <v>7</v>
      </c>
      <c r="B380" s="626" t="s">
        <v>528</v>
      </c>
      <c r="C380" s="626">
        <v>89301072</v>
      </c>
      <c r="D380" s="689" t="s">
        <v>4275</v>
      </c>
      <c r="E380" s="690" t="s">
        <v>2896</v>
      </c>
      <c r="F380" s="626" t="s">
        <v>2873</v>
      </c>
      <c r="G380" s="626" t="s">
        <v>3148</v>
      </c>
      <c r="H380" s="626" t="s">
        <v>527</v>
      </c>
      <c r="I380" s="626" t="s">
        <v>3446</v>
      </c>
      <c r="J380" s="626" t="s">
        <v>3447</v>
      </c>
      <c r="K380" s="626" t="s">
        <v>2742</v>
      </c>
      <c r="L380" s="627">
        <v>71.2</v>
      </c>
      <c r="M380" s="627">
        <v>71.2</v>
      </c>
      <c r="N380" s="626">
        <v>1</v>
      </c>
      <c r="O380" s="691">
        <v>0.5</v>
      </c>
      <c r="P380" s="627">
        <v>71.2</v>
      </c>
      <c r="Q380" s="642">
        <v>1</v>
      </c>
      <c r="R380" s="626">
        <v>1</v>
      </c>
      <c r="S380" s="642">
        <v>1</v>
      </c>
      <c r="T380" s="691">
        <v>0.5</v>
      </c>
      <c r="U380" s="673">
        <v>1</v>
      </c>
    </row>
    <row r="381" spans="1:21" ht="14.4" customHeight="1" x14ac:dyDescent="0.3">
      <c r="A381" s="625">
        <v>7</v>
      </c>
      <c r="B381" s="626" t="s">
        <v>528</v>
      </c>
      <c r="C381" s="626">
        <v>89301072</v>
      </c>
      <c r="D381" s="689" t="s">
        <v>4275</v>
      </c>
      <c r="E381" s="690" t="s">
        <v>2896</v>
      </c>
      <c r="F381" s="626" t="s">
        <v>2873</v>
      </c>
      <c r="G381" s="626" t="s">
        <v>3153</v>
      </c>
      <c r="H381" s="626" t="s">
        <v>527</v>
      </c>
      <c r="I381" s="626" t="s">
        <v>3156</v>
      </c>
      <c r="J381" s="626" t="s">
        <v>3157</v>
      </c>
      <c r="K381" s="626" t="s">
        <v>3158</v>
      </c>
      <c r="L381" s="627">
        <v>59.43</v>
      </c>
      <c r="M381" s="627">
        <v>297.14999999999998</v>
      </c>
      <c r="N381" s="626">
        <v>5</v>
      </c>
      <c r="O381" s="691">
        <v>1.5</v>
      </c>
      <c r="P381" s="627">
        <v>297.14999999999998</v>
      </c>
      <c r="Q381" s="642">
        <v>1</v>
      </c>
      <c r="R381" s="626">
        <v>5</v>
      </c>
      <c r="S381" s="642">
        <v>1</v>
      </c>
      <c r="T381" s="691">
        <v>1.5</v>
      </c>
      <c r="U381" s="673">
        <v>1</v>
      </c>
    </row>
    <row r="382" spans="1:21" ht="14.4" customHeight="1" x14ac:dyDescent="0.3">
      <c r="A382" s="625">
        <v>7</v>
      </c>
      <c r="B382" s="626" t="s">
        <v>528</v>
      </c>
      <c r="C382" s="626">
        <v>89301072</v>
      </c>
      <c r="D382" s="689" t="s">
        <v>4275</v>
      </c>
      <c r="E382" s="690" t="s">
        <v>2896</v>
      </c>
      <c r="F382" s="626" t="s">
        <v>2873</v>
      </c>
      <c r="G382" s="626" t="s">
        <v>3579</v>
      </c>
      <c r="H382" s="626" t="s">
        <v>645</v>
      </c>
      <c r="I382" s="626" t="s">
        <v>3580</v>
      </c>
      <c r="J382" s="626" t="s">
        <v>1994</v>
      </c>
      <c r="K382" s="626" t="s">
        <v>3581</v>
      </c>
      <c r="L382" s="627">
        <v>913.5</v>
      </c>
      <c r="M382" s="627">
        <v>913.5</v>
      </c>
      <c r="N382" s="626">
        <v>1</v>
      </c>
      <c r="O382" s="691">
        <v>0.5</v>
      </c>
      <c r="P382" s="627">
        <v>913.5</v>
      </c>
      <c r="Q382" s="642">
        <v>1</v>
      </c>
      <c r="R382" s="626">
        <v>1</v>
      </c>
      <c r="S382" s="642">
        <v>1</v>
      </c>
      <c r="T382" s="691">
        <v>0.5</v>
      </c>
      <c r="U382" s="673">
        <v>1</v>
      </c>
    </row>
    <row r="383" spans="1:21" ht="14.4" customHeight="1" x14ac:dyDescent="0.3">
      <c r="A383" s="625">
        <v>7</v>
      </c>
      <c r="B383" s="626" t="s">
        <v>528</v>
      </c>
      <c r="C383" s="626">
        <v>89301072</v>
      </c>
      <c r="D383" s="689" t="s">
        <v>4275</v>
      </c>
      <c r="E383" s="690" t="s">
        <v>2896</v>
      </c>
      <c r="F383" s="626" t="s">
        <v>2873</v>
      </c>
      <c r="G383" s="626" t="s">
        <v>3582</v>
      </c>
      <c r="H383" s="626" t="s">
        <v>645</v>
      </c>
      <c r="I383" s="626" t="s">
        <v>3583</v>
      </c>
      <c r="J383" s="626" t="s">
        <v>3584</v>
      </c>
      <c r="K383" s="626" t="s">
        <v>3585</v>
      </c>
      <c r="L383" s="627">
        <v>420.3</v>
      </c>
      <c r="M383" s="627">
        <v>420.3</v>
      </c>
      <c r="N383" s="626">
        <v>1</v>
      </c>
      <c r="O383" s="691">
        <v>0.5</v>
      </c>
      <c r="P383" s="627"/>
      <c r="Q383" s="642">
        <v>0</v>
      </c>
      <c r="R383" s="626"/>
      <c r="S383" s="642">
        <v>0</v>
      </c>
      <c r="T383" s="691"/>
      <c r="U383" s="673">
        <v>0</v>
      </c>
    </row>
    <row r="384" spans="1:21" ht="14.4" customHeight="1" x14ac:dyDescent="0.3">
      <c r="A384" s="625">
        <v>7</v>
      </c>
      <c r="B384" s="626" t="s">
        <v>528</v>
      </c>
      <c r="C384" s="626">
        <v>89301072</v>
      </c>
      <c r="D384" s="689" t="s">
        <v>4275</v>
      </c>
      <c r="E384" s="690" t="s">
        <v>2896</v>
      </c>
      <c r="F384" s="626" t="s">
        <v>2873</v>
      </c>
      <c r="G384" s="626" t="s">
        <v>3322</v>
      </c>
      <c r="H384" s="626" t="s">
        <v>527</v>
      </c>
      <c r="I384" s="626" t="s">
        <v>3586</v>
      </c>
      <c r="J384" s="626" t="s">
        <v>3324</v>
      </c>
      <c r="K384" s="626" t="s">
        <v>3587</v>
      </c>
      <c r="L384" s="627">
        <v>0</v>
      </c>
      <c r="M384" s="627">
        <v>0</v>
      </c>
      <c r="N384" s="626">
        <v>1</v>
      </c>
      <c r="O384" s="691">
        <v>1</v>
      </c>
      <c r="P384" s="627"/>
      <c r="Q384" s="642"/>
      <c r="R384" s="626"/>
      <c r="S384" s="642">
        <v>0</v>
      </c>
      <c r="T384" s="691"/>
      <c r="U384" s="673">
        <v>0</v>
      </c>
    </row>
    <row r="385" spans="1:21" ht="14.4" customHeight="1" x14ac:dyDescent="0.3">
      <c r="A385" s="625">
        <v>7</v>
      </c>
      <c r="B385" s="626" t="s">
        <v>528</v>
      </c>
      <c r="C385" s="626">
        <v>89301072</v>
      </c>
      <c r="D385" s="689" t="s">
        <v>4275</v>
      </c>
      <c r="E385" s="690" t="s">
        <v>2896</v>
      </c>
      <c r="F385" s="626" t="s">
        <v>2873</v>
      </c>
      <c r="G385" s="626" t="s">
        <v>3322</v>
      </c>
      <c r="H385" s="626" t="s">
        <v>527</v>
      </c>
      <c r="I385" s="626" t="s">
        <v>3323</v>
      </c>
      <c r="J385" s="626" t="s">
        <v>3324</v>
      </c>
      <c r="K385" s="626" t="s">
        <v>3325</v>
      </c>
      <c r="L385" s="627">
        <v>0</v>
      </c>
      <c r="M385" s="627">
        <v>0</v>
      </c>
      <c r="N385" s="626">
        <v>13</v>
      </c>
      <c r="O385" s="691">
        <v>6</v>
      </c>
      <c r="P385" s="627">
        <v>0</v>
      </c>
      <c r="Q385" s="642"/>
      <c r="R385" s="626">
        <v>5</v>
      </c>
      <c r="S385" s="642">
        <v>0.38461538461538464</v>
      </c>
      <c r="T385" s="691">
        <v>3</v>
      </c>
      <c r="U385" s="673">
        <v>0.5</v>
      </c>
    </row>
    <row r="386" spans="1:21" ht="14.4" customHeight="1" x14ac:dyDescent="0.3">
      <c r="A386" s="625">
        <v>7</v>
      </c>
      <c r="B386" s="626" t="s">
        <v>528</v>
      </c>
      <c r="C386" s="626">
        <v>89301072</v>
      </c>
      <c r="D386" s="689" t="s">
        <v>4275</v>
      </c>
      <c r="E386" s="690" t="s">
        <v>2896</v>
      </c>
      <c r="F386" s="626" t="s">
        <v>2873</v>
      </c>
      <c r="G386" s="626" t="s">
        <v>3588</v>
      </c>
      <c r="H386" s="626" t="s">
        <v>527</v>
      </c>
      <c r="I386" s="626" t="s">
        <v>3589</v>
      </c>
      <c r="J386" s="626" t="s">
        <v>3590</v>
      </c>
      <c r="K386" s="626" t="s">
        <v>2740</v>
      </c>
      <c r="L386" s="627">
        <v>64.13</v>
      </c>
      <c r="M386" s="627">
        <v>192.39</v>
      </c>
      <c r="N386" s="626">
        <v>3</v>
      </c>
      <c r="O386" s="691">
        <v>1</v>
      </c>
      <c r="P386" s="627">
        <v>192.39</v>
      </c>
      <c r="Q386" s="642">
        <v>1</v>
      </c>
      <c r="R386" s="626">
        <v>3</v>
      </c>
      <c r="S386" s="642">
        <v>1</v>
      </c>
      <c r="T386" s="691">
        <v>1</v>
      </c>
      <c r="U386" s="673">
        <v>1</v>
      </c>
    </row>
    <row r="387" spans="1:21" ht="14.4" customHeight="1" x14ac:dyDescent="0.3">
      <c r="A387" s="625">
        <v>7</v>
      </c>
      <c r="B387" s="626" t="s">
        <v>528</v>
      </c>
      <c r="C387" s="626">
        <v>89301072</v>
      </c>
      <c r="D387" s="689" t="s">
        <v>4275</v>
      </c>
      <c r="E387" s="690" t="s">
        <v>2896</v>
      </c>
      <c r="F387" s="626" t="s">
        <v>2873</v>
      </c>
      <c r="G387" s="626" t="s">
        <v>3166</v>
      </c>
      <c r="H387" s="626" t="s">
        <v>527</v>
      </c>
      <c r="I387" s="626" t="s">
        <v>3167</v>
      </c>
      <c r="J387" s="626" t="s">
        <v>2546</v>
      </c>
      <c r="K387" s="626" t="s">
        <v>3168</v>
      </c>
      <c r="L387" s="627">
        <v>70.02</v>
      </c>
      <c r="M387" s="627">
        <v>140.04</v>
      </c>
      <c r="N387" s="626">
        <v>2</v>
      </c>
      <c r="O387" s="691">
        <v>1</v>
      </c>
      <c r="P387" s="627">
        <v>140.04</v>
      </c>
      <c r="Q387" s="642">
        <v>1</v>
      </c>
      <c r="R387" s="626">
        <v>2</v>
      </c>
      <c r="S387" s="642">
        <v>1</v>
      </c>
      <c r="T387" s="691">
        <v>1</v>
      </c>
      <c r="U387" s="673">
        <v>1</v>
      </c>
    </row>
    <row r="388" spans="1:21" ht="14.4" customHeight="1" x14ac:dyDescent="0.3">
      <c r="A388" s="625">
        <v>7</v>
      </c>
      <c r="B388" s="626" t="s">
        <v>528</v>
      </c>
      <c r="C388" s="626">
        <v>89301072</v>
      </c>
      <c r="D388" s="689" t="s">
        <v>4275</v>
      </c>
      <c r="E388" s="690" t="s">
        <v>2896</v>
      </c>
      <c r="F388" s="626" t="s">
        <v>2873</v>
      </c>
      <c r="G388" s="626" t="s">
        <v>3169</v>
      </c>
      <c r="H388" s="626" t="s">
        <v>527</v>
      </c>
      <c r="I388" s="626" t="s">
        <v>3337</v>
      </c>
      <c r="J388" s="626" t="s">
        <v>3181</v>
      </c>
      <c r="K388" s="626" t="s">
        <v>3182</v>
      </c>
      <c r="L388" s="627">
        <v>237.72</v>
      </c>
      <c r="M388" s="627">
        <v>475.44</v>
      </c>
      <c r="N388" s="626">
        <v>2</v>
      </c>
      <c r="O388" s="691">
        <v>1</v>
      </c>
      <c r="P388" s="627">
        <v>475.44</v>
      </c>
      <c r="Q388" s="642">
        <v>1</v>
      </c>
      <c r="R388" s="626">
        <v>2</v>
      </c>
      <c r="S388" s="642">
        <v>1</v>
      </c>
      <c r="T388" s="691">
        <v>1</v>
      </c>
      <c r="U388" s="673">
        <v>1</v>
      </c>
    </row>
    <row r="389" spans="1:21" ht="14.4" customHeight="1" x14ac:dyDescent="0.3">
      <c r="A389" s="625">
        <v>7</v>
      </c>
      <c r="B389" s="626" t="s">
        <v>528</v>
      </c>
      <c r="C389" s="626">
        <v>89301072</v>
      </c>
      <c r="D389" s="689" t="s">
        <v>4275</v>
      </c>
      <c r="E389" s="690" t="s">
        <v>2896</v>
      </c>
      <c r="F389" s="626" t="s">
        <v>2873</v>
      </c>
      <c r="G389" s="626" t="s">
        <v>3169</v>
      </c>
      <c r="H389" s="626" t="s">
        <v>527</v>
      </c>
      <c r="I389" s="626" t="s">
        <v>3170</v>
      </c>
      <c r="J389" s="626" t="s">
        <v>3171</v>
      </c>
      <c r="K389" s="626" t="s">
        <v>3172</v>
      </c>
      <c r="L389" s="627">
        <v>238.97</v>
      </c>
      <c r="M389" s="627">
        <v>238.97</v>
      </c>
      <c r="N389" s="626">
        <v>1</v>
      </c>
      <c r="O389" s="691">
        <v>1</v>
      </c>
      <c r="P389" s="627">
        <v>238.97</v>
      </c>
      <c r="Q389" s="642">
        <v>1</v>
      </c>
      <c r="R389" s="626">
        <v>1</v>
      </c>
      <c r="S389" s="642">
        <v>1</v>
      </c>
      <c r="T389" s="691">
        <v>1</v>
      </c>
      <c r="U389" s="673">
        <v>1</v>
      </c>
    </row>
    <row r="390" spans="1:21" ht="14.4" customHeight="1" x14ac:dyDescent="0.3">
      <c r="A390" s="625">
        <v>7</v>
      </c>
      <c r="B390" s="626" t="s">
        <v>528</v>
      </c>
      <c r="C390" s="626">
        <v>89301072</v>
      </c>
      <c r="D390" s="689" t="s">
        <v>4275</v>
      </c>
      <c r="E390" s="690" t="s">
        <v>2896</v>
      </c>
      <c r="F390" s="626" t="s">
        <v>2873</v>
      </c>
      <c r="G390" s="626" t="s">
        <v>3169</v>
      </c>
      <c r="H390" s="626" t="s">
        <v>527</v>
      </c>
      <c r="I390" s="626" t="s">
        <v>3173</v>
      </c>
      <c r="J390" s="626" t="s">
        <v>3174</v>
      </c>
      <c r="K390" s="626" t="s">
        <v>3175</v>
      </c>
      <c r="L390" s="627">
        <v>503.26</v>
      </c>
      <c r="M390" s="627">
        <v>4026.08</v>
      </c>
      <c r="N390" s="626">
        <v>8</v>
      </c>
      <c r="O390" s="691">
        <v>2</v>
      </c>
      <c r="P390" s="627">
        <v>1006.52</v>
      </c>
      <c r="Q390" s="642">
        <v>0.25</v>
      </c>
      <c r="R390" s="626">
        <v>2</v>
      </c>
      <c r="S390" s="642">
        <v>0.25</v>
      </c>
      <c r="T390" s="691">
        <v>1</v>
      </c>
      <c r="U390" s="673">
        <v>0.5</v>
      </c>
    </row>
    <row r="391" spans="1:21" ht="14.4" customHeight="1" x14ac:dyDescent="0.3">
      <c r="A391" s="625">
        <v>7</v>
      </c>
      <c r="B391" s="626" t="s">
        <v>528</v>
      </c>
      <c r="C391" s="626">
        <v>89301072</v>
      </c>
      <c r="D391" s="689" t="s">
        <v>4275</v>
      </c>
      <c r="E391" s="690" t="s">
        <v>2896</v>
      </c>
      <c r="F391" s="626" t="s">
        <v>2873</v>
      </c>
      <c r="G391" s="626" t="s">
        <v>3169</v>
      </c>
      <c r="H391" s="626" t="s">
        <v>527</v>
      </c>
      <c r="I391" s="626" t="s">
        <v>3338</v>
      </c>
      <c r="J391" s="626" t="s">
        <v>3186</v>
      </c>
      <c r="K391" s="626" t="s">
        <v>930</v>
      </c>
      <c r="L391" s="627">
        <v>707.38</v>
      </c>
      <c r="M391" s="627">
        <v>4244.28</v>
      </c>
      <c r="N391" s="626">
        <v>6</v>
      </c>
      <c r="O391" s="691">
        <v>1</v>
      </c>
      <c r="P391" s="627">
        <v>4244.28</v>
      </c>
      <c r="Q391" s="642">
        <v>1</v>
      </c>
      <c r="R391" s="626">
        <v>6</v>
      </c>
      <c r="S391" s="642">
        <v>1</v>
      </c>
      <c r="T391" s="691">
        <v>1</v>
      </c>
      <c r="U391" s="673">
        <v>1</v>
      </c>
    </row>
    <row r="392" spans="1:21" ht="14.4" customHeight="1" x14ac:dyDescent="0.3">
      <c r="A392" s="625">
        <v>7</v>
      </c>
      <c r="B392" s="626" t="s">
        <v>528</v>
      </c>
      <c r="C392" s="626">
        <v>89301072</v>
      </c>
      <c r="D392" s="689" t="s">
        <v>4275</v>
      </c>
      <c r="E392" s="690" t="s">
        <v>2896</v>
      </c>
      <c r="F392" s="626" t="s">
        <v>2873</v>
      </c>
      <c r="G392" s="626" t="s">
        <v>3169</v>
      </c>
      <c r="H392" s="626" t="s">
        <v>527</v>
      </c>
      <c r="I392" s="626" t="s">
        <v>3176</v>
      </c>
      <c r="J392" s="626" t="s">
        <v>3177</v>
      </c>
      <c r="K392" s="626" t="s">
        <v>2029</v>
      </c>
      <c r="L392" s="627">
        <v>52.93</v>
      </c>
      <c r="M392" s="627">
        <v>370.51</v>
      </c>
      <c r="N392" s="626">
        <v>7</v>
      </c>
      <c r="O392" s="691">
        <v>2</v>
      </c>
      <c r="P392" s="627">
        <v>105.86</v>
      </c>
      <c r="Q392" s="642">
        <v>0.2857142857142857</v>
      </c>
      <c r="R392" s="626">
        <v>2</v>
      </c>
      <c r="S392" s="642">
        <v>0.2857142857142857</v>
      </c>
      <c r="T392" s="691">
        <v>1</v>
      </c>
      <c r="U392" s="673">
        <v>0.5</v>
      </c>
    </row>
    <row r="393" spans="1:21" ht="14.4" customHeight="1" x14ac:dyDescent="0.3">
      <c r="A393" s="625">
        <v>7</v>
      </c>
      <c r="B393" s="626" t="s">
        <v>528</v>
      </c>
      <c r="C393" s="626">
        <v>89301072</v>
      </c>
      <c r="D393" s="689" t="s">
        <v>4275</v>
      </c>
      <c r="E393" s="690" t="s">
        <v>2896</v>
      </c>
      <c r="F393" s="626" t="s">
        <v>2873</v>
      </c>
      <c r="G393" s="626" t="s">
        <v>3169</v>
      </c>
      <c r="H393" s="626" t="s">
        <v>527</v>
      </c>
      <c r="I393" s="626" t="s">
        <v>3176</v>
      </c>
      <c r="J393" s="626" t="s">
        <v>3177</v>
      </c>
      <c r="K393" s="626" t="s">
        <v>2029</v>
      </c>
      <c r="L393" s="627">
        <v>57.48</v>
      </c>
      <c r="M393" s="627">
        <v>57.48</v>
      </c>
      <c r="N393" s="626">
        <v>1</v>
      </c>
      <c r="O393" s="691">
        <v>1</v>
      </c>
      <c r="P393" s="627"/>
      <c r="Q393" s="642">
        <v>0</v>
      </c>
      <c r="R393" s="626"/>
      <c r="S393" s="642">
        <v>0</v>
      </c>
      <c r="T393" s="691"/>
      <c r="U393" s="673">
        <v>0</v>
      </c>
    </row>
    <row r="394" spans="1:21" ht="14.4" customHeight="1" x14ac:dyDescent="0.3">
      <c r="A394" s="625">
        <v>7</v>
      </c>
      <c r="B394" s="626" t="s">
        <v>528</v>
      </c>
      <c r="C394" s="626">
        <v>89301072</v>
      </c>
      <c r="D394" s="689" t="s">
        <v>4275</v>
      </c>
      <c r="E394" s="690" t="s">
        <v>2896</v>
      </c>
      <c r="F394" s="626" t="s">
        <v>2873</v>
      </c>
      <c r="G394" s="626" t="s">
        <v>3169</v>
      </c>
      <c r="H394" s="626" t="s">
        <v>527</v>
      </c>
      <c r="I394" s="626" t="s">
        <v>3178</v>
      </c>
      <c r="J394" s="626" t="s">
        <v>3179</v>
      </c>
      <c r="K394" s="626" t="s">
        <v>1070</v>
      </c>
      <c r="L394" s="627">
        <v>105.85</v>
      </c>
      <c r="M394" s="627">
        <v>317.54999999999995</v>
      </c>
      <c r="N394" s="626">
        <v>3</v>
      </c>
      <c r="O394" s="691">
        <v>2</v>
      </c>
      <c r="P394" s="627">
        <v>317.54999999999995</v>
      </c>
      <c r="Q394" s="642">
        <v>1</v>
      </c>
      <c r="R394" s="626">
        <v>3</v>
      </c>
      <c r="S394" s="642">
        <v>1</v>
      </c>
      <c r="T394" s="691">
        <v>2</v>
      </c>
      <c r="U394" s="673">
        <v>1</v>
      </c>
    </row>
    <row r="395" spans="1:21" ht="14.4" customHeight="1" x14ac:dyDescent="0.3">
      <c r="A395" s="625">
        <v>7</v>
      </c>
      <c r="B395" s="626" t="s">
        <v>528</v>
      </c>
      <c r="C395" s="626">
        <v>89301072</v>
      </c>
      <c r="D395" s="689" t="s">
        <v>4275</v>
      </c>
      <c r="E395" s="690" t="s">
        <v>2896</v>
      </c>
      <c r="F395" s="626" t="s">
        <v>2873</v>
      </c>
      <c r="G395" s="626" t="s">
        <v>3169</v>
      </c>
      <c r="H395" s="626" t="s">
        <v>527</v>
      </c>
      <c r="I395" s="626" t="s">
        <v>3183</v>
      </c>
      <c r="J395" s="626" t="s">
        <v>3171</v>
      </c>
      <c r="K395" s="626" t="s">
        <v>3172</v>
      </c>
      <c r="L395" s="627">
        <v>238.97</v>
      </c>
      <c r="M395" s="627">
        <v>2628.67</v>
      </c>
      <c r="N395" s="626">
        <v>11</v>
      </c>
      <c r="O395" s="691">
        <v>2</v>
      </c>
      <c r="P395" s="627">
        <v>2150.73</v>
      </c>
      <c r="Q395" s="642">
        <v>0.81818181818181812</v>
      </c>
      <c r="R395" s="626">
        <v>9</v>
      </c>
      <c r="S395" s="642">
        <v>0.81818181818181823</v>
      </c>
      <c r="T395" s="691">
        <v>1</v>
      </c>
      <c r="U395" s="673">
        <v>0.5</v>
      </c>
    </row>
    <row r="396" spans="1:21" ht="14.4" customHeight="1" x14ac:dyDescent="0.3">
      <c r="A396" s="625">
        <v>7</v>
      </c>
      <c r="B396" s="626" t="s">
        <v>528</v>
      </c>
      <c r="C396" s="626">
        <v>89301072</v>
      </c>
      <c r="D396" s="689" t="s">
        <v>4275</v>
      </c>
      <c r="E396" s="690" t="s">
        <v>2896</v>
      </c>
      <c r="F396" s="626" t="s">
        <v>2873</v>
      </c>
      <c r="G396" s="626" t="s">
        <v>3169</v>
      </c>
      <c r="H396" s="626" t="s">
        <v>527</v>
      </c>
      <c r="I396" s="626" t="s">
        <v>3184</v>
      </c>
      <c r="J396" s="626" t="s">
        <v>3174</v>
      </c>
      <c r="K396" s="626" t="s">
        <v>3175</v>
      </c>
      <c r="L396" s="627">
        <v>503.26</v>
      </c>
      <c r="M396" s="627">
        <v>9058.68</v>
      </c>
      <c r="N396" s="626">
        <v>18</v>
      </c>
      <c r="O396" s="691">
        <v>2</v>
      </c>
      <c r="P396" s="627">
        <v>4529.34</v>
      </c>
      <c r="Q396" s="642">
        <v>0.5</v>
      </c>
      <c r="R396" s="626">
        <v>9</v>
      </c>
      <c r="S396" s="642">
        <v>0.5</v>
      </c>
      <c r="T396" s="691">
        <v>1</v>
      </c>
      <c r="U396" s="673">
        <v>0.5</v>
      </c>
    </row>
    <row r="397" spans="1:21" ht="14.4" customHeight="1" x14ac:dyDescent="0.3">
      <c r="A397" s="625">
        <v>7</v>
      </c>
      <c r="B397" s="626" t="s">
        <v>528</v>
      </c>
      <c r="C397" s="626">
        <v>89301072</v>
      </c>
      <c r="D397" s="689" t="s">
        <v>4275</v>
      </c>
      <c r="E397" s="690" t="s">
        <v>2896</v>
      </c>
      <c r="F397" s="626" t="s">
        <v>2873</v>
      </c>
      <c r="G397" s="626" t="s">
        <v>3339</v>
      </c>
      <c r="H397" s="626" t="s">
        <v>527</v>
      </c>
      <c r="I397" s="626" t="s">
        <v>3340</v>
      </c>
      <c r="J397" s="626" t="s">
        <v>3341</v>
      </c>
      <c r="K397" s="626" t="s">
        <v>750</v>
      </c>
      <c r="L397" s="627">
        <v>151.18</v>
      </c>
      <c r="M397" s="627">
        <v>907.08</v>
      </c>
      <c r="N397" s="626">
        <v>6</v>
      </c>
      <c r="O397" s="691">
        <v>3.5</v>
      </c>
      <c r="P397" s="627">
        <v>302.36</v>
      </c>
      <c r="Q397" s="642">
        <v>0.33333333333333331</v>
      </c>
      <c r="R397" s="626">
        <v>2</v>
      </c>
      <c r="S397" s="642">
        <v>0.33333333333333331</v>
      </c>
      <c r="T397" s="691">
        <v>1.5</v>
      </c>
      <c r="U397" s="673">
        <v>0.42857142857142855</v>
      </c>
    </row>
    <row r="398" spans="1:21" ht="14.4" customHeight="1" x14ac:dyDescent="0.3">
      <c r="A398" s="625">
        <v>7</v>
      </c>
      <c r="B398" s="626" t="s">
        <v>528</v>
      </c>
      <c r="C398" s="626">
        <v>89301072</v>
      </c>
      <c r="D398" s="689" t="s">
        <v>4275</v>
      </c>
      <c r="E398" s="690" t="s">
        <v>2896</v>
      </c>
      <c r="F398" s="626" t="s">
        <v>2873</v>
      </c>
      <c r="G398" s="626" t="s">
        <v>3023</v>
      </c>
      <c r="H398" s="626" t="s">
        <v>527</v>
      </c>
      <c r="I398" s="626" t="s">
        <v>3591</v>
      </c>
      <c r="J398" s="626" t="s">
        <v>1881</v>
      </c>
      <c r="K398" s="626" t="s">
        <v>3592</v>
      </c>
      <c r="L398" s="627">
        <v>0</v>
      </c>
      <c r="M398" s="627">
        <v>0</v>
      </c>
      <c r="N398" s="626">
        <v>1</v>
      </c>
      <c r="O398" s="691">
        <v>1</v>
      </c>
      <c r="P398" s="627">
        <v>0</v>
      </c>
      <c r="Q398" s="642"/>
      <c r="R398" s="626">
        <v>1</v>
      </c>
      <c r="S398" s="642">
        <v>1</v>
      </c>
      <c r="T398" s="691">
        <v>1</v>
      </c>
      <c r="U398" s="673">
        <v>1</v>
      </c>
    </row>
    <row r="399" spans="1:21" ht="14.4" customHeight="1" x14ac:dyDescent="0.3">
      <c r="A399" s="625">
        <v>7</v>
      </c>
      <c r="B399" s="626" t="s">
        <v>528</v>
      </c>
      <c r="C399" s="626">
        <v>89301072</v>
      </c>
      <c r="D399" s="689" t="s">
        <v>4275</v>
      </c>
      <c r="E399" s="690" t="s">
        <v>2896</v>
      </c>
      <c r="F399" s="626" t="s">
        <v>2873</v>
      </c>
      <c r="G399" s="626" t="s">
        <v>3593</v>
      </c>
      <c r="H399" s="626" t="s">
        <v>527</v>
      </c>
      <c r="I399" s="626" t="s">
        <v>3594</v>
      </c>
      <c r="J399" s="626" t="s">
        <v>3595</v>
      </c>
      <c r="K399" s="626" t="s">
        <v>3596</v>
      </c>
      <c r="L399" s="627">
        <v>153.52000000000001</v>
      </c>
      <c r="M399" s="627">
        <v>153.52000000000001</v>
      </c>
      <c r="N399" s="626">
        <v>1</v>
      </c>
      <c r="O399" s="691">
        <v>0.5</v>
      </c>
      <c r="P399" s="627">
        <v>153.52000000000001</v>
      </c>
      <c r="Q399" s="642">
        <v>1</v>
      </c>
      <c r="R399" s="626">
        <v>1</v>
      </c>
      <c r="S399" s="642">
        <v>1</v>
      </c>
      <c r="T399" s="691">
        <v>0.5</v>
      </c>
      <c r="U399" s="673">
        <v>1</v>
      </c>
    </row>
    <row r="400" spans="1:21" ht="14.4" customHeight="1" x14ac:dyDescent="0.3">
      <c r="A400" s="625">
        <v>7</v>
      </c>
      <c r="B400" s="626" t="s">
        <v>528</v>
      </c>
      <c r="C400" s="626">
        <v>89301072</v>
      </c>
      <c r="D400" s="689" t="s">
        <v>4275</v>
      </c>
      <c r="E400" s="690" t="s">
        <v>2896</v>
      </c>
      <c r="F400" s="626" t="s">
        <v>2873</v>
      </c>
      <c r="G400" s="626" t="s">
        <v>3026</v>
      </c>
      <c r="H400" s="626" t="s">
        <v>527</v>
      </c>
      <c r="I400" s="626" t="s">
        <v>3027</v>
      </c>
      <c r="J400" s="626" t="s">
        <v>865</v>
      </c>
      <c r="K400" s="626" t="s">
        <v>3028</v>
      </c>
      <c r="L400" s="627">
        <v>612.26</v>
      </c>
      <c r="M400" s="627">
        <v>612.26</v>
      </c>
      <c r="N400" s="626">
        <v>1</v>
      </c>
      <c r="O400" s="691">
        <v>0.5</v>
      </c>
      <c r="P400" s="627">
        <v>612.26</v>
      </c>
      <c r="Q400" s="642">
        <v>1</v>
      </c>
      <c r="R400" s="626">
        <v>1</v>
      </c>
      <c r="S400" s="642">
        <v>1</v>
      </c>
      <c r="T400" s="691">
        <v>0.5</v>
      </c>
      <c r="U400" s="673">
        <v>1</v>
      </c>
    </row>
    <row r="401" spans="1:21" ht="14.4" customHeight="1" x14ac:dyDescent="0.3">
      <c r="A401" s="625">
        <v>7</v>
      </c>
      <c r="B401" s="626" t="s">
        <v>528</v>
      </c>
      <c r="C401" s="626">
        <v>89301072</v>
      </c>
      <c r="D401" s="689" t="s">
        <v>4275</v>
      </c>
      <c r="E401" s="690" t="s">
        <v>2896</v>
      </c>
      <c r="F401" s="626" t="s">
        <v>2873</v>
      </c>
      <c r="G401" s="626" t="s">
        <v>3191</v>
      </c>
      <c r="H401" s="626" t="s">
        <v>527</v>
      </c>
      <c r="I401" s="626" t="s">
        <v>3195</v>
      </c>
      <c r="J401" s="626" t="s">
        <v>3193</v>
      </c>
      <c r="K401" s="626" t="s">
        <v>3196</v>
      </c>
      <c r="L401" s="627">
        <v>3040.6</v>
      </c>
      <c r="M401" s="627">
        <v>57771.4</v>
      </c>
      <c r="N401" s="626">
        <v>19</v>
      </c>
      <c r="O401" s="691">
        <v>7</v>
      </c>
      <c r="P401" s="627">
        <v>39527.800000000003</v>
      </c>
      <c r="Q401" s="642">
        <v>0.68421052631578949</v>
      </c>
      <c r="R401" s="626">
        <v>13</v>
      </c>
      <c r="S401" s="642">
        <v>0.68421052631578949</v>
      </c>
      <c r="T401" s="691">
        <v>5</v>
      </c>
      <c r="U401" s="673">
        <v>0.7142857142857143</v>
      </c>
    </row>
    <row r="402" spans="1:21" ht="14.4" customHeight="1" x14ac:dyDescent="0.3">
      <c r="A402" s="625">
        <v>7</v>
      </c>
      <c r="B402" s="626" t="s">
        <v>528</v>
      </c>
      <c r="C402" s="626">
        <v>89301072</v>
      </c>
      <c r="D402" s="689" t="s">
        <v>4275</v>
      </c>
      <c r="E402" s="690" t="s">
        <v>2896</v>
      </c>
      <c r="F402" s="626" t="s">
        <v>2873</v>
      </c>
      <c r="G402" s="626" t="s">
        <v>3191</v>
      </c>
      <c r="H402" s="626" t="s">
        <v>527</v>
      </c>
      <c r="I402" s="626" t="s">
        <v>3197</v>
      </c>
      <c r="J402" s="626" t="s">
        <v>3198</v>
      </c>
      <c r="K402" s="626" t="s">
        <v>3199</v>
      </c>
      <c r="L402" s="627">
        <v>569.97</v>
      </c>
      <c r="M402" s="627">
        <v>2279.88</v>
      </c>
      <c r="N402" s="626">
        <v>4</v>
      </c>
      <c r="O402" s="691">
        <v>2</v>
      </c>
      <c r="P402" s="627">
        <v>2279.88</v>
      </c>
      <c r="Q402" s="642">
        <v>1</v>
      </c>
      <c r="R402" s="626">
        <v>4</v>
      </c>
      <c r="S402" s="642">
        <v>1</v>
      </c>
      <c r="T402" s="691">
        <v>2</v>
      </c>
      <c r="U402" s="673">
        <v>1</v>
      </c>
    </row>
    <row r="403" spans="1:21" ht="14.4" customHeight="1" x14ac:dyDescent="0.3">
      <c r="A403" s="625">
        <v>7</v>
      </c>
      <c r="B403" s="626" t="s">
        <v>528</v>
      </c>
      <c r="C403" s="626">
        <v>89301072</v>
      </c>
      <c r="D403" s="689" t="s">
        <v>4275</v>
      </c>
      <c r="E403" s="690" t="s">
        <v>2896</v>
      </c>
      <c r="F403" s="626" t="s">
        <v>2873</v>
      </c>
      <c r="G403" s="626" t="s">
        <v>3191</v>
      </c>
      <c r="H403" s="626" t="s">
        <v>527</v>
      </c>
      <c r="I403" s="626" t="s">
        <v>3342</v>
      </c>
      <c r="J403" s="626" t="s">
        <v>3198</v>
      </c>
      <c r="K403" s="626" t="s">
        <v>3343</v>
      </c>
      <c r="L403" s="627">
        <v>1139.93</v>
      </c>
      <c r="M403" s="627">
        <v>23938.53</v>
      </c>
      <c r="N403" s="626">
        <v>21</v>
      </c>
      <c r="O403" s="691">
        <v>8</v>
      </c>
      <c r="P403" s="627">
        <v>15959.02</v>
      </c>
      <c r="Q403" s="642">
        <v>0.66666666666666674</v>
      </c>
      <c r="R403" s="626">
        <v>14</v>
      </c>
      <c r="S403" s="642">
        <v>0.66666666666666663</v>
      </c>
      <c r="T403" s="691">
        <v>5</v>
      </c>
      <c r="U403" s="673">
        <v>0.625</v>
      </c>
    </row>
    <row r="404" spans="1:21" ht="14.4" customHeight="1" x14ac:dyDescent="0.3">
      <c r="A404" s="625">
        <v>7</v>
      </c>
      <c r="B404" s="626" t="s">
        <v>528</v>
      </c>
      <c r="C404" s="626">
        <v>89301072</v>
      </c>
      <c r="D404" s="689" t="s">
        <v>4275</v>
      </c>
      <c r="E404" s="690" t="s">
        <v>2896</v>
      </c>
      <c r="F404" s="626" t="s">
        <v>2873</v>
      </c>
      <c r="G404" s="626" t="s">
        <v>3191</v>
      </c>
      <c r="H404" s="626" t="s">
        <v>527</v>
      </c>
      <c r="I404" s="626" t="s">
        <v>3200</v>
      </c>
      <c r="J404" s="626" t="s">
        <v>3201</v>
      </c>
      <c r="K404" s="626" t="s">
        <v>3202</v>
      </c>
      <c r="L404" s="627">
        <v>760.15</v>
      </c>
      <c r="M404" s="627">
        <v>9121.7999999999993</v>
      </c>
      <c r="N404" s="626">
        <v>12</v>
      </c>
      <c r="O404" s="691">
        <v>4</v>
      </c>
      <c r="P404" s="627">
        <v>7601.4999999999991</v>
      </c>
      <c r="Q404" s="642">
        <v>0.83333333333333326</v>
      </c>
      <c r="R404" s="626">
        <v>10</v>
      </c>
      <c r="S404" s="642">
        <v>0.83333333333333337</v>
      </c>
      <c r="T404" s="691">
        <v>3</v>
      </c>
      <c r="U404" s="673">
        <v>0.75</v>
      </c>
    </row>
    <row r="405" spans="1:21" ht="14.4" customHeight="1" x14ac:dyDescent="0.3">
      <c r="A405" s="625">
        <v>7</v>
      </c>
      <c r="B405" s="626" t="s">
        <v>528</v>
      </c>
      <c r="C405" s="626">
        <v>89301072</v>
      </c>
      <c r="D405" s="689" t="s">
        <v>4275</v>
      </c>
      <c r="E405" s="690" t="s">
        <v>2896</v>
      </c>
      <c r="F405" s="626" t="s">
        <v>2873</v>
      </c>
      <c r="G405" s="626" t="s">
        <v>3191</v>
      </c>
      <c r="H405" s="626" t="s">
        <v>527</v>
      </c>
      <c r="I405" s="626" t="s">
        <v>3344</v>
      </c>
      <c r="J405" s="626" t="s">
        <v>3201</v>
      </c>
      <c r="K405" s="626" t="s">
        <v>3205</v>
      </c>
      <c r="L405" s="627">
        <v>1520.3</v>
      </c>
      <c r="M405" s="627">
        <v>48649.599999999991</v>
      </c>
      <c r="N405" s="626">
        <v>32</v>
      </c>
      <c r="O405" s="691">
        <v>12</v>
      </c>
      <c r="P405" s="627">
        <v>31926.299999999996</v>
      </c>
      <c r="Q405" s="642">
        <v>0.65625</v>
      </c>
      <c r="R405" s="626">
        <v>21</v>
      </c>
      <c r="S405" s="642">
        <v>0.65625</v>
      </c>
      <c r="T405" s="691">
        <v>7</v>
      </c>
      <c r="U405" s="673">
        <v>0.58333333333333337</v>
      </c>
    </row>
    <row r="406" spans="1:21" ht="14.4" customHeight="1" x14ac:dyDescent="0.3">
      <c r="A406" s="625">
        <v>7</v>
      </c>
      <c r="B406" s="626" t="s">
        <v>528</v>
      </c>
      <c r="C406" s="626">
        <v>89301072</v>
      </c>
      <c r="D406" s="689" t="s">
        <v>4275</v>
      </c>
      <c r="E406" s="690" t="s">
        <v>2896</v>
      </c>
      <c r="F406" s="626" t="s">
        <v>2873</v>
      </c>
      <c r="G406" s="626" t="s">
        <v>3191</v>
      </c>
      <c r="H406" s="626" t="s">
        <v>527</v>
      </c>
      <c r="I406" s="626" t="s">
        <v>3597</v>
      </c>
      <c r="J406" s="626" t="s">
        <v>3209</v>
      </c>
      <c r="K406" s="626" t="s">
        <v>3210</v>
      </c>
      <c r="L406" s="627">
        <v>427.79</v>
      </c>
      <c r="M406" s="627">
        <v>427.79</v>
      </c>
      <c r="N406" s="626">
        <v>1</v>
      </c>
      <c r="O406" s="691">
        <v>1</v>
      </c>
      <c r="P406" s="627">
        <v>427.79</v>
      </c>
      <c r="Q406" s="642">
        <v>1</v>
      </c>
      <c r="R406" s="626">
        <v>1</v>
      </c>
      <c r="S406" s="642">
        <v>1</v>
      </c>
      <c r="T406" s="691">
        <v>1</v>
      </c>
      <c r="U406" s="673">
        <v>1</v>
      </c>
    </row>
    <row r="407" spans="1:21" ht="14.4" customHeight="1" x14ac:dyDescent="0.3">
      <c r="A407" s="625">
        <v>7</v>
      </c>
      <c r="B407" s="626" t="s">
        <v>528</v>
      </c>
      <c r="C407" s="626">
        <v>89301072</v>
      </c>
      <c r="D407" s="689" t="s">
        <v>4275</v>
      </c>
      <c r="E407" s="690" t="s">
        <v>2896</v>
      </c>
      <c r="F407" s="626" t="s">
        <v>2873</v>
      </c>
      <c r="G407" s="626" t="s">
        <v>3191</v>
      </c>
      <c r="H407" s="626" t="s">
        <v>527</v>
      </c>
      <c r="I407" s="626" t="s">
        <v>3211</v>
      </c>
      <c r="J407" s="626" t="s">
        <v>3212</v>
      </c>
      <c r="K407" s="626" t="s">
        <v>3199</v>
      </c>
      <c r="L407" s="627">
        <v>569.97</v>
      </c>
      <c r="M407" s="627">
        <v>569.97</v>
      </c>
      <c r="N407" s="626">
        <v>1</v>
      </c>
      <c r="O407" s="691">
        <v>1</v>
      </c>
      <c r="P407" s="627">
        <v>569.97</v>
      </c>
      <c r="Q407" s="642">
        <v>1</v>
      </c>
      <c r="R407" s="626">
        <v>1</v>
      </c>
      <c r="S407" s="642">
        <v>1</v>
      </c>
      <c r="T407" s="691">
        <v>1</v>
      </c>
      <c r="U407" s="673">
        <v>1</v>
      </c>
    </row>
    <row r="408" spans="1:21" ht="14.4" customHeight="1" x14ac:dyDescent="0.3">
      <c r="A408" s="625">
        <v>7</v>
      </c>
      <c r="B408" s="626" t="s">
        <v>528</v>
      </c>
      <c r="C408" s="626">
        <v>89301072</v>
      </c>
      <c r="D408" s="689" t="s">
        <v>4275</v>
      </c>
      <c r="E408" s="690" t="s">
        <v>2896</v>
      </c>
      <c r="F408" s="626" t="s">
        <v>2873</v>
      </c>
      <c r="G408" s="626" t="s">
        <v>3191</v>
      </c>
      <c r="H408" s="626" t="s">
        <v>527</v>
      </c>
      <c r="I408" s="626" t="s">
        <v>3598</v>
      </c>
      <c r="J408" s="626" t="s">
        <v>3212</v>
      </c>
      <c r="K408" s="626" t="s">
        <v>3343</v>
      </c>
      <c r="L408" s="627">
        <v>1139.93</v>
      </c>
      <c r="M408" s="627">
        <v>3419.79</v>
      </c>
      <c r="N408" s="626">
        <v>3</v>
      </c>
      <c r="O408" s="691">
        <v>3</v>
      </c>
      <c r="P408" s="627">
        <v>2279.86</v>
      </c>
      <c r="Q408" s="642">
        <v>0.66666666666666674</v>
      </c>
      <c r="R408" s="626">
        <v>2</v>
      </c>
      <c r="S408" s="642">
        <v>0.66666666666666663</v>
      </c>
      <c r="T408" s="691">
        <v>2</v>
      </c>
      <c r="U408" s="673">
        <v>0.66666666666666663</v>
      </c>
    </row>
    <row r="409" spans="1:21" ht="14.4" customHeight="1" x14ac:dyDescent="0.3">
      <c r="A409" s="625">
        <v>7</v>
      </c>
      <c r="B409" s="626" t="s">
        <v>528</v>
      </c>
      <c r="C409" s="626">
        <v>89301072</v>
      </c>
      <c r="D409" s="689" t="s">
        <v>4275</v>
      </c>
      <c r="E409" s="690" t="s">
        <v>2896</v>
      </c>
      <c r="F409" s="626" t="s">
        <v>2873</v>
      </c>
      <c r="G409" s="626" t="s">
        <v>3191</v>
      </c>
      <c r="H409" s="626" t="s">
        <v>527</v>
      </c>
      <c r="I409" s="626" t="s">
        <v>3599</v>
      </c>
      <c r="J409" s="626" t="s">
        <v>3212</v>
      </c>
      <c r="K409" s="626" t="s">
        <v>3343</v>
      </c>
      <c r="L409" s="627">
        <v>1139.93</v>
      </c>
      <c r="M409" s="627">
        <v>2279.86</v>
      </c>
      <c r="N409" s="626">
        <v>2</v>
      </c>
      <c r="O409" s="691">
        <v>2</v>
      </c>
      <c r="P409" s="627">
        <v>2279.86</v>
      </c>
      <c r="Q409" s="642">
        <v>1</v>
      </c>
      <c r="R409" s="626">
        <v>2</v>
      </c>
      <c r="S409" s="642">
        <v>1</v>
      </c>
      <c r="T409" s="691">
        <v>2</v>
      </c>
      <c r="U409" s="673">
        <v>1</v>
      </c>
    </row>
    <row r="410" spans="1:21" ht="14.4" customHeight="1" x14ac:dyDescent="0.3">
      <c r="A410" s="625">
        <v>7</v>
      </c>
      <c r="B410" s="626" t="s">
        <v>528</v>
      </c>
      <c r="C410" s="626">
        <v>89301072</v>
      </c>
      <c r="D410" s="689" t="s">
        <v>4275</v>
      </c>
      <c r="E410" s="690" t="s">
        <v>2896</v>
      </c>
      <c r="F410" s="626" t="s">
        <v>2873</v>
      </c>
      <c r="G410" s="626" t="s">
        <v>3191</v>
      </c>
      <c r="H410" s="626" t="s">
        <v>527</v>
      </c>
      <c r="I410" s="626" t="s">
        <v>3213</v>
      </c>
      <c r="J410" s="626" t="s">
        <v>3214</v>
      </c>
      <c r="K410" s="626" t="s">
        <v>3202</v>
      </c>
      <c r="L410" s="627">
        <v>760.15</v>
      </c>
      <c r="M410" s="627">
        <v>760.15</v>
      </c>
      <c r="N410" s="626">
        <v>1</v>
      </c>
      <c r="O410" s="691">
        <v>1</v>
      </c>
      <c r="P410" s="627">
        <v>760.15</v>
      </c>
      <c r="Q410" s="642">
        <v>1</v>
      </c>
      <c r="R410" s="626">
        <v>1</v>
      </c>
      <c r="S410" s="642">
        <v>1</v>
      </c>
      <c r="T410" s="691">
        <v>1</v>
      </c>
      <c r="U410" s="673">
        <v>1</v>
      </c>
    </row>
    <row r="411" spans="1:21" ht="14.4" customHeight="1" x14ac:dyDescent="0.3">
      <c r="A411" s="625">
        <v>7</v>
      </c>
      <c r="B411" s="626" t="s">
        <v>528</v>
      </c>
      <c r="C411" s="626">
        <v>89301072</v>
      </c>
      <c r="D411" s="689" t="s">
        <v>4275</v>
      </c>
      <c r="E411" s="690" t="s">
        <v>2896</v>
      </c>
      <c r="F411" s="626" t="s">
        <v>2873</v>
      </c>
      <c r="G411" s="626" t="s">
        <v>3191</v>
      </c>
      <c r="H411" s="626" t="s">
        <v>527</v>
      </c>
      <c r="I411" s="626" t="s">
        <v>3600</v>
      </c>
      <c r="J411" s="626" t="s">
        <v>3214</v>
      </c>
      <c r="K411" s="626" t="s">
        <v>3205</v>
      </c>
      <c r="L411" s="627">
        <v>1520.3</v>
      </c>
      <c r="M411" s="627">
        <v>3040.6</v>
      </c>
      <c r="N411" s="626">
        <v>2</v>
      </c>
      <c r="O411" s="691">
        <v>2</v>
      </c>
      <c r="P411" s="627">
        <v>1520.3</v>
      </c>
      <c r="Q411" s="642">
        <v>0.5</v>
      </c>
      <c r="R411" s="626">
        <v>1</v>
      </c>
      <c r="S411" s="642">
        <v>0.5</v>
      </c>
      <c r="T411" s="691">
        <v>1</v>
      </c>
      <c r="U411" s="673">
        <v>0.5</v>
      </c>
    </row>
    <row r="412" spans="1:21" ht="14.4" customHeight="1" x14ac:dyDescent="0.3">
      <c r="A412" s="625">
        <v>7</v>
      </c>
      <c r="B412" s="626" t="s">
        <v>528</v>
      </c>
      <c r="C412" s="626">
        <v>89301072</v>
      </c>
      <c r="D412" s="689" t="s">
        <v>4275</v>
      </c>
      <c r="E412" s="690" t="s">
        <v>2896</v>
      </c>
      <c r="F412" s="626" t="s">
        <v>2873</v>
      </c>
      <c r="G412" s="626" t="s">
        <v>3191</v>
      </c>
      <c r="H412" s="626" t="s">
        <v>527</v>
      </c>
      <c r="I412" s="626" t="s">
        <v>3601</v>
      </c>
      <c r="J412" s="626" t="s">
        <v>3214</v>
      </c>
      <c r="K412" s="626" t="s">
        <v>3205</v>
      </c>
      <c r="L412" s="627">
        <v>1520.3</v>
      </c>
      <c r="M412" s="627">
        <v>6081.2</v>
      </c>
      <c r="N412" s="626">
        <v>4</v>
      </c>
      <c r="O412" s="691">
        <v>2</v>
      </c>
      <c r="P412" s="627">
        <v>6081.2</v>
      </c>
      <c r="Q412" s="642">
        <v>1</v>
      </c>
      <c r="R412" s="626">
        <v>4</v>
      </c>
      <c r="S412" s="642">
        <v>1</v>
      </c>
      <c r="T412" s="691">
        <v>2</v>
      </c>
      <c r="U412" s="673">
        <v>1</v>
      </c>
    </row>
    <row r="413" spans="1:21" ht="14.4" customHeight="1" x14ac:dyDescent="0.3">
      <c r="A413" s="625">
        <v>7</v>
      </c>
      <c r="B413" s="626" t="s">
        <v>528</v>
      </c>
      <c r="C413" s="626">
        <v>89301072</v>
      </c>
      <c r="D413" s="689" t="s">
        <v>4275</v>
      </c>
      <c r="E413" s="690" t="s">
        <v>2896</v>
      </c>
      <c r="F413" s="626" t="s">
        <v>2873</v>
      </c>
      <c r="G413" s="626" t="s">
        <v>3488</v>
      </c>
      <c r="H413" s="626" t="s">
        <v>527</v>
      </c>
      <c r="I413" s="626" t="s">
        <v>3602</v>
      </c>
      <c r="J413" s="626" t="s">
        <v>3603</v>
      </c>
      <c r="K413" s="626" t="s">
        <v>3604</v>
      </c>
      <c r="L413" s="627">
        <v>0</v>
      </c>
      <c r="M413" s="627">
        <v>0</v>
      </c>
      <c r="N413" s="626">
        <v>1</v>
      </c>
      <c r="O413" s="691">
        <v>1</v>
      </c>
      <c r="P413" s="627"/>
      <c r="Q413" s="642"/>
      <c r="R413" s="626"/>
      <c r="S413" s="642">
        <v>0</v>
      </c>
      <c r="T413" s="691"/>
      <c r="U413" s="673">
        <v>0</v>
      </c>
    </row>
    <row r="414" spans="1:21" ht="14.4" customHeight="1" x14ac:dyDescent="0.3">
      <c r="A414" s="625">
        <v>7</v>
      </c>
      <c r="B414" s="626" t="s">
        <v>528</v>
      </c>
      <c r="C414" s="626">
        <v>89301072</v>
      </c>
      <c r="D414" s="689" t="s">
        <v>4275</v>
      </c>
      <c r="E414" s="690" t="s">
        <v>2896</v>
      </c>
      <c r="F414" s="626" t="s">
        <v>2873</v>
      </c>
      <c r="G414" s="626" t="s">
        <v>3029</v>
      </c>
      <c r="H414" s="626" t="s">
        <v>527</v>
      </c>
      <c r="I414" s="626" t="s">
        <v>897</v>
      </c>
      <c r="J414" s="626" t="s">
        <v>898</v>
      </c>
      <c r="K414" s="626" t="s">
        <v>899</v>
      </c>
      <c r="L414" s="627">
        <v>56.69</v>
      </c>
      <c r="M414" s="627">
        <v>283.45</v>
      </c>
      <c r="N414" s="626">
        <v>5</v>
      </c>
      <c r="O414" s="691">
        <v>1.5</v>
      </c>
      <c r="P414" s="627">
        <v>113.38</v>
      </c>
      <c r="Q414" s="642">
        <v>0.4</v>
      </c>
      <c r="R414" s="626">
        <v>2</v>
      </c>
      <c r="S414" s="642">
        <v>0.4</v>
      </c>
      <c r="T414" s="691">
        <v>1</v>
      </c>
      <c r="U414" s="673">
        <v>0.66666666666666663</v>
      </c>
    </row>
    <row r="415" spans="1:21" ht="14.4" customHeight="1" x14ac:dyDescent="0.3">
      <c r="A415" s="625">
        <v>7</v>
      </c>
      <c r="B415" s="626" t="s">
        <v>528</v>
      </c>
      <c r="C415" s="626">
        <v>89301072</v>
      </c>
      <c r="D415" s="689" t="s">
        <v>4275</v>
      </c>
      <c r="E415" s="690" t="s">
        <v>2896</v>
      </c>
      <c r="F415" s="626" t="s">
        <v>2873</v>
      </c>
      <c r="G415" s="626" t="s">
        <v>3223</v>
      </c>
      <c r="H415" s="626" t="s">
        <v>527</v>
      </c>
      <c r="I415" s="626" t="s">
        <v>3354</v>
      </c>
      <c r="J415" s="626" t="s">
        <v>3355</v>
      </c>
      <c r="K415" s="626" t="s">
        <v>3356</v>
      </c>
      <c r="L415" s="627">
        <v>101.69</v>
      </c>
      <c r="M415" s="627">
        <v>406.76</v>
      </c>
      <c r="N415" s="626">
        <v>4</v>
      </c>
      <c r="O415" s="691">
        <v>2</v>
      </c>
      <c r="P415" s="627">
        <v>101.69</v>
      </c>
      <c r="Q415" s="642">
        <v>0.25</v>
      </c>
      <c r="R415" s="626">
        <v>1</v>
      </c>
      <c r="S415" s="642">
        <v>0.25</v>
      </c>
      <c r="T415" s="691">
        <v>1</v>
      </c>
      <c r="U415" s="673">
        <v>0.5</v>
      </c>
    </row>
    <row r="416" spans="1:21" ht="14.4" customHeight="1" x14ac:dyDescent="0.3">
      <c r="A416" s="625">
        <v>7</v>
      </c>
      <c r="B416" s="626" t="s">
        <v>528</v>
      </c>
      <c r="C416" s="626">
        <v>89301072</v>
      </c>
      <c r="D416" s="689" t="s">
        <v>4275</v>
      </c>
      <c r="E416" s="690" t="s">
        <v>2896</v>
      </c>
      <c r="F416" s="626" t="s">
        <v>2873</v>
      </c>
      <c r="G416" s="626" t="s">
        <v>2957</v>
      </c>
      <c r="H416" s="626" t="s">
        <v>645</v>
      </c>
      <c r="I416" s="626" t="s">
        <v>2958</v>
      </c>
      <c r="J416" s="626" t="s">
        <v>2959</v>
      </c>
      <c r="K416" s="626" t="s">
        <v>2960</v>
      </c>
      <c r="L416" s="627">
        <v>1344.66</v>
      </c>
      <c r="M416" s="627">
        <v>16135.920000000002</v>
      </c>
      <c r="N416" s="626">
        <v>12</v>
      </c>
      <c r="O416" s="691">
        <v>5</v>
      </c>
      <c r="P416" s="627">
        <v>12101.94</v>
      </c>
      <c r="Q416" s="642">
        <v>0.74999999999999989</v>
      </c>
      <c r="R416" s="626">
        <v>9</v>
      </c>
      <c r="S416" s="642">
        <v>0.75</v>
      </c>
      <c r="T416" s="691">
        <v>3.5</v>
      </c>
      <c r="U416" s="673">
        <v>0.7</v>
      </c>
    </row>
    <row r="417" spans="1:21" ht="14.4" customHeight="1" x14ac:dyDescent="0.3">
      <c r="A417" s="625">
        <v>7</v>
      </c>
      <c r="B417" s="626" t="s">
        <v>528</v>
      </c>
      <c r="C417" s="626">
        <v>89301072</v>
      </c>
      <c r="D417" s="689" t="s">
        <v>4275</v>
      </c>
      <c r="E417" s="690" t="s">
        <v>2896</v>
      </c>
      <c r="F417" s="626" t="s">
        <v>2873</v>
      </c>
      <c r="G417" s="626" t="s">
        <v>2957</v>
      </c>
      <c r="H417" s="626" t="s">
        <v>645</v>
      </c>
      <c r="I417" s="626" t="s">
        <v>3227</v>
      </c>
      <c r="J417" s="626" t="s">
        <v>3228</v>
      </c>
      <c r="K417" s="626" t="s">
        <v>3229</v>
      </c>
      <c r="L417" s="627">
        <v>1793.46</v>
      </c>
      <c r="M417" s="627">
        <v>28695.360000000001</v>
      </c>
      <c r="N417" s="626">
        <v>16</v>
      </c>
      <c r="O417" s="691">
        <v>2.5</v>
      </c>
      <c r="P417" s="627">
        <v>25108.440000000002</v>
      </c>
      <c r="Q417" s="642">
        <v>0.87500000000000011</v>
      </c>
      <c r="R417" s="626">
        <v>14</v>
      </c>
      <c r="S417" s="642">
        <v>0.875</v>
      </c>
      <c r="T417" s="691">
        <v>2</v>
      </c>
      <c r="U417" s="673">
        <v>0.8</v>
      </c>
    </row>
    <row r="418" spans="1:21" ht="14.4" customHeight="1" x14ac:dyDescent="0.3">
      <c r="A418" s="625">
        <v>7</v>
      </c>
      <c r="B418" s="626" t="s">
        <v>528</v>
      </c>
      <c r="C418" s="626">
        <v>89301072</v>
      </c>
      <c r="D418" s="689" t="s">
        <v>4275</v>
      </c>
      <c r="E418" s="690" t="s">
        <v>2896</v>
      </c>
      <c r="F418" s="626" t="s">
        <v>2873</v>
      </c>
      <c r="G418" s="626" t="s">
        <v>3234</v>
      </c>
      <c r="H418" s="626" t="s">
        <v>527</v>
      </c>
      <c r="I418" s="626" t="s">
        <v>905</v>
      </c>
      <c r="J418" s="626" t="s">
        <v>3235</v>
      </c>
      <c r="K418" s="626" t="s">
        <v>3236</v>
      </c>
      <c r="L418" s="627">
        <v>0</v>
      </c>
      <c r="M418" s="627">
        <v>0</v>
      </c>
      <c r="N418" s="626">
        <v>9</v>
      </c>
      <c r="O418" s="691">
        <v>4</v>
      </c>
      <c r="P418" s="627">
        <v>0</v>
      </c>
      <c r="Q418" s="642"/>
      <c r="R418" s="626">
        <v>4</v>
      </c>
      <c r="S418" s="642">
        <v>0.44444444444444442</v>
      </c>
      <c r="T418" s="691">
        <v>1.5</v>
      </c>
      <c r="U418" s="673">
        <v>0.375</v>
      </c>
    </row>
    <row r="419" spans="1:21" ht="14.4" customHeight="1" x14ac:dyDescent="0.3">
      <c r="A419" s="625">
        <v>7</v>
      </c>
      <c r="B419" s="626" t="s">
        <v>528</v>
      </c>
      <c r="C419" s="626">
        <v>89301072</v>
      </c>
      <c r="D419" s="689" t="s">
        <v>4275</v>
      </c>
      <c r="E419" s="690" t="s">
        <v>2896</v>
      </c>
      <c r="F419" s="626" t="s">
        <v>2873</v>
      </c>
      <c r="G419" s="626" t="s">
        <v>2932</v>
      </c>
      <c r="H419" s="626" t="s">
        <v>527</v>
      </c>
      <c r="I419" s="626" t="s">
        <v>3605</v>
      </c>
      <c r="J419" s="626" t="s">
        <v>3501</v>
      </c>
      <c r="K419" s="626" t="s">
        <v>3502</v>
      </c>
      <c r="L419" s="627">
        <v>94.72</v>
      </c>
      <c r="M419" s="627">
        <v>284.15999999999997</v>
      </c>
      <c r="N419" s="626">
        <v>3</v>
      </c>
      <c r="O419" s="691">
        <v>0.5</v>
      </c>
      <c r="P419" s="627">
        <v>284.15999999999997</v>
      </c>
      <c r="Q419" s="642">
        <v>1</v>
      </c>
      <c r="R419" s="626">
        <v>3</v>
      </c>
      <c r="S419" s="642">
        <v>1</v>
      </c>
      <c r="T419" s="691">
        <v>0.5</v>
      </c>
      <c r="U419" s="673">
        <v>1</v>
      </c>
    </row>
    <row r="420" spans="1:21" ht="14.4" customHeight="1" x14ac:dyDescent="0.3">
      <c r="A420" s="625">
        <v>7</v>
      </c>
      <c r="B420" s="626" t="s">
        <v>528</v>
      </c>
      <c r="C420" s="626">
        <v>89301072</v>
      </c>
      <c r="D420" s="689" t="s">
        <v>4275</v>
      </c>
      <c r="E420" s="690" t="s">
        <v>2896</v>
      </c>
      <c r="F420" s="626" t="s">
        <v>2873</v>
      </c>
      <c r="G420" s="626" t="s">
        <v>2932</v>
      </c>
      <c r="H420" s="626" t="s">
        <v>645</v>
      </c>
      <c r="I420" s="626" t="s">
        <v>3606</v>
      </c>
      <c r="J420" s="626" t="s">
        <v>3607</v>
      </c>
      <c r="K420" s="626" t="s">
        <v>3608</v>
      </c>
      <c r="L420" s="627">
        <v>104.19</v>
      </c>
      <c r="M420" s="627">
        <v>104.19</v>
      </c>
      <c r="N420" s="626">
        <v>1</v>
      </c>
      <c r="O420" s="691">
        <v>1</v>
      </c>
      <c r="P420" s="627">
        <v>104.19</v>
      </c>
      <c r="Q420" s="642">
        <v>1</v>
      </c>
      <c r="R420" s="626">
        <v>1</v>
      </c>
      <c r="S420" s="642">
        <v>1</v>
      </c>
      <c r="T420" s="691">
        <v>1</v>
      </c>
      <c r="U420" s="673">
        <v>1</v>
      </c>
    </row>
    <row r="421" spans="1:21" ht="14.4" customHeight="1" x14ac:dyDescent="0.3">
      <c r="A421" s="625">
        <v>7</v>
      </c>
      <c r="B421" s="626" t="s">
        <v>528</v>
      </c>
      <c r="C421" s="626">
        <v>89301072</v>
      </c>
      <c r="D421" s="689" t="s">
        <v>4275</v>
      </c>
      <c r="E421" s="690" t="s">
        <v>2896</v>
      </c>
      <c r="F421" s="626" t="s">
        <v>2873</v>
      </c>
      <c r="G421" s="626" t="s">
        <v>3237</v>
      </c>
      <c r="H421" s="626" t="s">
        <v>527</v>
      </c>
      <c r="I421" s="626" t="s">
        <v>3609</v>
      </c>
      <c r="J421" s="626" t="s">
        <v>3239</v>
      </c>
      <c r="K421" s="626" t="s">
        <v>3358</v>
      </c>
      <c r="L421" s="627">
        <v>487.59</v>
      </c>
      <c r="M421" s="627">
        <v>487.59</v>
      </c>
      <c r="N421" s="626">
        <v>1</v>
      </c>
      <c r="O421" s="691">
        <v>1</v>
      </c>
      <c r="P421" s="627"/>
      <c r="Q421" s="642">
        <v>0</v>
      </c>
      <c r="R421" s="626"/>
      <c r="S421" s="642">
        <v>0</v>
      </c>
      <c r="T421" s="691"/>
      <c r="U421" s="673">
        <v>0</v>
      </c>
    </row>
    <row r="422" spans="1:21" ht="14.4" customHeight="1" x14ac:dyDescent="0.3">
      <c r="A422" s="625">
        <v>7</v>
      </c>
      <c r="B422" s="626" t="s">
        <v>528</v>
      </c>
      <c r="C422" s="626">
        <v>89301072</v>
      </c>
      <c r="D422" s="689" t="s">
        <v>4275</v>
      </c>
      <c r="E422" s="690" t="s">
        <v>2896</v>
      </c>
      <c r="F422" s="626" t="s">
        <v>2873</v>
      </c>
      <c r="G422" s="626" t="s">
        <v>3237</v>
      </c>
      <c r="H422" s="626" t="s">
        <v>527</v>
      </c>
      <c r="I422" s="626" t="s">
        <v>3610</v>
      </c>
      <c r="J422" s="626" t="s">
        <v>3611</v>
      </c>
      <c r="K422" s="626" t="s">
        <v>3367</v>
      </c>
      <c r="L422" s="627">
        <v>1540.49</v>
      </c>
      <c r="M422" s="627">
        <v>4621.47</v>
      </c>
      <c r="N422" s="626">
        <v>3</v>
      </c>
      <c r="O422" s="691">
        <v>2</v>
      </c>
      <c r="P422" s="627">
        <v>4621.47</v>
      </c>
      <c r="Q422" s="642">
        <v>1</v>
      </c>
      <c r="R422" s="626">
        <v>3</v>
      </c>
      <c r="S422" s="642">
        <v>1</v>
      </c>
      <c r="T422" s="691">
        <v>2</v>
      </c>
      <c r="U422" s="673">
        <v>1</v>
      </c>
    </row>
    <row r="423" spans="1:21" ht="14.4" customHeight="1" x14ac:dyDescent="0.3">
      <c r="A423" s="625">
        <v>7</v>
      </c>
      <c r="B423" s="626" t="s">
        <v>528</v>
      </c>
      <c r="C423" s="626">
        <v>89301072</v>
      </c>
      <c r="D423" s="689" t="s">
        <v>4275</v>
      </c>
      <c r="E423" s="690" t="s">
        <v>2896</v>
      </c>
      <c r="F423" s="626" t="s">
        <v>2873</v>
      </c>
      <c r="G423" s="626" t="s">
        <v>3237</v>
      </c>
      <c r="H423" s="626" t="s">
        <v>527</v>
      </c>
      <c r="I423" s="626" t="s">
        <v>3357</v>
      </c>
      <c r="J423" s="626" t="s">
        <v>3239</v>
      </c>
      <c r="K423" s="626" t="s">
        <v>3358</v>
      </c>
      <c r="L423" s="627">
        <v>487.59</v>
      </c>
      <c r="M423" s="627">
        <v>975.18</v>
      </c>
      <c r="N423" s="626">
        <v>2</v>
      </c>
      <c r="O423" s="691">
        <v>1</v>
      </c>
      <c r="P423" s="627">
        <v>975.18</v>
      </c>
      <c r="Q423" s="642">
        <v>1</v>
      </c>
      <c r="R423" s="626">
        <v>2</v>
      </c>
      <c r="S423" s="642">
        <v>1</v>
      </c>
      <c r="T423" s="691">
        <v>1</v>
      </c>
      <c r="U423" s="673">
        <v>1</v>
      </c>
    </row>
    <row r="424" spans="1:21" ht="14.4" customHeight="1" x14ac:dyDescent="0.3">
      <c r="A424" s="625">
        <v>7</v>
      </c>
      <c r="B424" s="626" t="s">
        <v>528</v>
      </c>
      <c r="C424" s="626">
        <v>89301072</v>
      </c>
      <c r="D424" s="689" t="s">
        <v>4275</v>
      </c>
      <c r="E424" s="690" t="s">
        <v>2896</v>
      </c>
      <c r="F424" s="626" t="s">
        <v>2873</v>
      </c>
      <c r="G424" s="626" t="s">
        <v>3237</v>
      </c>
      <c r="H424" s="626" t="s">
        <v>527</v>
      </c>
      <c r="I424" s="626" t="s">
        <v>3360</v>
      </c>
      <c r="J424" s="626" t="s">
        <v>3242</v>
      </c>
      <c r="K424" s="626" t="s">
        <v>3244</v>
      </c>
      <c r="L424" s="627">
        <v>1301.1500000000001</v>
      </c>
      <c r="M424" s="627">
        <v>3903.4500000000003</v>
      </c>
      <c r="N424" s="626">
        <v>3</v>
      </c>
      <c r="O424" s="691">
        <v>1</v>
      </c>
      <c r="P424" s="627">
        <v>3903.4500000000003</v>
      </c>
      <c r="Q424" s="642">
        <v>1</v>
      </c>
      <c r="R424" s="626">
        <v>3</v>
      </c>
      <c r="S424" s="642">
        <v>1</v>
      </c>
      <c r="T424" s="691">
        <v>1</v>
      </c>
      <c r="U424" s="673">
        <v>1</v>
      </c>
    </row>
    <row r="425" spans="1:21" ht="14.4" customHeight="1" x14ac:dyDescent="0.3">
      <c r="A425" s="625">
        <v>7</v>
      </c>
      <c r="B425" s="626" t="s">
        <v>528</v>
      </c>
      <c r="C425" s="626">
        <v>89301072</v>
      </c>
      <c r="D425" s="689" t="s">
        <v>4275</v>
      </c>
      <c r="E425" s="690" t="s">
        <v>2896</v>
      </c>
      <c r="F425" s="626" t="s">
        <v>2873</v>
      </c>
      <c r="G425" s="626" t="s">
        <v>3237</v>
      </c>
      <c r="H425" s="626" t="s">
        <v>527</v>
      </c>
      <c r="I425" s="626" t="s">
        <v>3612</v>
      </c>
      <c r="J425" s="626" t="s">
        <v>3613</v>
      </c>
      <c r="K425" s="626" t="s">
        <v>3614</v>
      </c>
      <c r="L425" s="627">
        <v>1736.73</v>
      </c>
      <c r="M425" s="627">
        <v>10420.380000000001</v>
      </c>
      <c r="N425" s="626">
        <v>6</v>
      </c>
      <c r="O425" s="691">
        <v>3</v>
      </c>
      <c r="P425" s="627">
        <v>6946.92</v>
      </c>
      <c r="Q425" s="642">
        <v>0.66666666666666663</v>
      </c>
      <c r="R425" s="626">
        <v>4</v>
      </c>
      <c r="S425" s="642">
        <v>0.66666666666666663</v>
      </c>
      <c r="T425" s="691">
        <v>2</v>
      </c>
      <c r="U425" s="673">
        <v>0.66666666666666663</v>
      </c>
    </row>
    <row r="426" spans="1:21" ht="14.4" customHeight="1" x14ac:dyDescent="0.3">
      <c r="A426" s="625">
        <v>7</v>
      </c>
      <c r="B426" s="626" t="s">
        <v>528</v>
      </c>
      <c r="C426" s="626">
        <v>89301072</v>
      </c>
      <c r="D426" s="689" t="s">
        <v>4275</v>
      </c>
      <c r="E426" s="690" t="s">
        <v>2896</v>
      </c>
      <c r="F426" s="626" t="s">
        <v>2873</v>
      </c>
      <c r="G426" s="626" t="s">
        <v>3615</v>
      </c>
      <c r="H426" s="626" t="s">
        <v>527</v>
      </c>
      <c r="I426" s="626" t="s">
        <v>3616</v>
      </c>
      <c r="J426" s="626" t="s">
        <v>3617</v>
      </c>
      <c r="K426" s="626" t="s">
        <v>3158</v>
      </c>
      <c r="L426" s="627">
        <v>64.13</v>
      </c>
      <c r="M426" s="627">
        <v>128.26</v>
      </c>
      <c r="N426" s="626">
        <v>2</v>
      </c>
      <c r="O426" s="691">
        <v>1</v>
      </c>
      <c r="P426" s="627"/>
      <c r="Q426" s="642">
        <v>0</v>
      </c>
      <c r="R426" s="626"/>
      <c r="S426" s="642">
        <v>0</v>
      </c>
      <c r="T426" s="691"/>
      <c r="U426" s="673">
        <v>0</v>
      </c>
    </row>
    <row r="427" spans="1:21" ht="14.4" customHeight="1" x14ac:dyDescent="0.3">
      <c r="A427" s="625">
        <v>7</v>
      </c>
      <c r="B427" s="626" t="s">
        <v>528</v>
      </c>
      <c r="C427" s="626">
        <v>89301072</v>
      </c>
      <c r="D427" s="689" t="s">
        <v>4275</v>
      </c>
      <c r="E427" s="690" t="s">
        <v>2896</v>
      </c>
      <c r="F427" s="626" t="s">
        <v>2873</v>
      </c>
      <c r="G427" s="626" t="s">
        <v>3252</v>
      </c>
      <c r="H427" s="626" t="s">
        <v>527</v>
      </c>
      <c r="I427" s="626" t="s">
        <v>3255</v>
      </c>
      <c r="J427" s="626" t="s">
        <v>3254</v>
      </c>
      <c r="K427" s="626" t="s">
        <v>3175</v>
      </c>
      <c r="L427" s="627">
        <v>0</v>
      </c>
      <c r="M427" s="627">
        <v>0</v>
      </c>
      <c r="N427" s="626">
        <v>3</v>
      </c>
      <c r="O427" s="691">
        <v>1</v>
      </c>
      <c r="P427" s="627"/>
      <c r="Q427" s="642"/>
      <c r="R427" s="626"/>
      <c r="S427" s="642">
        <v>0</v>
      </c>
      <c r="T427" s="691"/>
      <c r="U427" s="673">
        <v>0</v>
      </c>
    </row>
    <row r="428" spans="1:21" ht="14.4" customHeight="1" x14ac:dyDescent="0.3">
      <c r="A428" s="625">
        <v>7</v>
      </c>
      <c r="B428" s="626" t="s">
        <v>528</v>
      </c>
      <c r="C428" s="626">
        <v>89301072</v>
      </c>
      <c r="D428" s="689" t="s">
        <v>4275</v>
      </c>
      <c r="E428" s="690" t="s">
        <v>2896</v>
      </c>
      <c r="F428" s="626" t="s">
        <v>2873</v>
      </c>
      <c r="G428" s="626" t="s">
        <v>3252</v>
      </c>
      <c r="H428" s="626" t="s">
        <v>527</v>
      </c>
      <c r="I428" s="626" t="s">
        <v>3618</v>
      </c>
      <c r="J428" s="626" t="s">
        <v>3619</v>
      </c>
      <c r="K428" s="626" t="s">
        <v>930</v>
      </c>
      <c r="L428" s="627">
        <v>166.07</v>
      </c>
      <c r="M428" s="627">
        <v>166.07</v>
      </c>
      <c r="N428" s="626">
        <v>1</v>
      </c>
      <c r="O428" s="691">
        <v>1</v>
      </c>
      <c r="P428" s="627"/>
      <c r="Q428" s="642">
        <v>0</v>
      </c>
      <c r="R428" s="626"/>
      <c r="S428" s="642">
        <v>0</v>
      </c>
      <c r="T428" s="691"/>
      <c r="U428" s="673">
        <v>0</v>
      </c>
    </row>
    <row r="429" spans="1:21" ht="14.4" customHeight="1" x14ac:dyDescent="0.3">
      <c r="A429" s="625">
        <v>7</v>
      </c>
      <c r="B429" s="626" t="s">
        <v>528</v>
      </c>
      <c r="C429" s="626">
        <v>89301072</v>
      </c>
      <c r="D429" s="689" t="s">
        <v>4275</v>
      </c>
      <c r="E429" s="690" t="s">
        <v>2896</v>
      </c>
      <c r="F429" s="626" t="s">
        <v>2873</v>
      </c>
      <c r="G429" s="626" t="s">
        <v>3252</v>
      </c>
      <c r="H429" s="626" t="s">
        <v>645</v>
      </c>
      <c r="I429" s="626" t="s">
        <v>3264</v>
      </c>
      <c r="J429" s="626" t="s">
        <v>3265</v>
      </c>
      <c r="K429" s="626" t="s">
        <v>930</v>
      </c>
      <c r="L429" s="627">
        <v>166.07</v>
      </c>
      <c r="M429" s="627">
        <v>1660.6999999999998</v>
      </c>
      <c r="N429" s="626">
        <v>10</v>
      </c>
      <c r="O429" s="691">
        <v>1</v>
      </c>
      <c r="P429" s="627">
        <v>996.42</v>
      </c>
      <c r="Q429" s="642">
        <v>0.60000000000000009</v>
      </c>
      <c r="R429" s="626">
        <v>6</v>
      </c>
      <c r="S429" s="642">
        <v>0.6</v>
      </c>
      <c r="T429" s="691">
        <v>0.5</v>
      </c>
      <c r="U429" s="673">
        <v>0.5</v>
      </c>
    </row>
    <row r="430" spans="1:21" ht="14.4" customHeight="1" x14ac:dyDescent="0.3">
      <c r="A430" s="625">
        <v>7</v>
      </c>
      <c r="B430" s="626" t="s">
        <v>528</v>
      </c>
      <c r="C430" s="626">
        <v>89301072</v>
      </c>
      <c r="D430" s="689" t="s">
        <v>4275</v>
      </c>
      <c r="E430" s="690" t="s">
        <v>2896</v>
      </c>
      <c r="F430" s="626" t="s">
        <v>2873</v>
      </c>
      <c r="G430" s="626" t="s">
        <v>3252</v>
      </c>
      <c r="H430" s="626" t="s">
        <v>645</v>
      </c>
      <c r="I430" s="626" t="s">
        <v>3269</v>
      </c>
      <c r="J430" s="626" t="s">
        <v>3270</v>
      </c>
      <c r="K430" s="626" t="s">
        <v>3175</v>
      </c>
      <c r="L430" s="627">
        <v>124.51</v>
      </c>
      <c r="M430" s="627">
        <v>249.02</v>
      </c>
      <c r="N430" s="626">
        <v>2</v>
      </c>
      <c r="O430" s="691">
        <v>2</v>
      </c>
      <c r="P430" s="627"/>
      <c r="Q430" s="642">
        <v>0</v>
      </c>
      <c r="R430" s="626"/>
      <c r="S430" s="642">
        <v>0</v>
      </c>
      <c r="T430" s="691"/>
      <c r="U430" s="673">
        <v>0</v>
      </c>
    </row>
    <row r="431" spans="1:21" ht="14.4" customHeight="1" x14ac:dyDescent="0.3">
      <c r="A431" s="625">
        <v>7</v>
      </c>
      <c r="B431" s="626" t="s">
        <v>528</v>
      </c>
      <c r="C431" s="626">
        <v>89301072</v>
      </c>
      <c r="D431" s="689" t="s">
        <v>4275</v>
      </c>
      <c r="E431" s="690" t="s">
        <v>2896</v>
      </c>
      <c r="F431" s="626" t="s">
        <v>2873</v>
      </c>
      <c r="G431" s="626" t="s">
        <v>3252</v>
      </c>
      <c r="H431" s="626" t="s">
        <v>645</v>
      </c>
      <c r="I431" s="626" t="s">
        <v>3377</v>
      </c>
      <c r="J431" s="626" t="s">
        <v>3270</v>
      </c>
      <c r="K431" s="626" t="s">
        <v>3268</v>
      </c>
      <c r="L431" s="627">
        <v>207.53</v>
      </c>
      <c r="M431" s="627">
        <v>2282.83</v>
      </c>
      <c r="N431" s="626">
        <v>11</v>
      </c>
      <c r="O431" s="691">
        <v>6</v>
      </c>
      <c r="P431" s="627">
        <v>830.12</v>
      </c>
      <c r="Q431" s="642">
        <v>0.36363636363636365</v>
      </c>
      <c r="R431" s="626">
        <v>4</v>
      </c>
      <c r="S431" s="642">
        <v>0.36363636363636365</v>
      </c>
      <c r="T431" s="691">
        <v>3</v>
      </c>
      <c r="U431" s="673">
        <v>0.5</v>
      </c>
    </row>
    <row r="432" spans="1:21" ht="14.4" customHeight="1" x14ac:dyDescent="0.3">
      <c r="A432" s="625">
        <v>7</v>
      </c>
      <c r="B432" s="626" t="s">
        <v>528</v>
      </c>
      <c r="C432" s="626">
        <v>89301072</v>
      </c>
      <c r="D432" s="689" t="s">
        <v>4275</v>
      </c>
      <c r="E432" s="690" t="s">
        <v>2896</v>
      </c>
      <c r="F432" s="626" t="s">
        <v>2873</v>
      </c>
      <c r="G432" s="626" t="s">
        <v>3252</v>
      </c>
      <c r="H432" s="626" t="s">
        <v>645</v>
      </c>
      <c r="I432" s="626" t="s">
        <v>3378</v>
      </c>
      <c r="J432" s="626" t="s">
        <v>3369</v>
      </c>
      <c r="K432" s="626" t="s">
        <v>3374</v>
      </c>
      <c r="L432" s="627">
        <v>314.35000000000002</v>
      </c>
      <c r="M432" s="627">
        <v>1886.1000000000001</v>
      </c>
      <c r="N432" s="626">
        <v>6</v>
      </c>
      <c r="O432" s="691">
        <v>3.5</v>
      </c>
      <c r="P432" s="627">
        <v>1257.4000000000001</v>
      </c>
      <c r="Q432" s="642">
        <v>0.66666666666666663</v>
      </c>
      <c r="R432" s="626">
        <v>4</v>
      </c>
      <c r="S432" s="642">
        <v>0.66666666666666663</v>
      </c>
      <c r="T432" s="691">
        <v>2.5</v>
      </c>
      <c r="U432" s="673">
        <v>0.7142857142857143</v>
      </c>
    </row>
    <row r="433" spans="1:21" ht="14.4" customHeight="1" x14ac:dyDescent="0.3">
      <c r="A433" s="625">
        <v>7</v>
      </c>
      <c r="B433" s="626" t="s">
        <v>528</v>
      </c>
      <c r="C433" s="626">
        <v>89301072</v>
      </c>
      <c r="D433" s="689" t="s">
        <v>4275</v>
      </c>
      <c r="E433" s="690" t="s">
        <v>2896</v>
      </c>
      <c r="F433" s="626" t="s">
        <v>2873</v>
      </c>
      <c r="G433" s="626" t="s">
        <v>3034</v>
      </c>
      <c r="H433" s="626" t="s">
        <v>527</v>
      </c>
      <c r="I433" s="626" t="s">
        <v>3620</v>
      </c>
      <c r="J433" s="626" t="s">
        <v>3621</v>
      </c>
      <c r="K433" s="626" t="s">
        <v>3622</v>
      </c>
      <c r="L433" s="627">
        <v>0</v>
      </c>
      <c r="M433" s="627">
        <v>0</v>
      </c>
      <c r="N433" s="626">
        <v>1</v>
      </c>
      <c r="O433" s="691">
        <v>0.5</v>
      </c>
      <c r="P433" s="627">
        <v>0</v>
      </c>
      <c r="Q433" s="642"/>
      <c r="R433" s="626">
        <v>1</v>
      </c>
      <c r="S433" s="642">
        <v>1</v>
      </c>
      <c r="T433" s="691">
        <v>0.5</v>
      </c>
      <c r="U433" s="673">
        <v>1</v>
      </c>
    </row>
    <row r="434" spans="1:21" ht="14.4" customHeight="1" x14ac:dyDescent="0.3">
      <c r="A434" s="625">
        <v>7</v>
      </c>
      <c r="B434" s="626" t="s">
        <v>528</v>
      </c>
      <c r="C434" s="626">
        <v>89301072</v>
      </c>
      <c r="D434" s="689" t="s">
        <v>4275</v>
      </c>
      <c r="E434" s="690" t="s">
        <v>2896</v>
      </c>
      <c r="F434" s="626" t="s">
        <v>2873</v>
      </c>
      <c r="G434" s="626" t="s">
        <v>3034</v>
      </c>
      <c r="H434" s="626" t="s">
        <v>527</v>
      </c>
      <c r="I434" s="626" t="s">
        <v>3271</v>
      </c>
      <c r="J434" s="626" t="s">
        <v>3272</v>
      </c>
      <c r="K434" s="626" t="s">
        <v>3002</v>
      </c>
      <c r="L434" s="627">
        <v>154.33000000000001</v>
      </c>
      <c r="M434" s="627">
        <v>2469.2800000000002</v>
      </c>
      <c r="N434" s="626">
        <v>16</v>
      </c>
      <c r="O434" s="691">
        <v>9</v>
      </c>
      <c r="P434" s="627">
        <v>1543.3000000000002</v>
      </c>
      <c r="Q434" s="642">
        <v>0.625</v>
      </c>
      <c r="R434" s="626">
        <v>10</v>
      </c>
      <c r="S434" s="642">
        <v>0.625</v>
      </c>
      <c r="T434" s="691">
        <v>5.5</v>
      </c>
      <c r="U434" s="673">
        <v>0.61111111111111116</v>
      </c>
    </row>
    <row r="435" spans="1:21" ht="14.4" customHeight="1" x14ac:dyDescent="0.3">
      <c r="A435" s="625">
        <v>7</v>
      </c>
      <c r="B435" s="626" t="s">
        <v>528</v>
      </c>
      <c r="C435" s="626">
        <v>89301072</v>
      </c>
      <c r="D435" s="689" t="s">
        <v>4275</v>
      </c>
      <c r="E435" s="690" t="s">
        <v>2896</v>
      </c>
      <c r="F435" s="626" t="s">
        <v>2873</v>
      </c>
      <c r="G435" s="626" t="s">
        <v>3034</v>
      </c>
      <c r="H435" s="626" t="s">
        <v>527</v>
      </c>
      <c r="I435" s="626" t="s">
        <v>3035</v>
      </c>
      <c r="J435" s="626" t="s">
        <v>3036</v>
      </c>
      <c r="K435" s="626" t="s">
        <v>3002</v>
      </c>
      <c r="L435" s="627">
        <v>60.97</v>
      </c>
      <c r="M435" s="627">
        <v>3414.3200000000006</v>
      </c>
      <c r="N435" s="626">
        <v>56</v>
      </c>
      <c r="O435" s="691">
        <v>19</v>
      </c>
      <c r="P435" s="627">
        <v>1890.0700000000004</v>
      </c>
      <c r="Q435" s="642">
        <v>0.5535714285714286</v>
      </c>
      <c r="R435" s="626">
        <v>31</v>
      </c>
      <c r="S435" s="642">
        <v>0.5535714285714286</v>
      </c>
      <c r="T435" s="691">
        <v>12</v>
      </c>
      <c r="U435" s="673">
        <v>0.63157894736842102</v>
      </c>
    </row>
    <row r="436" spans="1:21" ht="14.4" customHeight="1" x14ac:dyDescent="0.3">
      <c r="A436" s="625">
        <v>7</v>
      </c>
      <c r="B436" s="626" t="s">
        <v>528</v>
      </c>
      <c r="C436" s="626">
        <v>89301072</v>
      </c>
      <c r="D436" s="689" t="s">
        <v>4275</v>
      </c>
      <c r="E436" s="690" t="s">
        <v>2896</v>
      </c>
      <c r="F436" s="626" t="s">
        <v>2873</v>
      </c>
      <c r="G436" s="626" t="s">
        <v>3277</v>
      </c>
      <c r="H436" s="626" t="s">
        <v>645</v>
      </c>
      <c r="I436" s="626" t="s">
        <v>3623</v>
      </c>
      <c r="J436" s="626" t="s">
        <v>2114</v>
      </c>
      <c r="K436" s="626" t="s">
        <v>3624</v>
      </c>
      <c r="L436" s="627">
        <v>619.66</v>
      </c>
      <c r="M436" s="627">
        <v>619.66</v>
      </c>
      <c r="N436" s="626">
        <v>1</v>
      </c>
      <c r="O436" s="691">
        <v>0.5</v>
      </c>
      <c r="P436" s="627">
        <v>619.66</v>
      </c>
      <c r="Q436" s="642">
        <v>1</v>
      </c>
      <c r="R436" s="626">
        <v>1</v>
      </c>
      <c r="S436" s="642">
        <v>1</v>
      </c>
      <c r="T436" s="691">
        <v>0.5</v>
      </c>
      <c r="U436" s="673">
        <v>1</v>
      </c>
    </row>
    <row r="437" spans="1:21" ht="14.4" customHeight="1" x14ac:dyDescent="0.3">
      <c r="A437" s="625">
        <v>7</v>
      </c>
      <c r="B437" s="626" t="s">
        <v>528</v>
      </c>
      <c r="C437" s="626">
        <v>89301072</v>
      </c>
      <c r="D437" s="689" t="s">
        <v>4275</v>
      </c>
      <c r="E437" s="690" t="s">
        <v>2897</v>
      </c>
      <c r="F437" s="626" t="s">
        <v>2873</v>
      </c>
      <c r="G437" s="626" t="s">
        <v>3414</v>
      </c>
      <c r="H437" s="626" t="s">
        <v>527</v>
      </c>
      <c r="I437" s="626" t="s">
        <v>3415</v>
      </c>
      <c r="J437" s="626" t="s">
        <v>3416</v>
      </c>
      <c r="K437" s="626" t="s">
        <v>3417</v>
      </c>
      <c r="L437" s="627">
        <v>115.3</v>
      </c>
      <c r="M437" s="627">
        <v>230.6</v>
      </c>
      <c r="N437" s="626">
        <v>2</v>
      </c>
      <c r="O437" s="691">
        <v>0.5</v>
      </c>
      <c r="P437" s="627">
        <v>230.6</v>
      </c>
      <c r="Q437" s="642">
        <v>1</v>
      </c>
      <c r="R437" s="626">
        <v>2</v>
      </c>
      <c r="S437" s="642">
        <v>1</v>
      </c>
      <c r="T437" s="691">
        <v>0.5</v>
      </c>
      <c r="U437" s="673">
        <v>1</v>
      </c>
    </row>
    <row r="438" spans="1:21" ht="14.4" customHeight="1" x14ac:dyDescent="0.3">
      <c r="A438" s="625">
        <v>7</v>
      </c>
      <c r="B438" s="626" t="s">
        <v>528</v>
      </c>
      <c r="C438" s="626">
        <v>89301072</v>
      </c>
      <c r="D438" s="689" t="s">
        <v>4275</v>
      </c>
      <c r="E438" s="690" t="s">
        <v>2897</v>
      </c>
      <c r="F438" s="626" t="s">
        <v>2873</v>
      </c>
      <c r="G438" s="626" t="s">
        <v>3414</v>
      </c>
      <c r="H438" s="626" t="s">
        <v>527</v>
      </c>
      <c r="I438" s="626" t="s">
        <v>3625</v>
      </c>
      <c r="J438" s="626" t="s">
        <v>3416</v>
      </c>
      <c r="K438" s="626" t="s">
        <v>3626</v>
      </c>
      <c r="L438" s="627">
        <v>57.65</v>
      </c>
      <c r="M438" s="627">
        <v>115.3</v>
      </c>
      <c r="N438" s="626">
        <v>2</v>
      </c>
      <c r="O438" s="691">
        <v>1</v>
      </c>
      <c r="P438" s="627">
        <v>115.3</v>
      </c>
      <c r="Q438" s="642">
        <v>1</v>
      </c>
      <c r="R438" s="626">
        <v>2</v>
      </c>
      <c r="S438" s="642">
        <v>1</v>
      </c>
      <c r="T438" s="691">
        <v>1</v>
      </c>
      <c r="U438" s="673">
        <v>1</v>
      </c>
    </row>
    <row r="439" spans="1:21" ht="14.4" customHeight="1" x14ac:dyDescent="0.3">
      <c r="A439" s="625">
        <v>7</v>
      </c>
      <c r="B439" s="626" t="s">
        <v>528</v>
      </c>
      <c r="C439" s="626">
        <v>89301072</v>
      </c>
      <c r="D439" s="689" t="s">
        <v>4275</v>
      </c>
      <c r="E439" s="690" t="s">
        <v>2897</v>
      </c>
      <c r="F439" s="626" t="s">
        <v>2873</v>
      </c>
      <c r="G439" s="626" t="s">
        <v>3627</v>
      </c>
      <c r="H439" s="626" t="s">
        <v>527</v>
      </c>
      <c r="I439" s="626" t="s">
        <v>3628</v>
      </c>
      <c r="J439" s="626" t="s">
        <v>3629</v>
      </c>
      <c r="K439" s="626" t="s">
        <v>3630</v>
      </c>
      <c r="L439" s="627">
        <v>0</v>
      </c>
      <c r="M439" s="627">
        <v>0</v>
      </c>
      <c r="N439" s="626">
        <v>1</v>
      </c>
      <c r="O439" s="691">
        <v>0.5</v>
      </c>
      <c r="P439" s="627">
        <v>0</v>
      </c>
      <c r="Q439" s="642"/>
      <c r="R439" s="626">
        <v>1</v>
      </c>
      <c r="S439" s="642">
        <v>1</v>
      </c>
      <c r="T439" s="691">
        <v>0.5</v>
      </c>
      <c r="U439" s="673">
        <v>1</v>
      </c>
    </row>
    <row r="440" spans="1:21" ht="14.4" customHeight="1" x14ac:dyDescent="0.3">
      <c r="A440" s="625">
        <v>7</v>
      </c>
      <c r="B440" s="626" t="s">
        <v>528</v>
      </c>
      <c r="C440" s="626">
        <v>89301072</v>
      </c>
      <c r="D440" s="689" t="s">
        <v>4275</v>
      </c>
      <c r="E440" s="690" t="s">
        <v>2897</v>
      </c>
      <c r="F440" s="626" t="s">
        <v>2873</v>
      </c>
      <c r="G440" s="626" t="s">
        <v>2928</v>
      </c>
      <c r="H440" s="626" t="s">
        <v>527</v>
      </c>
      <c r="I440" s="626" t="s">
        <v>2254</v>
      </c>
      <c r="J440" s="626" t="s">
        <v>2255</v>
      </c>
      <c r="K440" s="626" t="s">
        <v>3281</v>
      </c>
      <c r="L440" s="627">
        <v>50.27</v>
      </c>
      <c r="M440" s="627">
        <v>50.27</v>
      </c>
      <c r="N440" s="626">
        <v>1</v>
      </c>
      <c r="O440" s="691">
        <v>0.5</v>
      </c>
      <c r="P440" s="627">
        <v>50.27</v>
      </c>
      <c r="Q440" s="642">
        <v>1</v>
      </c>
      <c r="R440" s="626">
        <v>1</v>
      </c>
      <c r="S440" s="642">
        <v>1</v>
      </c>
      <c r="T440" s="691">
        <v>0.5</v>
      </c>
      <c r="U440" s="673">
        <v>1</v>
      </c>
    </row>
    <row r="441" spans="1:21" ht="14.4" customHeight="1" x14ac:dyDescent="0.3">
      <c r="A441" s="625">
        <v>7</v>
      </c>
      <c r="B441" s="626" t="s">
        <v>528</v>
      </c>
      <c r="C441" s="626">
        <v>89301072</v>
      </c>
      <c r="D441" s="689" t="s">
        <v>4275</v>
      </c>
      <c r="E441" s="690" t="s">
        <v>2897</v>
      </c>
      <c r="F441" s="626" t="s">
        <v>2873</v>
      </c>
      <c r="G441" s="626" t="s">
        <v>3631</v>
      </c>
      <c r="H441" s="626" t="s">
        <v>645</v>
      </c>
      <c r="I441" s="626" t="s">
        <v>3632</v>
      </c>
      <c r="J441" s="626" t="s">
        <v>3633</v>
      </c>
      <c r="K441" s="626" t="s">
        <v>3518</v>
      </c>
      <c r="L441" s="627">
        <v>250.62</v>
      </c>
      <c r="M441" s="627">
        <v>250.62</v>
      </c>
      <c r="N441" s="626">
        <v>1</v>
      </c>
      <c r="O441" s="691">
        <v>1</v>
      </c>
      <c r="P441" s="627">
        <v>250.62</v>
      </c>
      <c r="Q441" s="642">
        <v>1</v>
      </c>
      <c r="R441" s="626">
        <v>1</v>
      </c>
      <c r="S441" s="642">
        <v>1</v>
      </c>
      <c r="T441" s="691">
        <v>1</v>
      </c>
      <c r="U441" s="673">
        <v>1</v>
      </c>
    </row>
    <row r="442" spans="1:21" ht="14.4" customHeight="1" x14ac:dyDescent="0.3">
      <c r="A442" s="625">
        <v>7</v>
      </c>
      <c r="B442" s="626" t="s">
        <v>528</v>
      </c>
      <c r="C442" s="626">
        <v>89301072</v>
      </c>
      <c r="D442" s="689" t="s">
        <v>4275</v>
      </c>
      <c r="E442" s="690" t="s">
        <v>2897</v>
      </c>
      <c r="F442" s="626" t="s">
        <v>2873</v>
      </c>
      <c r="G442" s="626" t="s">
        <v>3026</v>
      </c>
      <c r="H442" s="626" t="s">
        <v>527</v>
      </c>
      <c r="I442" s="626" t="s">
        <v>3472</v>
      </c>
      <c r="J442" s="626" t="s">
        <v>3473</v>
      </c>
      <c r="K442" s="626" t="s">
        <v>3028</v>
      </c>
      <c r="L442" s="627">
        <v>397.65</v>
      </c>
      <c r="M442" s="627">
        <v>397.65</v>
      </c>
      <c r="N442" s="626">
        <v>1</v>
      </c>
      <c r="O442" s="691">
        <v>0.5</v>
      </c>
      <c r="P442" s="627">
        <v>397.65</v>
      </c>
      <c r="Q442" s="642">
        <v>1</v>
      </c>
      <c r="R442" s="626">
        <v>1</v>
      </c>
      <c r="S442" s="642">
        <v>1</v>
      </c>
      <c r="T442" s="691">
        <v>0.5</v>
      </c>
      <c r="U442" s="673">
        <v>1</v>
      </c>
    </row>
    <row r="443" spans="1:21" ht="14.4" customHeight="1" x14ac:dyDescent="0.3">
      <c r="A443" s="625">
        <v>7</v>
      </c>
      <c r="B443" s="626" t="s">
        <v>528</v>
      </c>
      <c r="C443" s="626">
        <v>89301072</v>
      </c>
      <c r="D443" s="689" t="s">
        <v>4275</v>
      </c>
      <c r="E443" s="690" t="s">
        <v>2897</v>
      </c>
      <c r="F443" s="626" t="s">
        <v>2873</v>
      </c>
      <c r="G443" s="626" t="s">
        <v>3026</v>
      </c>
      <c r="H443" s="626" t="s">
        <v>527</v>
      </c>
      <c r="I443" s="626" t="s">
        <v>3027</v>
      </c>
      <c r="J443" s="626" t="s">
        <v>865</v>
      </c>
      <c r="K443" s="626" t="s">
        <v>3028</v>
      </c>
      <c r="L443" s="627">
        <v>397.65</v>
      </c>
      <c r="M443" s="627">
        <v>397.65</v>
      </c>
      <c r="N443" s="626">
        <v>1</v>
      </c>
      <c r="O443" s="691">
        <v>1</v>
      </c>
      <c r="P443" s="627">
        <v>397.65</v>
      </c>
      <c r="Q443" s="642">
        <v>1</v>
      </c>
      <c r="R443" s="626">
        <v>1</v>
      </c>
      <c r="S443" s="642">
        <v>1</v>
      </c>
      <c r="T443" s="691">
        <v>1</v>
      </c>
      <c r="U443" s="673">
        <v>1</v>
      </c>
    </row>
    <row r="444" spans="1:21" ht="14.4" customHeight="1" x14ac:dyDescent="0.3">
      <c r="A444" s="625">
        <v>7</v>
      </c>
      <c r="B444" s="626" t="s">
        <v>528</v>
      </c>
      <c r="C444" s="626">
        <v>89301072</v>
      </c>
      <c r="D444" s="689" t="s">
        <v>4275</v>
      </c>
      <c r="E444" s="690" t="s">
        <v>2898</v>
      </c>
      <c r="F444" s="626" t="s">
        <v>2873</v>
      </c>
      <c r="G444" s="626" t="s">
        <v>3634</v>
      </c>
      <c r="H444" s="626" t="s">
        <v>645</v>
      </c>
      <c r="I444" s="626" t="s">
        <v>3635</v>
      </c>
      <c r="J444" s="626" t="s">
        <v>3636</v>
      </c>
      <c r="K444" s="626" t="s">
        <v>3637</v>
      </c>
      <c r="L444" s="627">
        <v>138.16</v>
      </c>
      <c r="M444" s="627">
        <v>276.32</v>
      </c>
      <c r="N444" s="626">
        <v>2</v>
      </c>
      <c r="O444" s="691">
        <v>1</v>
      </c>
      <c r="P444" s="627">
        <v>276.32</v>
      </c>
      <c r="Q444" s="642">
        <v>1</v>
      </c>
      <c r="R444" s="626">
        <v>2</v>
      </c>
      <c r="S444" s="642">
        <v>1</v>
      </c>
      <c r="T444" s="691">
        <v>1</v>
      </c>
      <c r="U444" s="673">
        <v>1</v>
      </c>
    </row>
    <row r="445" spans="1:21" ht="14.4" customHeight="1" x14ac:dyDescent="0.3">
      <c r="A445" s="625">
        <v>7</v>
      </c>
      <c r="B445" s="626" t="s">
        <v>528</v>
      </c>
      <c r="C445" s="626">
        <v>89301072</v>
      </c>
      <c r="D445" s="689" t="s">
        <v>4275</v>
      </c>
      <c r="E445" s="690" t="s">
        <v>2899</v>
      </c>
      <c r="F445" s="626" t="s">
        <v>2873</v>
      </c>
      <c r="G445" s="626" t="s">
        <v>3046</v>
      </c>
      <c r="H445" s="626" t="s">
        <v>527</v>
      </c>
      <c r="I445" s="626" t="s">
        <v>3638</v>
      </c>
      <c r="J445" s="626" t="s">
        <v>2844</v>
      </c>
      <c r="K445" s="626" t="s">
        <v>3639</v>
      </c>
      <c r="L445" s="627">
        <v>0</v>
      </c>
      <c r="M445" s="627">
        <v>0</v>
      </c>
      <c r="N445" s="626">
        <v>1</v>
      </c>
      <c r="O445" s="691">
        <v>0.5</v>
      </c>
      <c r="P445" s="627">
        <v>0</v>
      </c>
      <c r="Q445" s="642"/>
      <c r="R445" s="626">
        <v>1</v>
      </c>
      <c r="S445" s="642">
        <v>1</v>
      </c>
      <c r="T445" s="691">
        <v>0.5</v>
      </c>
      <c r="U445" s="673">
        <v>1</v>
      </c>
    </row>
    <row r="446" spans="1:21" ht="14.4" customHeight="1" x14ac:dyDescent="0.3">
      <c r="A446" s="625">
        <v>7</v>
      </c>
      <c r="B446" s="626" t="s">
        <v>528</v>
      </c>
      <c r="C446" s="626">
        <v>89301072</v>
      </c>
      <c r="D446" s="689" t="s">
        <v>4275</v>
      </c>
      <c r="E446" s="690" t="s">
        <v>2899</v>
      </c>
      <c r="F446" s="626" t="s">
        <v>2873</v>
      </c>
      <c r="G446" s="626" t="s">
        <v>3046</v>
      </c>
      <c r="H446" s="626" t="s">
        <v>645</v>
      </c>
      <c r="I446" s="626" t="s">
        <v>2059</v>
      </c>
      <c r="J446" s="626" t="s">
        <v>2844</v>
      </c>
      <c r="K446" s="626" t="s">
        <v>2845</v>
      </c>
      <c r="L446" s="627">
        <v>10.73</v>
      </c>
      <c r="M446" s="627">
        <v>21.46</v>
      </c>
      <c r="N446" s="626">
        <v>2</v>
      </c>
      <c r="O446" s="691">
        <v>0.5</v>
      </c>
      <c r="P446" s="627"/>
      <c r="Q446" s="642">
        <v>0</v>
      </c>
      <c r="R446" s="626"/>
      <c r="S446" s="642">
        <v>0</v>
      </c>
      <c r="T446" s="691"/>
      <c r="U446" s="673">
        <v>0</v>
      </c>
    </row>
    <row r="447" spans="1:21" ht="14.4" customHeight="1" x14ac:dyDescent="0.3">
      <c r="A447" s="625">
        <v>7</v>
      </c>
      <c r="B447" s="626" t="s">
        <v>528</v>
      </c>
      <c r="C447" s="626">
        <v>89301072</v>
      </c>
      <c r="D447" s="689" t="s">
        <v>4275</v>
      </c>
      <c r="E447" s="690" t="s">
        <v>2899</v>
      </c>
      <c r="F447" s="626" t="s">
        <v>2873</v>
      </c>
      <c r="G447" s="626" t="s">
        <v>3046</v>
      </c>
      <c r="H447" s="626" t="s">
        <v>527</v>
      </c>
      <c r="I447" s="626" t="s">
        <v>3388</v>
      </c>
      <c r="J447" s="626" t="s">
        <v>3389</v>
      </c>
      <c r="K447" s="626" t="s">
        <v>3390</v>
      </c>
      <c r="L447" s="627">
        <v>6.98</v>
      </c>
      <c r="M447" s="627">
        <v>6.98</v>
      </c>
      <c r="N447" s="626">
        <v>1</v>
      </c>
      <c r="O447" s="691">
        <v>1</v>
      </c>
      <c r="P447" s="627">
        <v>6.98</v>
      </c>
      <c r="Q447" s="642">
        <v>1</v>
      </c>
      <c r="R447" s="626">
        <v>1</v>
      </c>
      <c r="S447" s="642">
        <v>1</v>
      </c>
      <c r="T447" s="691">
        <v>1</v>
      </c>
      <c r="U447" s="673">
        <v>1</v>
      </c>
    </row>
    <row r="448" spans="1:21" ht="14.4" customHeight="1" x14ac:dyDescent="0.3">
      <c r="A448" s="625">
        <v>7</v>
      </c>
      <c r="B448" s="626" t="s">
        <v>528</v>
      </c>
      <c r="C448" s="626">
        <v>89301072</v>
      </c>
      <c r="D448" s="689" t="s">
        <v>4275</v>
      </c>
      <c r="E448" s="690" t="s">
        <v>2899</v>
      </c>
      <c r="F448" s="626" t="s">
        <v>2873</v>
      </c>
      <c r="G448" s="626" t="s">
        <v>3050</v>
      </c>
      <c r="H448" s="626" t="s">
        <v>527</v>
      </c>
      <c r="I448" s="626" t="s">
        <v>3051</v>
      </c>
      <c r="J448" s="626" t="s">
        <v>3052</v>
      </c>
      <c r="K448" s="626" t="s">
        <v>3053</v>
      </c>
      <c r="L448" s="627">
        <v>51.87</v>
      </c>
      <c r="M448" s="627">
        <v>51.87</v>
      </c>
      <c r="N448" s="626">
        <v>1</v>
      </c>
      <c r="O448" s="691">
        <v>0.5</v>
      </c>
      <c r="P448" s="627"/>
      <c r="Q448" s="642">
        <v>0</v>
      </c>
      <c r="R448" s="626"/>
      <c r="S448" s="642">
        <v>0</v>
      </c>
      <c r="T448" s="691"/>
      <c r="U448" s="673">
        <v>0</v>
      </c>
    </row>
    <row r="449" spans="1:21" ht="14.4" customHeight="1" x14ac:dyDescent="0.3">
      <c r="A449" s="625">
        <v>7</v>
      </c>
      <c r="B449" s="626" t="s">
        <v>528</v>
      </c>
      <c r="C449" s="626">
        <v>89301072</v>
      </c>
      <c r="D449" s="689" t="s">
        <v>4275</v>
      </c>
      <c r="E449" s="690" t="s">
        <v>2899</v>
      </c>
      <c r="F449" s="626" t="s">
        <v>2873</v>
      </c>
      <c r="G449" s="626" t="s">
        <v>3640</v>
      </c>
      <c r="H449" s="626" t="s">
        <v>527</v>
      </c>
      <c r="I449" s="626" t="s">
        <v>3641</v>
      </c>
      <c r="J449" s="626" t="s">
        <v>3642</v>
      </c>
      <c r="K449" s="626" t="s">
        <v>3643</v>
      </c>
      <c r="L449" s="627">
        <v>0</v>
      </c>
      <c r="M449" s="627">
        <v>0</v>
      </c>
      <c r="N449" s="626">
        <v>1</v>
      </c>
      <c r="O449" s="691">
        <v>0.5</v>
      </c>
      <c r="P449" s="627"/>
      <c r="Q449" s="642"/>
      <c r="R449" s="626"/>
      <c r="S449" s="642">
        <v>0</v>
      </c>
      <c r="T449" s="691"/>
      <c r="U449" s="673">
        <v>0</v>
      </c>
    </row>
    <row r="450" spans="1:21" ht="14.4" customHeight="1" x14ac:dyDescent="0.3">
      <c r="A450" s="625">
        <v>7</v>
      </c>
      <c r="B450" s="626" t="s">
        <v>528</v>
      </c>
      <c r="C450" s="626">
        <v>89301072</v>
      </c>
      <c r="D450" s="689" t="s">
        <v>4275</v>
      </c>
      <c r="E450" s="690" t="s">
        <v>2899</v>
      </c>
      <c r="F450" s="626" t="s">
        <v>2873</v>
      </c>
      <c r="G450" s="626" t="s">
        <v>3054</v>
      </c>
      <c r="H450" s="626" t="s">
        <v>645</v>
      </c>
      <c r="I450" s="626" t="s">
        <v>3055</v>
      </c>
      <c r="J450" s="626" t="s">
        <v>3056</v>
      </c>
      <c r="K450" s="626" t="s">
        <v>3057</v>
      </c>
      <c r="L450" s="627">
        <v>1027.5999999999999</v>
      </c>
      <c r="M450" s="627">
        <v>10276</v>
      </c>
      <c r="N450" s="626">
        <v>10</v>
      </c>
      <c r="O450" s="691">
        <v>2</v>
      </c>
      <c r="P450" s="627">
        <v>10276</v>
      </c>
      <c r="Q450" s="642">
        <v>1</v>
      </c>
      <c r="R450" s="626">
        <v>10</v>
      </c>
      <c r="S450" s="642">
        <v>1</v>
      </c>
      <c r="T450" s="691">
        <v>2</v>
      </c>
      <c r="U450" s="673">
        <v>1</v>
      </c>
    </row>
    <row r="451" spans="1:21" ht="14.4" customHeight="1" x14ac:dyDescent="0.3">
      <c r="A451" s="625">
        <v>7</v>
      </c>
      <c r="B451" s="626" t="s">
        <v>528</v>
      </c>
      <c r="C451" s="626">
        <v>89301072</v>
      </c>
      <c r="D451" s="689" t="s">
        <v>4275</v>
      </c>
      <c r="E451" s="690" t="s">
        <v>2899</v>
      </c>
      <c r="F451" s="626" t="s">
        <v>2873</v>
      </c>
      <c r="G451" s="626" t="s">
        <v>3054</v>
      </c>
      <c r="H451" s="626" t="s">
        <v>645</v>
      </c>
      <c r="I451" s="626" t="s">
        <v>3058</v>
      </c>
      <c r="J451" s="626" t="s">
        <v>3059</v>
      </c>
      <c r="K451" s="626" t="s">
        <v>3060</v>
      </c>
      <c r="L451" s="627">
        <v>1509.4</v>
      </c>
      <c r="M451" s="627">
        <v>21131.600000000002</v>
      </c>
      <c r="N451" s="626">
        <v>14</v>
      </c>
      <c r="O451" s="691">
        <v>3</v>
      </c>
      <c r="P451" s="627"/>
      <c r="Q451" s="642">
        <v>0</v>
      </c>
      <c r="R451" s="626"/>
      <c r="S451" s="642">
        <v>0</v>
      </c>
      <c r="T451" s="691"/>
      <c r="U451" s="673">
        <v>0</v>
      </c>
    </row>
    <row r="452" spans="1:21" ht="14.4" customHeight="1" x14ac:dyDescent="0.3">
      <c r="A452" s="625">
        <v>7</v>
      </c>
      <c r="B452" s="626" t="s">
        <v>528</v>
      </c>
      <c r="C452" s="626">
        <v>89301072</v>
      </c>
      <c r="D452" s="689" t="s">
        <v>4275</v>
      </c>
      <c r="E452" s="690" t="s">
        <v>2899</v>
      </c>
      <c r="F452" s="626" t="s">
        <v>2873</v>
      </c>
      <c r="G452" s="626" t="s">
        <v>3644</v>
      </c>
      <c r="H452" s="626" t="s">
        <v>527</v>
      </c>
      <c r="I452" s="626" t="s">
        <v>3645</v>
      </c>
      <c r="J452" s="626" t="s">
        <v>3646</v>
      </c>
      <c r="K452" s="626" t="s">
        <v>3647</v>
      </c>
      <c r="L452" s="627">
        <v>531.86</v>
      </c>
      <c r="M452" s="627">
        <v>1595.58</v>
      </c>
      <c r="N452" s="626">
        <v>3</v>
      </c>
      <c r="O452" s="691">
        <v>0.5</v>
      </c>
      <c r="P452" s="627">
        <v>1595.58</v>
      </c>
      <c r="Q452" s="642">
        <v>1</v>
      </c>
      <c r="R452" s="626">
        <v>3</v>
      </c>
      <c r="S452" s="642">
        <v>1</v>
      </c>
      <c r="T452" s="691">
        <v>0.5</v>
      </c>
      <c r="U452" s="673">
        <v>1</v>
      </c>
    </row>
    <row r="453" spans="1:21" ht="14.4" customHeight="1" x14ac:dyDescent="0.3">
      <c r="A453" s="625">
        <v>7</v>
      </c>
      <c r="B453" s="626" t="s">
        <v>528</v>
      </c>
      <c r="C453" s="626">
        <v>89301072</v>
      </c>
      <c r="D453" s="689" t="s">
        <v>4275</v>
      </c>
      <c r="E453" s="690" t="s">
        <v>2899</v>
      </c>
      <c r="F453" s="626" t="s">
        <v>2873</v>
      </c>
      <c r="G453" s="626" t="s">
        <v>3061</v>
      </c>
      <c r="H453" s="626" t="s">
        <v>645</v>
      </c>
      <c r="I453" s="626" t="s">
        <v>3286</v>
      </c>
      <c r="J453" s="626" t="s">
        <v>3287</v>
      </c>
      <c r="K453" s="626" t="s">
        <v>3288</v>
      </c>
      <c r="L453" s="627">
        <v>162.13</v>
      </c>
      <c r="M453" s="627">
        <v>162.13</v>
      </c>
      <c r="N453" s="626">
        <v>1</v>
      </c>
      <c r="O453" s="691">
        <v>0.5</v>
      </c>
      <c r="P453" s="627">
        <v>162.13</v>
      </c>
      <c r="Q453" s="642">
        <v>1</v>
      </c>
      <c r="R453" s="626">
        <v>1</v>
      </c>
      <c r="S453" s="642">
        <v>1</v>
      </c>
      <c r="T453" s="691">
        <v>0.5</v>
      </c>
      <c r="U453" s="673">
        <v>1</v>
      </c>
    </row>
    <row r="454" spans="1:21" ht="14.4" customHeight="1" x14ac:dyDescent="0.3">
      <c r="A454" s="625">
        <v>7</v>
      </c>
      <c r="B454" s="626" t="s">
        <v>528</v>
      </c>
      <c r="C454" s="626">
        <v>89301072</v>
      </c>
      <c r="D454" s="689" t="s">
        <v>4275</v>
      </c>
      <c r="E454" s="690" t="s">
        <v>2899</v>
      </c>
      <c r="F454" s="626" t="s">
        <v>2873</v>
      </c>
      <c r="G454" s="626" t="s">
        <v>3061</v>
      </c>
      <c r="H454" s="626" t="s">
        <v>645</v>
      </c>
      <c r="I454" s="626" t="s">
        <v>2065</v>
      </c>
      <c r="J454" s="626" t="s">
        <v>2066</v>
      </c>
      <c r="K454" s="626" t="s">
        <v>2852</v>
      </c>
      <c r="L454" s="627">
        <v>216.16</v>
      </c>
      <c r="M454" s="627">
        <v>1296.96</v>
      </c>
      <c r="N454" s="626">
        <v>6</v>
      </c>
      <c r="O454" s="691">
        <v>1.5</v>
      </c>
      <c r="P454" s="627">
        <v>1296.96</v>
      </c>
      <c r="Q454" s="642">
        <v>1</v>
      </c>
      <c r="R454" s="626">
        <v>6</v>
      </c>
      <c r="S454" s="642">
        <v>1</v>
      </c>
      <c r="T454" s="691">
        <v>1.5</v>
      </c>
      <c r="U454" s="673">
        <v>1</v>
      </c>
    </row>
    <row r="455" spans="1:21" ht="14.4" customHeight="1" x14ac:dyDescent="0.3">
      <c r="A455" s="625">
        <v>7</v>
      </c>
      <c r="B455" s="626" t="s">
        <v>528</v>
      </c>
      <c r="C455" s="626">
        <v>89301072</v>
      </c>
      <c r="D455" s="689" t="s">
        <v>4275</v>
      </c>
      <c r="E455" s="690" t="s">
        <v>2899</v>
      </c>
      <c r="F455" s="626" t="s">
        <v>2873</v>
      </c>
      <c r="G455" s="626" t="s">
        <v>3061</v>
      </c>
      <c r="H455" s="626" t="s">
        <v>645</v>
      </c>
      <c r="I455" s="626" t="s">
        <v>3554</v>
      </c>
      <c r="J455" s="626" t="s">
        <v>2066</v>
      </c>
      <c r="K455" s="626" t="s">
        <v>3555</v>
      </c>
      <c r="L455" s="627">
        <v>432.32</v>
      </c>
      <c r="M455" s="627">
        <v>432.32</v>
      </c>
      <c r="N455" s="626">
        <v>1</v>
      </c>
      <c r="O455" s="691">
        <v>1</v>
      </c>
      <c r="P455" s="627"/>
      <c r="Q455" s="642">
        <v>0</v>
      </c>
      <c r="R455" s="626"/>
      <c r="S455" s="642">
        <v>0</v>
      </c>
      <c r="T455" s="691"/>
      <c r="U455" s="673">
        <v>0</v>
      </c>
    </row>
    <row r="456" spans="1:21" ht="14.4" customHeight="1" x14ac:dyDescent="0.3">
      <c r="A456" s="625">
        <v>7</v>
      </c>
      <c r="B456" s="626" t="s">
        <v>528</v>
      </c>
      <c r="C456" s="626">
        <v>89301072</v>
      </c>
      <c r="D456" s="689" t="s">
        <v>4275</v>
      </c>
      <c r="E456" s="690" t="s">
        <v>2899</v>
      </c>
      <c r="F456" s="626" t="s">
        <v>2873</v>
      </c>
      <c r="G456" s="626" t="s">
        <v>3062</v>
      </c>
      <c r="H456" s="626" t="s">
        <v>527</v>
      </c>
      <c r="I456" s="626" t="s">
        <v>3063</v>
      </c>
      <c r="J456" s="626" t="s">
        <v>3064</v>
      </c>
      <c r="K456" s="626" t="s">
        <v>3065</v>
      </c>
      <c r="L456" s="627">
        <v>294.70999999999998</v>
      </c>
      <c r="M456" s="627">
        <v>884.12999999999988</v>
      </c>
      <c r="N456" s="626">
        <v>3</v>
      </c>
      <c r="O456" s="691">
        <v>0.5</v>
      </c>
      <c r="P456" s="627">
        <v>884.12999999999988</v>
      </c>
      <c r="Q456" s="642">
        <v>1</v>
      </c>
      <c r="R456" s="626">
        <v>3</v>
      </c>
      <c r="S456" s="642">
        <v>1</v>
      </c>
      <c r="T456" s="691">
        <v>0.5</v>
      </c>
      <c r="U456" s="673">
        <v>1</v>
      </c>
    </row>
    <row r="457" spans="1:21" ht="14.4" customHeight="1" x14ac:dyDescent="0.3">
      <c r="A457" s="625">
        <v>7</v>
      </c>
      <c r="B457" s="626" t="s">
        <v>528</v>
      </c>
      <c r="C457" s="626">
        <v>89301072</v>
      </c>
      <c r="D457" s="689" t="s">
        <v>4275</v>
      </c>
      <c r="E457" s="690" t="s">
        <v>2899</v>
      </c>
      <c r="F457" s="626" t="s">
        <v>2873</v>
      </c>
      <c r="G457" s="626" t="s">
        <v>3069</v>
      </c>
      <c r="H457" s="626" t="s">
        <v>527</v>
      </c>
      <c r="I457" s="626" t="s">
        <v>3070</v>
      </c>
      <c r="J457" s="626" t="s">
        <v>3071</v>
      </c>
      <c r="K457" s="626" t="s">
        <v>3072</v>
      </c>
      <c r="L457" s="627">
        <v>53.67</v>
      </c>
      <c r="M457" s="627">
        <v>268.35000000000002</v>
      </c>
      <c r="N457" s="626">
        <v>5</v>
      </c>
      <c r="O457" s="691">
        <v>2.5</v>
      </c>
      <c r="P457" s="627">
        <v>107.34</v>
      </c>
      <c r="Q457" s="642">
        <v>0.39999999999999997</v>
      </c>
      <c r="R457" s="626">
        <v>2</v>
      </c>
      <c r="S457" s="642">
        <v>0.4</v>
      </c>
      <c r="T457" s="691">
        <v>1.5</v>
      </c>
      <c r="U457" s="673">
        <v>0.6</v>
      </c>
    </row>
    <row r="458" spans="1:21" ht="14.4" customHeight="1" x14ac:dyDescent="0.3">
      <c r="A458" s="625">
        <v>7</v>
      </c>
      <c r="B458" s="626" t="s">
        <v>528</v>
      </c>
      <c r="C458" s="626">
        <v>89301072</v>
      </c>
      <c r="D458" s="689" t="s">
        <v>4275</v>
      </c>
      <c r="E458" s="690" t="s">
        <v>2899</v>
      </c>
      <c r="F458" s="626" t="s">
        <v>2873</v>
      </c>
      <c r="G458" s="626" t="s">
        <v>3069</v>
      </c>
      <c r="H458" s="626" t="s">
        <v>527</v>
      </c>
      <c r="I458" s="626" t="s">
        <v>3073</v>
      </c>
      <c r="J458" s="626" t="s">
        <v>3074</v>
      </c>
      <c r="K458" s="626" t="s">
        <v>2003</v>
      </c>
      <c r="L458" s="627">
        <v>165.67</v>
      </c>
      <c r="M458" s="627">
        <v>994.02</v>
      </c>
      <c r="N458" s="626">
        <v>6</v>
      </c>
      <c r="O458" s="691">
        <v>2.5</v>
      </c>
      <c r="P458" s="627">
        <v>497.01</v>
      </c>
      <c r="Q458" s="642">
        <v>0.5</v>
      </c>
      <c r="R458" s="626">
        <v>3</v>
      </c>
      <c r="S458" s="642">
        <v>0.5</v>
      </c>
      <c r="T458" s="691">
        <v>1</v>
      </c>
      <c r="U458" s="673">
        <v>0.4</v>
      </c>
    </row>
    <row r="459" spans="1:21" ht="14.4" customHeight="1" x14ac:dyDescent="0.3">
      <c r="A459" s="625">
        <v>7</v>
      </c>
      <c r="B459" s="626" t="s">
        <v>528</v>
      </c>
      <c r="C459" s="626">
        <v>89301072</v>
      </c>
      <c r="D459" s="689" t="s">
        <v>4275</v>
      </c>
      <c r="E459" s="690" t="s">
        <v>2899</v>
      </c>
      <c r="F459" s="626" t="s">
        <v>2873</v>
      </c>
      <c r="G459" s="626" t="s">
        <v>3079</v>
      </c>
      <c r="H459" s="626" t="s">
        <v>527</v>
      </c>
      <c r="I459" s="626" t="s">
        <v>3080</v>
      </c>
      <c r="J459" s="626" t="s">
        <v>3081</v>
      </c>
      <c r="K459" s="626" t="s">
        <v>3082</v>
      </c>
      <c r="L459" s="627">
        <v>629.07000000000005</v>
      </c>
      <c r="M459" s="627">
        <v>13839.54</v>
      </c>
      <c r="N459" s="626">
        <v>22</v>
      </c>
      <c r="O459" s="691">
        <v>5</v>
      </c>
      <c r="P459" s="627">
        <v>8806.98</v>
      </c>
      <c r="Q459" s="642">
        <v>0.63636363636363624</v>
      </c>
      <c r="R459" s="626">
        <v>14</v>
      </c>
      <c r="S459" s="642">
        <v>0.63636363636363635</v>
      </c>
      <c r="T459" s="691">
        <v>3</v>
      </c>
      <c r="U459" s="673">
        <v>0.6</v>
      </c>
    </row>
    <row r="460" spans="1:21" ht="14.4" customHeight="1" x14ac:dyDescent="0.3">
      <c r="A460" s="625">
        <v>7</v>
      </c>
      <c r="B460" s="626" t="s">
        <v>528</v>
      </c>
      <c r="C460" s="626">
        <v>89301072</v>
      </c>
      <c r="D460" s="689" t="s">
        <v>4275</v>
      </c>
      <c r="E460" s="690" t="s">
        <v>2899</v>
      </c>
      <c r="F460" s="626" t="s">
        <v>2873</v>
      </c>
      <c r="G460" s="626" t="s">
        <v>3079</v>
      </c>
      <c r="H460" s="626" t="s">
        <v>527</v>
      </c>
      <c r="I460" s="626" t="s">
        <v>3083</v>
      </c>
      <c r="J460" s="626" t="s">
        <v>3084</v>
      </c>
      <c r="K460" s="626" t="s">
        <v>3085</v>
      </c>
      <c r="L460" s="627">
        <v>0</v>
      </c>
      <c r="M460" s="627">
        <v>0</v>
      </c>
      <c r="N460" s="626">
        <v>4</v>
      </c>
      <c r="O460" s="691">
        <v>1</v>
      </c>
      <c r="P460" s="627"/>
      <c r="Q460" s="642"/>
      <c r="R460" s="626"/>
      <c r="S460" s="642">
        <v>0</v>
      </c>
      <c r="T460" s="691"/>
      <c r="U460" s="673">
        <v>0</v>
      </c>
    </row>
    <row r="461" spans="1:21" ht="14.4" customHeight="1" x14ac:dyDescent="0.3">
      <c r="A461" s="625">
        <v>7</v>
      </c>
      <c r="B461" s="626" t="s">
        <v>528</v>
      </c>
      <c r="C461" s="626">
        <v>89301072</v>
      </c>
      <c r="D461" s="689" t="s">
        <v>4275</v>
      </c>
      <c r="E461" s="690" t="s">
        <v>2899</v>
      </c>
      <c r="F461" s="626" t="s">
        <v>2873</v>
      </c>
      <c r="G461" s="626" t="s">
        <v>3079</v>
      </c>
      <c r="H461" s="626" t="s">
        <v>527</v>
      </c>
      <c r="I461" s="626" t="s">
        <v>3104</v>
      </c>
      <c r="J461" s="626" t="s">
        <v>3105</v>
      </c>
      <c r="K461" s="626" t="s">
        <v>3106</v>
      </c>
      <c r="L461" s="627">
        <v>4358.63</v>
      </c>
      <c r="M461" s="627">
        <v>4358.63</v>
      </c>
      <c r="N461" s="626">
        <v>1</v>
      </c>
      <c r="O461" s="691">
        <v>1</v>
      </c>
      <c r="P461" s="627"/>
      <c r="Q461" s="642">
        <v>0</v>
      </c>
      <c r="R461" s="626"/>
      <c r="S461" s="642">
        <v>0</v>
      </c>
      <c r="T461" s="691"/>
      <c r="U461" s="673">
        <v>0</v>
      </c>
    </row>
    <row r="462" spans="1:21" ht="14.4" customHeight="1" x14ac:dyDescent="0.3">
      <c r="A462" s="625">
        <v>7</v>
      </c>
      <c r="B462" s="626" t="s">
        <v>528</v>
      </c>
      <c r="C462" s="626">
        <v>89301072</v>
      </c>
      <c r="D462" s="689" t="s">
        <v>4275</v>
      </c>
      <c r="E462" s="690" t="s">
        <v>2899</v>
      </c>
      <c r="F462" s="626" t="s">
        <v>2873</v>
      </c>
      <c r="G462" s="626" t="s">
        <v>3079</v>
      </c>
      <c r="H462" s="626" t="s">
        <v>527</v>
      </c>
      <c r="I462" s="626" t="s">
        <v>3110</v>
      </c>
      <c r="J462" s="626" t="s">
        <v>3111</v>
      </c>
      <c r="K462" s="626" t="s">
        <v>3112</v>
      </c>
      <c r="L462" s="627">
        <v>1629.03</v>
      </c>
      <c r="M462" s="627">
        <v>9774.18</v>
      </c>
      <c r="N462" s="626">
        <v>6</v>
      </c>
      <c r="O462" s="691">
        <v>1</v>
      </c>
      <c r="P462" s="627">
        <v>9774.18</v>
      </c>
      <c r="Q462" s="642">
        <v>1</v>
      </c>
      <c r="R462" s="626">
        <v>6</v>
      </c>
      <c r="S462" s="642">
        <v>1</v>
      </c>
      <c r="T462" s="691">
        <v>1</v>
      </c>
      <c r="U462" s="673">
        <v>1</v>
      </c>
    </row>
    <row r="463" spans="1:21" ht="14.4" customHeight="1" x14ac:dyDescent="0.3">
      <c r="A463" s="625">
        <v>7</v>
      </c>
      <c r="B463" s="626" t="s">
        <v>528</v>
      </c>
      <c r="C463" s="626">
        <v>89301072</v>
      </c>
      <c r="D463" s="689" t="s">
        <v>4275</v>
      </c>
      <c r="E463" s="690" t="s">
        <v>2899</v>
      </c>
      <c r="F463" s="626" t="s">
        <v>2873</v>
      </c>
      <c r="G463" s="626" t="s">
        <v>3079</v>
      </c>
      <c r="H463" s="626" t="s">
        <v>527</v>
      </c>
      <c r="I463" s="626" t="s">
        <v>3648</v>
      </c>
      <c r="J463" s="626" t="s">
        <v>3114</v>
      </c>
      <c r="K463" s="626" t="s">
        <v>3649</v>
      </c>
      <c r="L463" s="627">
        <v>0</v>
      </c>
      <c r="M463" s="627">
        <v>0</v>
      </c>
      <c r="N463" s="626">
        <v>3</v>
      </c>
      <c r="O463" s="691">
        <v>1</v>
      </c>
      <c r="P463" s="627"/>
      <c r="Q463" s="642"/>
      <c r="R463" s="626"/>
      <c r="S463" s="642">
        <v>0</v>
      </c>
      <c r="T463" s="691"/>
      <c r="U463" s="673">
        <v>0</v>
      </c>
    </row>
    <row r="464" spans="1:21" ht="14.4" customHeight="1" x14ac:dyDescent="0.3">
      <c r="A464" s="625">
        <v>7</v>
      </c>
      <c r="B464" s="626" t="s">
        <v>528</v>
      </c>
      <c r="C464" s="626">
        <v>89301072</v>
      </c>
      <c r="D464" s="689" t="s">
        <v>4275</v>
      </c>
      <c r="E464" s="690" t="s">
        <v>2899</v>
      </c>
      <c r="F464" s="626" t="s">
        <v>2873</v>
      </c>
      <c r="G464" s="626" t="s">
        <v>3079</v>
      </c>
      <c r="H464" s="626" t="s">
        <v>527</v>
      </c>
      <c r="I464" s="626" t="s">
        <v>3116</v>
      </c>
      <c r="J464" s="626" t="s">
        <v>3117</v>
      </c>
      <c r="K464" s="626" t="s">
        <v>3118</v>
      </c>
      <c r="L464" s="627">
        <v>2787.72</v>
      </c>
      <c r="M464" s="627">
        <v>33452.639999999999</v>
      </c>
      <c r="N464" s="626">
        <v>12</v>
      </c>
      <c r="O464" s="691">
        <v>2</v>
      </c>
      <c r="P464" s="627">
        <v>33452.639999999999</v>
      </c>
      <c r="Q464" s="642">
        <v>1</v>
      </c>
      <c r="R464" s="626">
        <v>12</v>
      </c>
      <c r="S464" s="642">
        <v>1</v>
      </c>
      <c r="T464" s="691">
        <v>2</v>
      </c>
      <c r="U464" s="673">
        <v>1</v>
      </c>
    </row>
    <row r="465" spans="1:21" ht="14.4" customHeight="1" x14ac:dyDescent="0.3">
      <c r="A465" s="625">
        <v>7</v>
      </c>
      <c r="B465" s="626" t="s">
        <v>528</v>
      </c>
      <c r="C465" s="626">
        <v>89301072</v>
      </c>
      <c r="D465" s="689" t="s">
        <v>4275</v>
      </c>
      <c r="E465" s="690" t="s">
        <v>2899</v>
      </c>
      <c r="F465" s="626" t="s">
        <v>2873</v>
      </c>
      <c r="G465" s="626" t="s">
        <v>3079</v>
      </c>
      <c r="H465" s="626" t="s">
        <v>527</v>
      </c>
      <c r="I465" s="626" t="s">
        <v>3119</v>
      </c>
      <c r="J465" s="626" t="s">
        <v>3120</v>
      </c>
      <c r="K465" s="626" t="s">
        <v>3121</v>
      </c>
      <c r="L465" s="627">
        <v>2332.38</v>
      </c>
      <c r="M465" s="627">
        <v>55977.12000000001</v>
      </c>
      <c r="N465" s="626">
        <v>24</v>
      </c>
      <c r="O465" s="691">
        <v>5</v>
      </c>
      <c r="P465" s="627">
        <v>23323.800000000003</v>
      </c>
      <c r="Q465" s="642">
        <v>0.41666666666666663</v>
      </c>
      <c r="R465" s="626">
        <v>10</v>
      </c>
      <c r="S465" s="642">
        <v>0.41666666666666669</v>
      </c>
      <c r="T465" s="691">
        <v>2</v>
      </c>
      <c r="U465" s="673">
        <v>0.4</v>
      </c>
    </row>
    <row r="466" spans="1:21" ht="14.4" customHeight="1" x14ac:dyDescent="0.3">
      <c r="A466" s="625">
        <v>7</v>
      </c>
      <c r="B466" s="626" t="s">
        <v>528</v>
      </c>
      <c r="C466" s="626">
        <v>89301072</v>
      </c>
      <c r="D466" s="689" t="s">
        <v>4275</v>
      </c>
      <c r="E466" s="690" t="s">
        <v>2899</v>
      </c>
      <c r="F466" s="626" t="s">
        <v>2873</v>
      </c>
      <c r="G466" s="626" t="s">
        <v>3079</v>
      </c>
      <c r="H466" s="626" t="s">
        <v>527</v>
      </c>
      <c r="I466" s="626" t="s">
        <v>3122</v>
      </c>
      <c r="J466" s="626" t="s">
        <v>3123</v>
      </c>
      <c r="K466" s="626" t="s">
        <v>3124</v>
      </c>
      <c r="L466" s="627">
        <v>880.88</v>
      </c>
      <c r="M466" s="627">
        <v>26426.400000000001</v>
      </c>
      <c r="N466" s="626">
        <v>30</v>
      </c>
      <c r="O466" s="691">
        <v>8</v>
      </c>
      <c r="P466" s="627">
        <v>13213.2</v>
      </c>
      <c r="Q466" s="642">
        <v>0.5</v>
      </c>
      <c r="R466" s="626">
        <v>15</v>
      </c>
      <c r="S466" s="642">
        <v>0.5</v>
      </c>
      <c r="T466" s="691">
        <v>4</v>
      </c>
      <c r="U466" s="673">
        <v>0.5</v>
      </c>
    </row>
    <row r="467" spans="1:21" ht="14.4" customHeight="1" x14ac:dyDescent="0.3">
      <c r="A467" s="625">
        <v>7</v>
      </c>
      <c r="B467" s="626" t="s">
        <v>528</v>
      </c>
      <c r="C467" s="626">
        <v>89301072</v>
      </c>
      <c r="D467" s="689" t="s">
        <v>4275</v>
      </c>
      <c r="E467" s="690" t="s">
        <v>2899</v>
      </c>
      <c r="F467" s="626" t="s">
        <v>2873</v>
      </c>
      <c r="G467" s="626" t="s">
        <v>3079</v>
      </c>
      <c r="H467" s="626" t="s">
        <v>527</v>
      </c>
      <c r="I467" s="626" t="s">
        <v>3125</v>
      </c>
      <c r="J467" s="626" t="s">
        <v>3126</v>
      </c>
      <c r="K467" s="626" t="s">
        <v>3127</v>
      </c>
      <c r="L467" s="627">
        <v>1629.03</v>
      </c>
      <c r="M467" s="627">
        <v>22806.42</v>
      </c>
      <c r="N467" s="626">
        <v>14</v>
      </c>
      <c r="O467" s="691">
        <v>4</v>
      </c>
      <c r="P467" s="627">
        <v>13032.24</v>
      </c>
      <c r="Q467" s="642">
        <v>0.57142857142857151</v>
      </c>
      <c r="R467" s="626">
        <v>8</v>
      </c>
      <c r="S467" s="642">
        <v>0.5714285714285714</v>
      </c>
      <c r="T467" s="691">
        <v>2</v>
      </c>
      <c r="U467" s="673">
        <v>0.5</v>
      </c>
    </row>
    <row r="468" spans="1:21" ht="14.4" customHeight="1" x14ac:dyDescent="0.3">
      <c r="A468" s="625">
        <v>7</v>
      </c>
      <c r="B468" s="626" t="s">
        <v>528</v>
      </c>
      <c r="C468" s="626">
        <v>89301072</v>
      </c>
      <c r="D468" s="689" t="s">
        <v>4275</v>
      </c>
      <c r="E468" s="690" t="s">
        <v>2899</v>
      </c>
      <c r="F468" s="626" t="s">
        <v>2873</v>
      </c>
      <c r="G468" s="626" t="s">
        <v>3128</v>
      </c>
      <c r="H468" s="626" t="s">
        <v>645</v>
      </c>
      <c r="I468" s="626" t="s">
        <v>3650</v>
      </c>
      <c r="J468" s="626" t="s">
        <v>3651</v>
      </c>
      <c r="K468" s="626" t="s">
        <v>3652</v>
      </c>
      <c r="L468" s="627">
        <v>999.6</v>
      </c>
      <c r="M468" s="627">
        <v>999.6</v>
      </c>
      <c r="N468" s="626">
        <v>1</v>
      </c>
      <c r="O468" s="691">
        <v>0.5</v>
      </c>
      <c r="P468" s="627">
        <v>999.6</v>
      </c>
      <c r="Q468" s="642">
        <v>1</v>
      </c>
      <c r="R468" s="626">
        <v>1</v>
      </c>
      <c r="S468" s="642">
        <v>1</v>
      </c>
      <c r="T468" s="691">
        <v>0.5</v>
      </c>
      <c r="U468" s="673">
        <v>1</v>
      </c>
    </row>
    <row r="469" spans="1:21" ht="14.4" customHeight="1" x14ac:dyDescent="0.3">
      <c r="A469" s="625">
        <v>7</v>
      </c>
      <c r="B469" s="626" t="s">
        <v>528</v>
      </c>
      <c r="C469" s="626">
        <v>89301072</v>
      </c>
      <c r="D469" s="689" t="s">
        <v>4275</v>
      </c>
      <c r="E469" s="690" t="s">
        <v>2899</v>
      </c>
      <c r="F469" s="626" t="s">
        <v>2873</v>
      </c>
      <c r="G469" s="626" t="s">
        <v>3128</v>
      </c>
      <c r="H469" s="626" t="s">
        <v>645</v>
      </c>
      <c r="I469" s="626" t="s">
        <v>3574</v>
      </c>
      <c r="J469" s="626" t="s">
        <v>3130</v>
      </c>
      <c r="K469" s="626" t="s">
        <v>1968</v>
      </c>
      <c r="L469" s="627">
        <v>887.05</v>
      </c>
      <c r="M469" s="627">
        <v>5322.2999999999993</v>
      </c>
      <c r="N469" s="626">
        <v>6</v>
      </c>
      <c r="O469" s="691">
        <v>1</v>
      </c>
      <c r="P469" s="627"/>
      <c r="Q469" s="642">
        <v>0</v>
      </c>
      <c r="R469" s="626"/>
      <c r="S469" s="642">
        <v>0</v>
      </c>
      <c r="T469" s="691"/>
      <c r="U469" s="673">
        <v>0</v>
      </c>
    </row>
    <row r="470" spans="1:21" ht="14.4" customHeight="1" x14ac:dyDescent="0.3">
      <c r="A470" s="625">
        <v>7</v>
      </c>
      <c r="B470" s="626" t="s">
        <v>528</v>
      </c>
      <c r="C470" s="626">
        <v>89301072</v>
      </c>
      <c r="D470" s="689" t="s">
        <v>4275</v>
      </c>
      <c r="E470" s="690" t="s">
        <v>2899</v>
      </c>
      <c r="F470" s="626" t="s">
        <v>2873</v>
      </c>
      <c r="G470" s="626" t="s">
        <v>3128</v>
      </c>
      <c r="H470" s="626" t="s">
        <v>645</v>
      </c>
      <c r="I470" s="626" t="s">
        <v>1966</v>
      </c>
      <c r="J470" s="626" t="s">
        <v>1967</v>
      </c>
      <c r="K470" s="626" t="s">
        <v>1968</v>
      </c>
      <c r="L470" s="627">
        <v>887.05</v>
      </c>
      <c r="M470" s="627">
        <v>5322.3</v>
      </c>
      <c r="N470" s="626">
        <v>6</v>
      </c>
      <c r="O470" s="691">
        <v>2.5</v>
      </c>
      <c r="P470" s="627">
        <v>887.05</v>
      </c>
      <c r="Q470" s="642">
        <v>0.16666666666666666</v>
      </c>
      <c r="R470" s="626">
        <v>1</v>
      </c>
      <c r="S470" s="642">
        <v>0.16666666666666666</v>
      </c>
      <c r="T470" s="691">
        <v>0.5</v>
      </c>
      <c r="U470" s="673">
        <v>0.2</v>
      </c>
    </row>
    <row r="471" spans="1:21" ht="14.4" customHeight="1" x14ac:dyDescent="0.3">
      <c r="A471" s="625">
        <v>7</v>
      </c>
      <c r="B471" s="626" t="s">
        <v>528</v>
      </c>
      <c r="C471" s="626">
        <v>89301072</v>
      </c>
      <c r="D471" s="689" t="s">
        <v>4275</v>
      </c>
      <c r="E471" s="690" t="s">
        <v>2899</v>
      </c>
      <c r="F471" s="626" t="s">
        <v>2873</v>
      </c>
      <c r="G471" s="626" t="s">
        <v>3141</v>
      </c>
      <c r="H471" s="626" t="s">
        <v>527</v>
      </c>
      <c r="I471" s="626" t="s">
        <v>3438</v>
      </c>
      <c r="J471" s="626" t="s">
        <v>3439</v>
      </c>
      <c r="K471" s="626" t="s">
        <v>3440</v>
      </c>
      <c r="L471" s="627">
        <v>1520.3</v>
      </c>
      <c r="M471" s="627">
        <v>9121.7999999999993</v>
      </c>
      <c r="N471" s="626">
        <v>6</v>
      </c>
      <c r="O471" s="691">
        <v>1</v>
      </c>
      <c r="P471" s="627"/>
      <c r="Q471" s="642">
        <v>0</v>
      </c>
      <c r="R471" s="626"/>
      <c r="S471" s="642">
        <v>0</v>
      </c>
      <c r="T471" s="691"/>
      <c r="U471" s="673">
        <v>0</v>
      </c>
    </row>
    <row r="472" spans="1:21" ht="14.4" customHeight="1" x14ac:dyDescent="0.3">
      <c r="A472" s="625">
        <v>7</v>
      </c>
      <c r="B472" s="626" t="s">
        <v>528</v>
      </c>
      <c r="C472" s="626">
        <v>89301072</v>
      </c>
      <c r="D472" s="689" t="s">
        <v>4275</v>
      </c>
      <c r="E472" s="690" t="s">
        <v>2899</v>
      </c>
      <c r="F472" s="626" t="s">
        <v>2873</v>
      </c>
      <c r="G472" s="626" t="s">
        <v>3148</v>
      </c>
      <c r="H472" s="626" t="s">
        <v>527</v>
      </c>
      <c r="I472" s="626" t="s">
        <v>3149</v>
      </c>
      <c r="J472" s="626" t="s">
        <v>3150</v>
      </c>
      <c r="K472" s="626" t="s">
        <v>3151</v>
      </c>
      <c r="L472" s="627">
        <v>144.01</v>
      </c>
      <c r="M472" s="627">
        <v>432.03</v>
      </c>
      <c r="N472" s="626">
        <v>3</v>
      </c>
      <c r="O472" s="691">
        <v>0.5</v>
      </c>
      <c r="P472" s="627"/>
      <c r="Q472" s="642">
        <v>0</v>
      </c>
      <c r="R472" s="626"/>
      <c r="S472" s="642">
        <v>0</v>
      </c>
      <c r="T472" s="691"/>
      <c r="U472" s="673">
        <v>0</v>
      </c>
    </row>
    <row r="473" spans="1:21" ht="14.4" customHeight="1" x14ac:dyDescent="0.3">
      <c r="A473" s="625">
        <v>7</v>
      </c>
      <c r="B473" s="626" t="s">
        <v>528</v>
      </c>
      <c r="C473" s="626">
        <v>89301072</v>
      </c>
      <c r="D473" s="689" t="s">
        <v>4275</v>
      </c>
      <c r="E473" s="690" t="s">
        <v>2899</v>
      </c>
      <c r="F473" s="626" t="s">
        <v>2873</v>
      </c>
      <c r="G473" s="626" t="s">
        <v>3148</v>
      </c>
      <c r="H473" s="626" t="s">
        <v>527</v>
      </c>
      <c r="I473" s="626" t="s">
        <v>3152</v>
      </c>
      <c r="J473" s="626" t="s">
        <v>3150</v>
      </c>
      <c r="K473" s="626" t="s">
        <v>3151</v>
      </c>
      <c r="L473" s="627">
        <v>144.01</v>
      </c>
      <c r="M473" s="627">
        <v>576.04</v>
      </c>
      <c r="N473" s="626">
        <v>4</v>
      </c>
      <c r="O473" s="691">
        <v>1.5</v>
      </c>
      <c r="P473" s="627">
        <v>576.04</v>
      </c>
      <c r="Q473" s="642">
        <v>1</v>
      </c>
      <c r="R473" s="626">
        <v>4</v>
      </c>
      <c r="S473" s="642">
        <v>1</v>
      </c>
      <c r="T473" s="691">
        <v>1.5</v>
      </c>
      <c r="U473" s="673">
        <v>1</v>
      </c>
    </row>
    <row r="474" spans="1:21" ht="14.4" customHeight="1" x14ac:dyDescent="0.3">
      <c r="A474" s="625">
        <v>7</v>
      </c>
      <c r="B474" s="626" t="s">
        <v>528</v>
      </c>
      <c r="C474" s="626">
        <v>89301072</v>
      </c>
      <c r="D474" s="689" t="s">
        <v>4275</v>
      </c>
      <c r="E474" s="690" t="s">
        <v>2899</v>
      </c>
      <c r="F474" s="626" t="s">
        <v>2873</v>
      </c>
      <c r="G474" s="626" t="s">
        <v>3153</v>
      </c>
      <c r="H474" s="626" t="s">
        <v>527</v>
      </c>
      <c r="I474" s="626" t="s">
        <v>853</v>
      </c>
      <c r="J474" s="626" t="s">
        <v>3154</v>
      </c>
      <c r="K474" s="626" t="s">
        <v>3155</v>
      </c>
      <c r="L474" s="627">
        <v>55.71</v>
      </c>
      <c r="M474" s="627">
        <v>111.42</v>
      </c>
      <c r="N474" s="626">
        <v>2</v>
      </c>
      <c r="O474" s="691">
        <v>0.5</v>
      </c>
      <c r="P474" s="627"/>
      <c r="Q474" s="642">
        <v>0</v>
      </c>
      <c r="R474" s="626"/>
      <c r="S474" s="642">
        <v>0</v>
      </c>
      <c r="T474" s="691"/>
      <c r="U474" s="673">
        <v>0</v>
      </c>
    </row>
    <row r="475" spans="1:21" ht="14.4" customHeight="1" x14ac:dyDescent="0.3">
      <c r="A475" s="625">
        <v>7</v>
      </c>
      <c r="B475" s="626" t="s">
        <v>528</v>
      </c>
      <c r="C475" s="626">
        <v>89301072</v>
      </c>
      <c r="D475" s="689" t="s">
        <v>4275</v>
      </c>
      <c r="E475" s="690" t="s">
        <v>2899</v>
      </c>
      <c r="F475" s="626" t="s">
        <v>2873</v>
      </c>
      <c r="G475" s="626" t="s">
        <v>3153</v>
      </c>
      <c r="H475" s="626" t="s">
        <v>527</v>
      </c>
      <c r="I475" s="626" t="s">
        <v>3156</v>
      </c>
      <c r="J475" s="626" t="s">
        <v>3157</v>
      </c>
      <c r="K475" s="626" t="s">
        <v>3158</v>
      </c>
      <c r="L475" s="627">
        <v>59.43</v>
      </c>
      <c r="M475" s="627">
        <v>59.43</v>
      </c>
      <c r="N475" s="626">
        <v>1</v>
      </c>
      <c r="O475" s="691">
        <v>0.5</v>
      </c>
      <c r="P475" s="627">
        <v>59.43</v>
      </c>
      <c r="Q475" s="642">
        <v>1</v>
      </c>
      <c r="R475" s="626">
        <v>1</v>
      </c>
      <c r="S475" s="642">
        <v>1</v>
      </c>
      <c r="T475" s="691">
        <v>0.5</v>
      </c>
      <c r="U475" s="673">
        <v>1</v>
      </c>
    </row>
    <row r="476" spans="1:21" ht="14.4" customHeight="1" x14ac:dyDescent="0.3">
      <c r="A476" s="625">
        <v>7</v>
      </c>
      <c r="B476" s="626" t="s">
        <v>528</v>
      </c>
      <c r="C476" s="626">
        <v>89301072</v>
      </c>
      <c r="D476" s="689" t="s">
        <v>4275</v>
      </c>
      <c r="E476" s="690" t="s">
        <v>2899</v>
      </c>
      <c r="F476" s="626" t="s">
        <v>2873</v>
      </c>
      <c r="G476" s="626" t="s">
        <v>3451</v>
      </c>
      <c r="H476" s="626" t="s">
        <v>527</v>
      </c>
      <c r="I476" s="626" t="s">
        <v>3653</v>
      </c>
      <c r="J476" s="626" t="s">
        <v>3453</v>
      </c>
      <c r="K476" s="626" t="s">
        <v>3654</v>
      </c>
      <c r="L476" s="627">
        <v>0</v>
      </c>
      <c r="M476" s="627">
        <v>0</v>
      </c>
      <c r="N476" s="626">
        <v>1</v>
      </c>
      <c r="O476" s="691">
        <v>1</v>
      </c>
      <c r="P476" s="627"/>
      <c r="Q476" s="642"/>
      <c r="R476" s="626"/>
      <c r="S476" s="642">
        <v>0</v>
      </c>
      <c r="T476" s="691"/>
      <c r="U476" s="673">
        <v>0</v>
      </c>
    </row>
    <row r="477" spans="1:21" ht="14.4" customHeight="1" x14ac:dyDescent="0.3">
      <c r="A477" s="625">
        <v>7</v>
      </c>
      <c r="B477" s="626" t="s">
        <v>528</v>
      </c>
      <c r="C477" s="626">
        <v>89301072</v>
      </c>
      <c r="D477" s="689" t="s">
        <v>4275</v>
      </c>
      <c r="E477" s="690" t="s">
        <v>2899</v>
      </c>
      <c r="F477" s="626" t="s">
        <v>2873</v>
      </c>
      <c r="G477" s="626" t="s">
        <v>3451</v>
      </c>
      <c r="H477" s="626" t="s">
        <v>527</v>
      </c>
      <c r="I477" s="626" t="s">
        <v>3452</v>
      </c>
      <c r="J477" s="626" t="s">
        <v>3453</v>
      </c>
      <c r="K477" s="626" t="s">
        <v>1988</v>
      </c>
      <c r="L477" s="627">
        <v>0</v>
      </c>
      <c r="M477" s="627">
        <v>0</v>
      </c>
      <c r="N477" s="626">
        <v>3</v>
      </c>
      <c r="O477" s="691">
        <v>3</v>
      </c>
      <c r="P477" s="627">
        <v>0</v>
      </c>
      <c r="Q477" s="642"/>
      <c r="R477" s="626">
        <v>2</v>
      </c>
      <c r="S477" s="642">
        <v>0.66666666666666663</v>
      </c>
      <c r="T477" s="691">
        <v>2</v>
      </c>
      <c r="U477" s="673">
        <v>0.66666666666666663</v>
      </c>
    </row>
    <row r="478" spans="1:21" ht="14.4" customHeight="1" x14ac:dyDescent="0.3">
      <c r="A478" s="625">
        <v>7</v>
      </c>
      <c r="B478" s="626" t="s">
        <v>528</v>
      </c>
      <c r="C478" s="626">
        <v>89301072</v>
      </c>
      <c r="D478" s="689" t="s">
        <v>4275</v>
      </c>
      <c r="E478" s="690" t="s">
        <v>2899</v>
      </c>
      <c r="F478" s="626" t="s">
        <v>2873</v>
      </c>
      <c r="G478" s="626" t="s">
        <v>3451</v>
      </c>
      <c r="H478" s="626" t="s">
        <v>527</v>
      </c>
      <c r="I478" s="626" t="s">
        <v>3655</v>
      </c>
      <c r="J478" s="626" t="s">
        <v>3453</v>
      </c>
      <c r="K478" s="626" t="s">
        <v>1092</v>
      </c>
      <c r="L478" s="627">
        <v>0</v>
      </c>
      <c r="M478" s="627">
        <v>0</v>
      </c>
      <c r="N478" s="626">
        <v>1</v>
      </c>
      <c r="O478" s="691">
        <v>1</v>
      </c>
      <c r="P478" s="627"/>
      <c r="Q478" s="642"/>
      <c r="R478" s="626"/>
      <c r="S478" s="642">
        <v>0</v>
      </c>
      <c r="T478" s="691"/>
      <c r="U478" s="673">
        <v>0</v>
      </c>
    </row>
    <row r="479" spans="1:21" ht="14.4" customHeight="1" x14ac:dyDescent="0.3">
      <c r="A479" s="625">
        <v>7</v>
      </c>
      <c r="B479" s="626" t="s">
        <v>528</v>
      </c>
      <c r="C479" s="626">
        <v>89301072</v>
      </c>
      <c r="D479" s="689" t="s">
        <v>4275</v>
      </c>
      <c r="E479" s="690" t="s">
        <v>2899</v>
      </c>
      <c r="F479" s="626" t="s">
        <v>2873</v>
      </c>
      <c r="G479" s="626" t="s">
        <v>3582</v>
      </c>
      <c r="H479" s="626" t="s">
        <v>645</v>
      </c>
      <c r="I479" s="626" t="s">
        <v>3656</v>
      </c>
      <c r="J479" s="626" t="s">
        <v>3584</v>
      </c>
      <c r="K479" s="626" t="s">
        <v>2990</v>
      </c>
      <c r="L479" s="627">
        <v>137.74</v>
      </c>
      <c r="M479" s="627">
        <v>275.48</v>
      </c>
      <c r="N479" s="626">
        <v>2</v>
      </c>
      <c r="O479" s="691">
        <v>0.5</v>
      </c>
      <c r="P479" s="627"/>
      <c r="Q479" s="642">
        <v>0</v>
      </c>
      <c r="R479" s="626"/>
      <c r="S479" s="642">
        <v>0</v>
      </c>
      <c r="T479" s="691"/>
      <c r="U479" s="673">
        <v>0</v>
      </c>
    </row>
    <row r="480" spans="1:21" ht="14.4" customHeight="1" x14ac:dyDescent="0.3">
      <c r="A480" s="625">
        <v>7</v>
      </c>
      <c r="B480" s="626" t="s">
        <v>528</v>
      </c>
      <c r="C480" s="626">
        <v>89301072</v>
      </c>
      <c r="D480" s="689" t="s">
        <v>4275</v>
      </c>
      <c r="E480" s="690" t="s">
        <v>2899</v>
      </c>
      <c r="F480" s="626" t="s">
        <v>2873</v>
      </c>
      <c r="G480" s="626" t="s">
        <v>3322</v>
      </c>
      <c r="H480" s="626" t="s">
        <v>527</v>
      </c>
      <c r="I480" s="626" t="s">
        <v>3323</v>
      </c>
      <c r="J480" s="626" t="s">
        <v>3324</v>
      </c>
      <c r="K480" s="626" t="s">
        <v>3325</v>
      </c>
      <c r="L480" s="627">
        <v>0</v>
      </c>
      <c r="M480" s="627">
        <v>0</v>
      </c>
      <c r="N480" s="626">
        <v>3</v>
      </c>
      <c r="O480" s="691">
        <v>2</v>
      </c>
      <c r="P480" s="627"/>
      <c r="Q480" s="642"/>
      <c r="R480" s="626"/>
      <c r="S480" s="642">
        <v>0</v>
      </c>
      <c r="T480" s="691"/>
      <c r="U480" s="673">
        <v>0</v>
      </c>
    </row>
    <row r="481" spans="1:21" ht="14.4" customHeight="1" x14ac:dyDescent="0.3">
      <c r="A481" s="625">
        <v>7</v>
      </c>
      <c r="B481" s="626" t="s">
        <v>528</v>
      </c>
      <c r="C481" s="626">
        <v>89301072</v>
      </c>
      <c r="D481" s="689" t="s">
        <v>4275</v>
      </c>
      <c r="E481" s="690" t="s">
        <v>2899</v>
      </c>
      <c r="F481" s="626" t="s">
        <v>2873</v>
      </c>
      <c r="G481" s="626" t="s">
        <v>3322</v>
      </c>
      <c r="H481" s="626" t="s">
        <v>527</v>
      </c>
      <c r="I481" s="626" t="s">
        <v>3657</v>
      </c>
      <c r="J481" s="626" t="s">
        <v>3324</v>
      </c>
      <c r="K481" s="626" t="s">
        <v>3658</v>
      </c>
      <c r="L481" s="627">
        <v>0</v>
      </c>
      <c r="M481" s="627">
        <v>0</v>
      </c>
      <c r="N481" s="626">
        <v>1</v>
      </c>
      <c r="O481" s="691">
        <v>0.5</v>
      </c>
      <c r="P481" s="627"/>
      <c r="Q481" s="642"/>
      <c r="R481" s="626"/>
      <c r="S481" s="642">
        <v>0</v>
      </c>
      <c r="T481" s="691"/>
      <c r="U481" s="673">
        <v>0</v>
      </c>
    </row>
    <row r="482" spans="1:21" ht="14.4" customHeight="1" x14ac:dyDescent="0.3">
      <c r="A482" s="625">
        <v>7</v>
      </c>
      <c r="B482" s="626" t="s">
        <v>528</v>
      </c>
      <c r="C482" s="626">
        <v>89301072</v>
      </c>
      <c r="D482" s="689" t="s">
        <v>4275</v>
      </c>
      <c r="E482" s="690" t="s">
        <v>2899</v>
      </c>
      <c r="F482" s="626" t="s">
        <v>2873</v>
      </c>
      <c r="G482" s="626" t="s">
        <v>3659</v>
      </c>
      <c r="H482" s="626" t="s">
        <v>527</v>
      </c>
      <c r="I482" s="626" t="s">
        <v>1733</v>
      </c>
      <c r="J482" s="626" t="s">
        <v>1734</v>
      </c>
      <c r="K482" s="626" t="s">
        <v>1735</v>
      </c>
      <c r="L482" s="627">
        <v>91.05</v>
      </c>
      <c r="M482" s="627">
        <v>91.05</v>
      </c>
      <c r="N482" s="626">
        <v>1</v>
      </c>
      <c r="O482" s="691">
        <v>1</v>
      </c>
      <c r="P482" s="627"/>
      <c r="Q482" s="642">
        <v>0</v>
      </c>
      <c r="R482" s="626"/>
      <c r="S482" s="642">
        <v>0</v>
      </c>
      <c r="T482" s="691"/>
      <c r="U482" s="673">
        <v>0</v>
      </c>
    </row>
    <row r="483" spans="1:21" ht="14.4" customHeight="1" x14ac:dyDescent="0.3">
      <c r="A483" s="625">
        <v>7</v>
      </c>
      <c r="B483" s="626" t="s">
        <v>528</v>
      </c>
      <c r="C483" s="626">
        <v>89301072</v>
      </c>
      <c r="D483" s="689" t="s">
        <v>4275</v>
      </c>
      <c r="E483" s="690" t="s">
        <v>2899</v>
      </c>
      <c r="F483" s="626" t="s">
        <v>2873</v>
      </c>
      <c r="G483" s="626" t="s">
        <v>3169</v>
      </c>
      <c r="H483" s="626" t="s">
        <v>527</v>
      </c>
      <c r="I483" s="626" t="s">
        <v>3660</v>
      </c>
      <c r="J483" s="626" t="s">
        <v>3464</v>
      </c>
      <c r="K483" s="626" t="s">
        <v>3210</v>
      </c>
      <c r="L483" s="627">
        <v>60.68</v>
      </c>
      <c r="M483" s="627">
        <v>121.36</v>
      </c>
      <c r="N483" s="626">
        <v>2</v>
      </c>
      <c r="O483" s="691">
        <v>1</v>
      </c>
      <c r="P483" s="627"/>
      <c r="Q483" s="642">
        <v>0</v>
      </c>
      <c r="R483" s="626"/>
      <c r="S483" s="642">
        <v>0</v>
      </c>
      <c r="T483" s="691"/>
      <c r="U483" s="673">
        <v>0</v>
      </c>
    </row>
    <row r="484" spans="1:21" ht="14.4" customHeight="1" x14ac:dyDescent="0.3">
      <c r="A484" s="625">
        <v>7</v>
      </c>
      <c r="B484" s="626" t="s">
        <v>528</v>
      </c>
      <c r="C484" s="626">
        <v>89301072</v>
      </c>
      <c r="D484" s="689" t="s">
        <v>4275</v>
      </c>
      <c r="E484" s="690" t="s">
        <v>2899</v>
      </c>
      <c r="F484" s="626" t="s">
        <v>2873</v>
      </c>
      <c r="G484" s="626" t="s">
        <v>3169</v>
      </c>
      <c r="H484" s="626" t="s">
        <v>527</v>
      </c>
      <c r="I484" s="626" t="s">
        <v>3337</v>
      </c>
      <c r="J484" s="626" t="s">
        <v>3181</v>
      </c>
      <c r="K484" s="626" t="s">
        <v>3182</v>
      </c>
      <c r="L484" s="627">
        <v>237.72</v>
      </c>
      <c r="M484" s="627">
        <v>713.16</v>
      </c>
      <c r="N484" s="626">
        <v>3</v>
      </c>
      <c r="O484" s="691">
        <v>1</v>
      </c>
      <c r="P484" s="627">
        <v>713.16</v>
      </c>
      <c r="Q484" s="642">
        <v>1</v>
      </c>
      <c r="R484" s="626">
        <v>3</v>
      </c>
      <c r="S484" s="642">
        <v>1</v>
      </c>
      <c r="T484" s="691">
        <v>1</v>
      </c>
      <c r="U484" s="673">
        <v>1</v>
      </c>
    </row>
    <row r="485" spans="1:21" ht="14.4" customHeight="1" x14ac:dyDescent="0.3">
      <c r="A485" s="625">
        <v>7</v>
      </c>
      <c r="B485" s="626" t="s">
        <v>528</v>
      </c>
      <c r="C485" s="626">
        <v>89301072</v>
      </c>
      <c r="D485" s="689" t="s">
        <v>4275</v>
      </c>
      <c r="E485" s="690" t="s">
        <v>2899</v>
      </c>
      <c r="F485" s="626" t="s">
        <v>2873</v>
      </c>
      <c r="G485" s="626" t="s">
        <v>3169</v>
      </c>
      <c r="H485" s="626" t="s">
        <v>527</v>
      </c>
      <c r="I485" s="626" t="s">
        <v>3173</v>
      </c>
      <c r="J485" s="626" t="s">
        <v>3174</v>
      </c>
      <c r="K485" s="626" t="s">
        <v>3175</v>
      </c>
      <c r="L485" s="627">
        <v>503.26</v>
      </c>
      <c r="M485" s="627">
        <v>1509.78</v>
      </c>
      <c r="N485" s="626">
        <v>3</v>
      </c>
      <c r="O485" s="691">
        <v>1</v>
      </c>
      <c r="P485" s="627">
        <v>1509.78</v>
      </c>
      <c r="Q485" s="642">
        <v>1</v>
      </c>
      <c r="R485" s="626">
        <v>3</v>
      </c>
      <c r="S485" s="642">
        <v>1</v>
      </c>
      <c r="T485" s="691">
        <v>1</v>
      </c>
      <c r="U485" s="673">
        <v>1</v>
      </c>
    </row>
    <row r="486" spans="1:21" ht="14.4" customHeight="1" x14ac:dyDescent="0.3">
      <c r="A486" s="625">
        <v>7</v>
      </c>
      <c r="B486" s="626" t="s">
        <v>528</v>
      </c>
      <c r="C486" s="626">
        <v>89301072</v>
      </c>
      <c r="D486" s="689" t="s">
        <v>4275</v>
      </c>
      <c r="E486" s="690" t="s">
        <v>2899</v>
      </c>
      <c r="F486" s="626" t="s">
        <v>2873</v>
      </c>
      <c r="G486" s="626" t="s">
        <v>3169</v>
      </c>
      <c r="H486" s="626" t="s">
        <v>527</v>
      </c>
      <c r="I486" s="626" t="s">
        <v>3661</v>
      </c>
      <c r="J486" s="626" t="s">
        <v>3177</v>
      </c>
      <c r="K486" s="626" t="s">
        <v>3662</v>
      </c>
      <c r="L486" s="627">
        <v>0</v>
      </c>
      <c r="M486" s="627">
        <v>0</v>
      </c>
      <c r="N486" s="626">
        <v>1</v>
      </c>
      <c r="O486" s="691">
        <v>1</v>
      </c>
      <c r="P486" s="627">
        <v>0</v>
      </c>
      <c r="Q486" s="642"/>
      <c r="R486" s="626">
        <v>1</v>
      </c>
      <c r="S486" s="642">
        <v>1</v>
      </c>
      <c r="T486" s="691">
        <v>1</v>
      </c>
      <c r="U486" s="673">
        <v>1</v>
      </c>
    </row>
    <row r="487" spans="1:21" ht="14.4" customHeight="1" x14ac:dyDescent="0.3">
      <c r="A487" s="625">
        <v>7</v>
      </c>
      <c r="B487" s="626" t="s">
        <v>528</v>
      </c>
      <c r="C487" s="626">
        <v>89301072</v>
      </c>
      <c r="D487" s="689" t="s">
        <v>4275</v>
      </c>
      <c r="E487" s="690" t="s">
        <v>2899</v>
      </c>
      <c r="F487" s="626" t="s">
        <v>2873</v>
      </c>
      <c r="G487" s="626" t="s">
        <v>3169</v>
      </c>
      <c r="H487" s="626" t="s">
        <v>527</v>
      </c>
      <c r="I487" s="626" t="s">
        <v>3180</v>
      </c>
      <c r="J487" s="626" t="s">
        <v>3181</v>
      </c>
      <c r="K487" s="626" t="s">
        <v>3182</v>
      </c>
      <c r="L487" s="627">
        <v>237.72</v>
      </c>
      <c r="M487" s="627">
        <v>475.44</v>
      </c>
      <c r="N487" s="626">
        <v>2</v>
      </c>
      <c r="O487" s="691">
        <v>1</v>
      </c>
      <c r="P487" s="627">
        <v>475.44</v>
      </c>
      <c r="Q487" s="642">
        <v>1</v>
      </c>
      <c r="R487" s="626">
        <v>2</v>
      </c>
      <c r="S487" s="642">
        <v>1</v>
      </c>
      <c r="T487" s="691">
        <v>1</v>
      </c>
      <c r="U487" s="673">
        <v>1</v>
      </c>
    </row>
    <row r="488" spans="1:21" ht="14.4" customHeight="1" x14ac:dyDescent="0.3">
      <c r="A488" s="625">
        <v>7</v>
      </c>
      <c r="B488" s="626" t="s">
        <v>528</v>
      </c>
      <c r="C488" s="626">
        <v>89301072</v>
      </c>
      <c r="D488" s="689" t="s">
        <v>4275</v>
      </c>
      <c r="E488" s="690" t="s">
        <v>2899</v>
      </c>
      <c r="F488" s="626" t="s">
        <v>2873</v>
      </c>
      <c r="G488" s="626" t="s">
        <v>3169</v>
      </c>
      <c r="H488" s="626" t="s">
        <v>527</v>
      </c>
      <c r="I488" s="626" t="s">
        <v>3183</v>
      </c>
      <c r="J488" s="626" t="s">
        <v>3171</v>
      </c>
      <c r="K488" s="626" t="s">
        <v>3172</v>
      </c>
      <c r="L488" s="627">
        <v>238.97</v>
      </c>
      <c r="M488" s="627">
        <v>477.94</v>
      </c>
      <c r="N488" s="626">
        <v>2</v>
      </c>
      <c r="O488" s="691">
        <v>1</v>
      </c>
      <c r="P488" s="627"/>
      <c r="Q488" s="642">
        <v>0</v>
      </c>
      <c r="R488" s="626"/>
      <c r="S488" s="642">
        <v>0</v>
      </c>
      <c r="T488" s="691"/>
      <c r="U488" s="673">
        <v>0</v>
      </c>
    </row>
    <row r="489" spans="1:21" ht="14.4" customHeight="1" x14ac:dyDescent="0.3">
      <c r="A489" s="625">
        <v>7</v>
      </c>
      <c r="B489" s="626" t="s">
        <v>528</v>
      </c>
      <c r="C489" s="626">
        <v>89301072</v>
      </c>
      <c r="D489" s="689" t="s">
        <v>4275</v>
      </c>
      <c r="E489" s="690" t="s">
        <v>2899</v>
      </c>
      <c r="F489" s="626" t="s">
        <v>2873</v>
      </c>
      <c r="G489" s="626" t="s">
        <v>3169</v>
      </c>
      <c r="H489" s="626" t="s">
        <v>527</v>
      </c>
      <c r="I489" s="626" t="s">
        <v>3184</v>
      </c>
      <c r="J489" s="626" t="s">
        <v>3174</v>
      </c>
      <c r="K489" s="626" t="s">
        <v>3175</v>
      </c>
      <c r="L489" s="627">
        <v>503.26</v>
      </c>
      <c r="M489" s="627">
        <v>6039.12</v>
      </c>
      <c r="N489" s="626">
        <v>12</v>
      </c>
      <c r="O489" s="691">
        <v>2</v>
      </c>
      <c r="P489" s="627">
        <v>3019.56</v>
      </c>
      <c r="Q489" s="642">
        <v>0.5</v>
      </c>
      <c r="R489" s="626">
        <v>6</v>
      </c>
      <c r="S489" s="642">
        <v>0.5</v>
      </c>
      <c r="T489" s="691">
        <v>1</v>
      </c>
      <c r="U489" s="673">
        <v>0.5</v>
      </c>
    </row>
    <row r="490" spans="1:21" ht="14.4" customHeight="1" x14ac:dyDescent="0.3">
      <c r="A490" s="625">
        <v>7</v>
      </c>
      <c r="B490" s="626" t="s">
        <v>528</v>
      </c>
      <c r="C490" s="626">
        <v>89301072</v>
      </c>
      <c r="D490" s="689" t="s">
        <v>4275</v>
      </c>
      <c r="E490" s="690" t="s">
        <v>2899</v>
      </c>
      <c r="F490" s="626" t="s">
        <v>2873</v>
      </c>
      <c r="G490" s="626" t="s">
        <v>3023</v>
      </c>
      <c r="H490" s="626" t="s">
        <v>645</v>
      </c>
      <c r="I490" s="626" t="s">
        <v>3663</v>
      </c>
      <c r="J490" s="626" t="s">
        <v>1881</v>
      </c>
      <c r="K490" s="626" t="s">
        <v>3664</v>
      </c>
      <c r="L490" s="627">
        <v>193.26</v>
      </c>
      <c r="M490" s="627">
        <v>386.52</v>
      </c>
      <c r="N490" s="626">
        <v>2</v>
      </c>
      <c r="O490" s="691">
        <v>0.5</v>
      </c>
      <c r="P490" s="627">
        <v>386.52</v>
      </c>
      <c r="Q490" s="642">
        <v>1</v>
      </c>
      <c r="R490" s="626">
        <v>2</v>
      </c>
      <c r="S490" s="642">
        <v>1</v>
      </c>
      <c r="T490" s="691">
        <v>0.5</v>
      </c>
      <c r="U490" s="673">
        <v>1</v>
      </c>
    </row>
    <row r="491" spans="1:21" ht="14.4" customHeight="1" x14ac:dyDescent="0.3">
      <c r="A491" s="625">
        <v>7</v>
      </c>
      <c r="B491" s="626" t="s">
        <v>528</v>
      </c>
      <c r="C491" s="626">
        <v>89301072</v>
      </c>
      <c r="D491" s="689" t="s">
        <v>4275</v>
      </c>
      <c r="E491" s="690" t="s">
        <v>2899</v>
      </c>
      <c r="F491" s="626" t="s">
        <v>2873</v>
      </c>
      <c r="G491" s="626" t="s">
        <v>3023</v>
      </c>
      <c r="H491" s="626" t="s">
        <v>527</v>
      </c>
      <c r="I491" s="626" t="s">
        <v>667</v>
      </c>
      <c r="J491" s="626" t="s">
        <v>668</v>
      </c>
      <c r="K491" s="626" t="s">
        <v>2831</v>
      </c>
      <c r="L491" s="627">
        <v>96.63</v>
      </c>
      <c r="M491" s="627">
        <v>676.41</v>
      </c>
      <c r="N491" s="626">
        <v>7</v>
      </c>
      <c r="O491" s="691">
        <v>2</v>
      </c>
      <c r="P491" s="627"/>
      <c r="Q491" s="642">
        <v>0</v>
      </c>
      <c r="R491" s="626"/>
      <c r="S491" s="642">
        <v>0</v>
      </c>
      <c r="T491" s="691"/>
      <c r="U491" s="673">
        <v>0</v>
      </c>
    </row>
    <row r="492" spans="1:21" ht="14.4" customHeight="1" x14ac:dyDescent="0.3">
      <c r="A492" s="625">
        <v>7</v>
      </c>
      <c r="B492" s="626" t="s">
        <v>528</v>
      </c>
      <c r="C492" s="626">
        <v>89301072</v>
      </c>
      <c r="D492" s="689" t="s">
        <v>4275</v>
      </c>
      <c r="E492" s="690" t="s">
        <v>2899</v>
      </c>
      <c r="F492" s="626" t="s">
        <v>2873</v>
      </c>
      <c r="G492" s="626" t="s">
        <v>3191</v>
      </c>
      <c r="H492" s="626" t="s">
        <v>527</v>
      </c>
      <c r="I492" s="626" t="s">
        <v>3192</v>
      </c>
      <c r="J492" s="626" t="s">
        <v>3193</v>
      </c>
      <c r="K492" s="626" t="s">
        <v>3194</v>
      </c>
      <c r="L492" s="627">
        <v>1520.3</v>
      </c>
      <c r="M492" s="627">
        <v>22804.5</v>
      </c>
      <c r="N492" s="626">
        <v>15</v>
      </c>
      <c r="O492" s="691">
        <v>3</v>
      </c>
      <c r="P492" s="627">
        <v>22804.5</v>
      </c>
      <c r="Q492" s="642">
        <v>1</v>
      </c>
      <c r="R492" s="626">
        <v>15</v>
      </c>
      <c r="S492" s="642">
        <v>1</v>
      </c>
      <c r="T492" s="691">
        <v>3</v>
      </c>
      <c r="U492" s="673">
        <v>1</v>
      </c>
    </row>
    <row r="493" spans="1:21" ht="14.4" customHeight="1" x14ac:dyDescent="0.3">
      <c r="A493" s="625">
        <v>7</v>
      </c>
      <c r="B493" s="626" t="s">
        <v>528</v>
      </c>
      <c r="C493" s="626">
        <v>89301072</v>
      </c>
      <c r="D493" s="689" t="s">
        <v>4275</v>
      </c>
      <c r="E493" s="690" t="s">
        <v>2899</v>
      </c>
      <c r="F493" s="626" t="s">
        <v>2873</v>
      </c>
      <c r="G493" s="626" t="s">
        <v>3191</v>
      </c>
      <c r="H493" s="626" t="s">
        <v>527</v>
      </c>
      <c r="I493" s="626" t="s">
        <v>3195</v>
      </c>
      <c r="J493" s="626" t="s">
        <v>3193</v>
      </c>
      <c r="K493" s="626" t="s">
        <v>3196</v>
      </c>
      <c r="L493" s="627">
        <v>3040.6</v>
      </c>
      <c r="M493" s="627">
        <v>54730.799999999996</v>
      </c>
      <c r="N493" s="626">
        <v>18</v>
      </c>
      <c r="O493" s="691">
        <v>5</v>
      </c>
      <c r="P493" s="627">
        <v>33446.6</v>
      </c>
      <c r="Q493" s="642">
        <v>0.61111111111111116</v>
      </c>
      <c r="R493" s="626">
        <v>11</v>
      </c>
      <c r="S493" s="642">
        <v>0.61111111111111116</v>
      </c>
      <c r="T493" s="691">
        <v>3</v>
      </c>
      <c r="U493" s="673">
        <v>0.6</v>
      </c>
    </row>
    <row r="494" spans="1:21" ht="14.4" customHeight="1" x14ac:dyDescent="0.3">
      <c r="A494" s="625">
        <v>7</v>
      </c>
      <c r="B494" s="626" t="s">
        <v>528</v>
      </c>
      <c r="C494" s="626">
        <v>89301072</v>
      </c>
      <c r="D494" s="689" t="s">
        <v>4275</v>
      </c>
      <c r="E494" s="690" t="s">
        <v>2899</v>
      </c>
      <c r="F494" s="626" t="s">
        <v>2873</v>
      </c>
      <c r="G494" s="626" t="s">
        <v>3191</v>
      </c>
      <c r="H494" s="626" t="s">
        <v>527</v>
      </c>
      <c r="I494" s="626" t="s">
        <v>3197</v>
      </c>
      <c r="J494" s="626" t="s">
        <v>3198</v>
      </c>
      <c r="K494" s="626" t="s">
        <v>3199</v>
      </c>
      <c r="L494" s="627">
        <v>569.97</v>
      </c>
      <c r="M494" s="627">
        <v>3989.79</v>
      </c>
      <c r="N494" s="626">
        <v>7</v>
      </c>
      <c r="O494" s="691">
        <v>3</v>
      </c>
      <c r="P494" s="627">
        <v>3419.82</v>
      </c>
      <c r="Q494" s="642">
        <v>0.85714285714285721</v>
      </c>
      <c r="R494" s="626">
        <v>6</v>
      </c>
      <c r="S494" s="642">
        <v>0.8571428571428571</v>
      </c>
      <c r="T494" s="691">
        <v>2</v>
      </c>
      <c r="U494" s="673">
        <v>0.66666666666666663</v>
      </c>
    </row>
    <row r="495" spans="1:21" ht="14.4" customHeight="1" x14ac:dyDescent="0.3">
      <c r="A495" s="625">
        <v>7</v>
      </c>
      <c r="B495" s="626" t="s">
        <v>528</v>
      </c>
      <c r="C495" s="626">
        <v>89301072</v>
      </c>
      <c r="D495" s="689" t="s">
        <v>4275</v>
      </c>
      <c r="E495" s="690" t="s">
        <v>2899</v>
      </c>
      <c r="F495" s="626" t="s">
        <v>2873</v>
      </c>
      <c r="G495" s="626" t="s">
        <v>3191</v>
      </c>
      <c r="H495" s="626" t="s">
        <v>527</v>
      </c>
      <c r="I495" s="626" t="s">
        <v>3342</v>
      </c>
      <c r="J495" s="626" t="s">
        <v>3198</v>
      </c>
      <c r="K495" s="626" t="s">
        <v>3343</v>
      </c>
      <c r="L495" s="627">
        <v>1139.93</v>
      </c>
      <c r="M495" s="627">
        <v>22798.6</v>
      </c>
      <c r="N495" s="626">
        <v>20</v>
      </c>
      <c r="O495" s="691">
        <v>6</v>
      </c>
      <c r="P495" s="627">
        <v>10259.370000000001</v>
      </c>
      <c r="Q495" s="642">
        <v>0.45000000000000007</v>
      </c>
      <c r="R495" s="626">
        <v>9</v>
      </c>
      <c r="S495" s="642">
        <v>0.45</v>
      </c>
      <c r="T495" s="691">
        <v>3</v>
      </c>
      <c r="U495" s="673">
        <v>0.5</v>
      </c>
    </row>
    <row r="496" spans="1:21" ht="14.4" customHeight="1" x14ac:dyDescent="0.3">
      <c r="A496" s="625">
        <v>7</v>
      </c>
      <c r="B496" s="626" t="s">
        <v>528</v>
      </c>
      <c r="C496" s="626">
        <v>89301072</v>
      </c>
      <c r="D496" s="689" t="s">
        <v>4275</v>
      </c>
      <c r="E496" s="690" t="s">
        <v>2899</v>
      </c>
      <c r="F496" s="626" t="s">
        <v>2873</v>
      </c>
      <c r="G496" s="626" t="s">
        <v>3191</v>
      </c>
      <c r="H496" s="626" t="s">
        <v>527</v>
      </c>
      <c r="I496" s="626" t="s">
        <v>3474</v>
      </c>
      <c r="J496" s="626" t="s">
        <v>3475</v>
      </c>
      <c r="K496" s="626" t="s">
        <v>3210</v>
      </c>
      <c r="L496" s="627">
        <v>427.79</v>
      </c>
      <c r="M496" s="627">
        <v>2994.53</v>
      </c>
      <c r="N496" s="626">
        <v>7</v>
      </c>
      <c r="O496" s="691">
        <v>2</v>
      </c>
      <c r="P496" s="627">
        <v>2994.53</v>
      </c>
      <c r="Q496" s="642">
        <v>1</v>
      </c>
      <c r="R496" s="626">
        <v>7</v>
      </c>
      <c r="S496" s="642">
        <v>1</v>
      </c>
      <c r="T496" s="691">
        <v>2</v>
      </c>
      <c r="U496" s="673">
        <v>1</v>
      </c>
    </row>
    <row r="497" spans="1:21" ht="14.4" customHeight="1" x14ac:dyDescent="0.3">
      <c r="A497" s="625">
        <v>7</v>
      </c>
      <c r="B497" s="626" t="s">
        <v>528</v>
      </c>
      <c r="C497" s="626">
        <v>89301072</v>
      </c>
      <c r="D497" s="689" t="s">
        <v>4275</v>
      </c>
      <c r="E497" s="690" t="s">
        <v>2899</v>
      </c>
      <c r="F497" s="626" t="s">
        <v>2873</v>
      </c>
      <c r="G497" s="626" t="s">
        <v>3191</v>
      </c>
      <c r="H497" s="626" t="s">
        <v>527</v>
      </c>
      <c r="I497" s="626" t="s">
        <v>3665</v>
      </c>
      <c r="J497" s="626" t="s">
        <v>3475</v>
      </c>
      <c r="K497" s="626" t="s">
        <v>3666</v>
      </c>
      <c r="L497" s="627">
        <v>855.56</v>
      </c>
      <c r="M497" s="627">
        <v>7700.0399999999991</v>
      </c>
      <c r="N497" s="626">
        <v>9</v>
      </c>
      <c r="O497" s="691">
        <v>4</v>
      </c>
      <c r="P497" s="627">
        <v>855.56</v>
      </c>
      <c r="Q497" s="642">
        <v>0.11111111111111112</v>
      </c>
      <c r="R497" s="626">
        <v>1</v>
      </c>
      <c r="S497" s="642">
        <v>0.1111111111111111</v>
      </c>
      <c r="T497" s="691">
        <v>1</v>
      </c>
      <c r="U497" s="673">
        <v>0.25</v>
      </c>
    </row>
    <row r="498" spans="1:21" ht="14.4" customHeight="1" x14ac:dyDescent="0.3">
      <c r="A498" s="625">
        <v>7</v>
      </c>
      <c r="B498" s="626" t="s">
        <v>528</v>
      </c>
      <c r="C498" s="626">
        <v>89301072</v>
      </c>
      <c r="D498" s="689" t="s">
        <v>4275</v>
      </c>
      <c r="E498" s="690" t="s">
        <v>2899</v>
      </c>
      <c r="F498" s="626" t="s">
        <v>2873</v>
      </c>
      <c r="G498" s="626" t="s">
        <v>3191</v>
      </c>
      <c r="H498" s="626" t="s">
        <v>527</v>
      </c>
      <c r="I498" s="626" t="s">
        <v>3200</v>
      </c>
      <c r="J498" s="626" t="s">
        <v>3201</v>
      </c>
      <c r="K498" s="626" t="s">
        <v>3202</v>
      </c>
      <c r="L498" s="627">
        <v>760.15</v>
      </c>
      <c r="M498" s="627">
        <v>2280.4499999999998</v>
      </c>
      <c r="N498" s="626">
        <v>3</v>
      </c>
      <c r="O498" s="691">
        <v>1</v>
      </c>
      <c r="P498" s="627">
        <v>2280.4499999999998</v>
      </c>
      <c r="Q498" s="642">
        <v>1</v>
      </c>
      <c r="R498" s="626">
        <v>3</v>
      </c>
      <c r="S498" s="642">
        <v>1</v>
      </c>
      <c r="T498" s="691">
        <v>1</v>
      </c>
      <c r="U498" s="673">
        <v>1</v>
      </c>
    </row>
    <row r="499" spans="1:21" ht="14.4" customHeight="1" x14ac:dyDescent="0.3">
      <c r="A499" s="625">
        <v>7</v>
      </c>
      <c r="B499" s="626" t="s">
        <v>528</v>
      </c>
      <c r="C499" s="626">
        <v>89301072</v>
      </c>
      <c r="D499" s="689" t="s">
        <v>4275</v>
      </c>
      <c r="E499" s="690" t="s">
        <v>2899</v>
      </c>
      <c r="F499" s="626" t="s">
        <v>2873</v>
      </c>
      <c r="G499" s="626" t="s">
        <v>3191</v>
      </c>
      <c r="H499" s="626" t="s">
        <v>527</v>
      </c>
      <c r="I499" s="626" t="s">
        <v>3344</v>
      </c>
      <c r="J499" s="626" t="s">
        <v>3201</v>
      </c>
      <c r="K499" s="626" t="s">
        <v>3205</v>
      </c>
      <c r="L499" s="627">
        <v>1520.3</v>
      </c>
      <c r="M499" s="627">
        <v>34966.899999999994</v>
      </c>
      <c r="N499" s="626">
        <v>23</v>
      </c>
      <c r="O499" s="691">
        <v>7</v>
      </c>
      <c r="P499" s="627">
        <v>31926.299999999996</v>
      </c>
      <c r="Q499" s="642">
        <v>0.91304347826086962</v>
      </c>
      <c r="R499" s="626">
        <v>21</v>
      </c>
      <c r="S499" s="642">
        <v>0.91304347826086951</v>
      </c>
      <c r="T499" s="691">
        <v>6</v>
      </c>
      <c r="U499" s="673">
        <v>0.8571428571428571</v>
      </c>
    </row>
    <row r="500" spans="1:21" ht="14.4" customHeight="1" x14ac:dyDescent="0.3">
      <c r="A500" s="625">
        <v>7</v>
      </c>
      <c r="B500" s="626" t="s">
        <v>528</v>
      </c>
      <c r="C500" s="626">
        <v>89301072</v>
      </c>
      <c r="D500" s="689" t="s">
        <v>4275</v>
      </c>
      <c r="E500" s="690" t="s">
        <v>2899</v>
      </c>
      <c r="F500" s="626" t="s">
        <v>2873</v>
      </c>
      <c r="G500" s="626" t="s">
        <v>3191</v>
      </c>
      <c r="H500" s="626" t="s">
        <v>527</v>
      </c>
      <c r="I500" s="626" t="s">
        <v>3667</v>
      </c>
      <c r="J500" s="626" t="s">
        <v>3209</v>
      </c>
      <c r="K500" s="626" t="s">
        <v>3666</v>
      </c>
      <c r="L500" s="627">
        <v>855.56</v>
      </c>
      <c r="M500" s="627">
        <v>855.56</v>
      </c>
      <c r="N500" s="626">
        <v>1</v>
      </c>
      <c r="O500" s="691">
        <v>1</v>
      </c>
      <c r="P500" s="627">
        <v>855.56</v>
      </c>
      <c r="Q500" s="642">
        <v>1</v>
      </c>
      <c r="R500" s="626">
        <v>1</v>
      </c>
      <c r="S500" s="642">
        <v>1</v>
      </c>
      <c r="T500" s="691">
        <v>1</v>
      </c>
      <c r="U500" s="673">
        <v>1</v>
      </c>
    </row>
    <row r="501" spans="1:21" ht="14.4" customHeight="1" x14ac:dyDescent="0.3">
      <c r="A501" s="625">
        <v>7</v>
      </c>
      <c r="B501" s="626" t="s">
        <v>528</v>
      </c>
      <c r="C501" s="626">
        <v>89301072</v>
      </c>
      <c r="D501" s="689" t="s">
        <v>4275</v>
      </c>
      <c r="E501" s="690" t="s">
        <v>2899</v>
      </c>
      <c r="F501" s="626" t="s">
        <v>2873</v>
      </c>
      <c r="G501" s="626" t="s">
        <v>3191</v>
      </c>
      <c r="H501" s="626" t="s">
        <v>527</v>
      </c>
      <c r="I501" s="626" t="s">
        <v>3598</v>
      </c>
      <c r="J501" s="626" t="s">
        <v>3212</v>
      </c>
      <c r="K501" s="626" t="s">
        <v>3343</v>
      </c>
      <c r="L501" s="627">
        <v>1139.93</v>
      </c>
      <c r="M501" s="627">
        <v>1139.93</v>
      </c>
      <c r="N501" s="626">
        <v>1</v>
      </c>
      <c r="O501" s="691">
        <v>1</v>
      </c>
      <c r="P501" s="627"/>
      <c r="Q501" s="642">
        <v>0</v>
      </c>
      <c r="R501" s="626"/>
      <c r="S501" s="642">
        <v>0</v>
      </c>
      <c r="T501" s="691"/>
      <c r="U501" s="673">
        <v>0</v>
      </c>
    </row>
    <row r="502" spans="1:21" ht="14.4" customHeight="1" x14ac:dyDescent="0.3">
      <c r="A502" s="625">
        <v>7</v>
      </c>
      <c r="B502" s="626" t="s">
        <v>528</v>
      </c>
      <c r="C502" s="626">
        <v>89301072</v>
      </c>
      <c r="D502" s="689" t="s">
        <v>4275</v>
      </c>
      <c r="E502" s="690" t="s">
        <v>2899</v>
      </c>
      <c r="F502" s="626" t="s">
        <v>2873</v>
      </c>
      <c r="G502" s="626" t="s">
        <v>3191</v>
      </c>
      <c r="H502" s="626" t="s">
        <v>527</v>
      </c>
      <c r="I502" s="626" t="s">
        <v>3599</v>
      </c>
      <c r="J502" s="626" t="s">
        <v>3212</v>
      </c>
      <c r="K502" s="626" t="s">
        <v>3343</v>
      </c>
      <c r="L502" s="627">
        <v>1139.93</v>
      </c>
      <c r="M502" s="627">
        <v>3419.79</v>
      </c>
      <c r="N502" s="626">
        <v>3</v>
      </c>
      <c r="O502" s="691">
        <v>1</v>
      </c>
      <c r="P502" s="627"/>
      <c r="Q502" s="642">
        <v>0</v>
      </c>
      <c r="R502" s="626"/>
      <c r="S502" s="642">
        <v>0</v>
      </c>
      <c r="T502" s="691"/>
      <c r="U502" s="673">
        <v>0</v>
      </c>
    </row>
    <row r="503" spans="1:21" ht="14.4" customHeight="1" x14ac:dyDescent="0.3">
      <c r="A503" s="625">
        <v>7</v>
      </c>
      <c r="B503" s="626" t="s">
        <v>528</v>
      </c>
      <c r="C503" s="626">
        <v>89301072</v>
      </c>
      <c r="D503" s="689" t="s">
        <v>4275</v>
      </c>
      <c r="E503" s="690" t="s">
        <v>2899</v>
      </c>
      <c r="F503" s="626" t="s">
        <v>2873</v>
      </c>
      <c r="G503" s="626" t="s">
        <v>3191</v>
      </c>
      <c r="H503" s="626" t="s">
        <v>527</v>
      </c>
      <c r="I503" s="626" t="s">
        <v>3601</v>
      </c>
      <c r="J503" s="626" t="s">
        <v>3214</v>
      </c>
      <c r="K503" s="626" t="s">
        <v>3205</v>
      </c>
      <c r="L503" s="627">
        <v>1520.3</v>
      </c>
      <c r="M503" s="627">
        <v>4560.8999999999996</v>
      </c>
      <c r="N503" s="626">
        <v>3</v>
      </c>
      <c r="O503" s="691">
        <v>1</v>
      </c>
      <c r="P503" s="627"/>
      <c r="Q503" s="642">
        <v>0</v>
      </c>
      <c r="R503" s="626"/>
      <c r="S503" s="642">
        <v>0</v>
      </c>
      <c r="T503" s="691"/>
      <c r="U503" s="673">
        <v>0</v>
      </c>
    </row>
    <row r="504" spans="1:21" ht="14.4" customHeight="1" x14ac:dyDescent="0.3">
      <c r="A504" s="625">
        <v>7</v>
      </c>
      <c r="B504" s="626" t="s">
        <v>528</v>
      </c>
      <c r="C504" s="626">
        <v>89301072</v>
      </c>
      <c r="D504" s="689" t="s">
        <v>4275</v>
      </c>
      <c r="E504" s="690" t="s">
        <v>2899</v>
      </c>
      <c r="F504" s="626" t="s">
        <v>2873</v>
      </c>
      <c r="G504" s="626" t="s">
        <v>3223</v>
      </c>
      <c r="H504" s="626" t="s">
        <v>527</v>
      </c>
      <c r="I504" s="626" t="s">
        <v>3354</v>
      </c>
      <c r="J504" s="626" t="s">
        <v>3355</v>
      </c>
      <c r="K504" s="626" t="s">
        <v>3356</v>
      </c>
      <c r="L504" s="627">
        <v>101.69</v>
      </c>
      <c r="M504" s="627">
        <v>203.38</v>
      </c>
      <c r="N504" s="626">
        <v>2</v>
      </c>
      <c r="O504" s="691">
        <v>1</v>
      </c>
      <c r="P504" s="627"/>
      <c r="Q504" s="642">
        <v>0</v>
      </c>
      <c r="R504" s="626"/>
      <c r="S504" s="642">
        <v>0</v>
      </c>
      <c r="T504" s="691"/>
      <c r="U504" s="673">
        <v>0</v>
      </c>
    </row>
    <row r="505" spans="1:21" ht="14.4" customHeight="1" x14ac:dyDescent="0.3">
      <c r="A505" s="625">
        <v>7</v>
      </c>
      <c r="B505" s="626" t="s">
        <v>528</v>
      </c>
      <c r="C505" s="626">
        <v>89301072</v>
      </c>
      <c r="D505" s="689" t="s">
        <v>4275</v>
      </c>
      <c r="E505" s="690" t="s">
        <v>2899</v>
      </c>
      <c r="F505" s="626" t="s">
        <v>2873</v>
      </c>
      <c r="G505" s="626" t="s">
        <v>2957</v>
      </c>
      <c r="H505" s="626" t="s">
        <v>645</v>
      </c>
      <c r="I505" s="626" t="s">
        <v>2958</v>
      </c>
      <c r="J505" s="626" t="s">
        <v>2959</v>
      </c>
      <c r="K505" s="626" t="s">
        <v>2960</v>
      </c>
      <c r="L505" s="627">
        <v>1344.66</v>
      </c>
      <c r="M505" s="627">
        <v>4033.9800000000005</v>
      </c>
      <c r="N505" s="626">
        <v>3</v>
      </c>
      <c r="O505" s="691">
        <v>0.5</v>
      </c>
      <c r="P505" s="627">
        <v>4033.9800000000005</v>
      </c>
      <c r="Q505" s="642">
        <v>1</v>
      </c>
      <c r="R505" s="626">
        <v>3</v>
      </c>
      <c r="S505" s="642">
        <v>1</v>
      </c>
      <c r="T505" s="691">
        <v>0.5</v>
      </c>
      <c r="U505" s="673">
        <v>1</v>
      </c>
    </row>
    <row r="506" spans="1:21" ht="14.4" customHeight="1" x14ac:dyDescent="0.3">
      <c r="A506" s="625">
        <v>7</v>
      </c>
      <c r="B506" s="626" t="s">
        <v>528</v>
      </c>
      <c r="C506" s="626">
        <v>89301072</v>
      </c>
      <c r="D506" s="689" t="s">
        <v>4275</v>
      </c>
      <c r="E506" s="690" t="s">
        <v>2899</v>
      </c>
      <c r="F506" s="626" t="s">
        <v>2873</v>
      </c>
      <c r="G506" s="626" t="s">
        <v>2957</v>
      </c>
      <c r="H506" s="626" t="s">
        <v>645</v>
      </c>
      <c r="I506" s="626" t="s">
        <v>3227</v>
      </c>
      <c r="J506" s="626" t="s">
        <v>3228</v>
      </c>
      <c r="K506" s="626" t="s">
        <v>3229</v>
      </c>
      <c r="L506" s="627">
        <v>1793.46</v>
      </c>
      <c r="M506" s="627">
        <v>7173.84</v>
      </c>
      <c r="N506" s="626">
        <v>4</v>
      </c>
      <c r="O506" s="691">
        <v>1</v>
      </c>
      <c r="P506" s="627"/>
      <c r="Q506" s="642">
        <v>0</v>
      </c>
      <c r="R506" s="626"/>
      <c r="S506" s="642">
        <v>0</v>
      </c>
      <c r="T506" s="691"/>
      <c r="U506" s="673">
        <v>0</v>
      </c>
    </row>
    <row r="507" spans="1:21" ht="14.4" customHeight="1" x14ac:dyDescent="0.3">
      <c r="A507" s="625">
        <v>7</v>
      </c>
      <c r="B507" s="626" t="s">
        <v>528</v>
      </c>
      <c r="C507" s="626">
        <v>89301072</v>
      </c>
      <c r="D507" s="689" t="s">
        <v>4275</v>
      </c>
      <c r="E507" s="690" t="s">
        <v>2899</v>
      </c>
      <c r="F507" s="626" t="s">
        <v>2873</v>
      </c>
      <c r="G507" s="626" t="s">
        <v>3252</v>
      </c>
      <c r="H507" s="626" t="s">
        <v>645</v>
      </c>
      <c r="I507" s="626" t="s">
        <v>3668</v>
      </c>
      <c r="J507" s="626" t="s">
        <v>3669</v>
      </c>
      <c r="K507" s="626" t="s">
        <v>3670</v>
      </c>
      <c r="L507" s="627">
        <v>49.12</v>
      </c>
      <c r="M507" s="627">
        <v>147.35999999999999</v>
      </c>
      <c r="N507" s="626">
        <v>3</v>
      </c>
      <c r="O507" s="691">
        <v>1</v>
      </c>
      <c r="P507" s="627"/>
      <c r="Q507" s="642">
        <v>0</v>
      </c>
      <c r="R507" s="626"/>
      <c r="S507" s="642">
        <v>0</v>
      </c>
      <c r="T507" s="691"/>
      <c r="U507" s="673">
        <v>0</v>
      </c>
    </row>
    <row r="508" spans="1:21" ht="14.4" customHeight="1" x14ac:dyDescent="0.3">
      <c r="A508" s="625">
        <v>7</v>
      </c>
      <c r="B508" s="626" t="s">
        <v>528</v>
      </c>
      <c r="C508" s="626">
        <v>89301072</v>
      </c>
      <c r="D508" s="689" t="s">
        <v>4275</v>
      </c>
      <c r="E508" s="690" t="s">
        <v>2899</v>
      </c>
      <c r="F508" s="626" t="s">
        <v>2873</v>
      </c>
      <c r="G508" s="626" t="s">
        <v>3252</v>
      </c>
      <c r="H508" s="626" t="s">
        <v>645</v>
      </c>
      <c r="I508" s="626" t="s">
        <v>3261</v>
      </c>
      <c r="J508" s="626" t="s">
        <v>3262</v>
      </c>
      <c r="K508" s="626" t="s">
        <v>3263</v>
      </c>
      <c r="L508" s="627">
        <v>147.36000000000001</v>
      </c>
      <c r="M508" s="627">
        <v>1473.6000000000001</v>
      </c>
      <c r="N508" s="626">
        <v>10</v>
      </c>
      <c r="O508" s="691">
        <v>1</v>
      </c>
      <c r="P508" s="627"/>
      <c r="Q508" s="642">
        <v>0</v>
      </c>
      <c r="R508" s="626"/>
      <c r="S508" s="642">
        <v>0</v>
      </c>
      <c r="T508" s="691"/>
      <c r="U508" s="673">
        <v>0</v>
      </c>
    </row>
    <row r="509" spans="1:21" ht="14.4" customHeight="1" x14ac:dyDescent="0.3">
      <c r="A509" s="625">
        <v>7</v>
      </c>
      <c r="B509" s="626" t="s">
        <v>528</v>
      </c>
      <c r="C509" s="626">
        <v>89301072</v>
      </c>
      <c r="D509" s="689" t="s">
        <v>4275</v>
      </c>
      <c r="E509" s="690" t="s">
        <v>2899</v>
      </c>
      <c r="F509" s="626" t="s">
        <v>2873</v>
      </c>
      <c r="G509" s="626" t="s">
        <v>3252</v>
      </c>
      <c r="H509" s="626" t="s">
        <v>527</v>
      </c>
      <c r="I509" s="626" t="s">
        <v>3671</v>
      </c>
      <c r="J509" s="626" t="s">
        <v>3267</v>
      </c>
      <c r="K509" s="626" t="s">
        <v>3175</v>
      </c>
      <c r="L509" s="627">
        <v>0</v>
      </c>
      <c r="M509" s="627">
        <v>0</v>
      </c>
      <c r="N509" s="626">
        <v>6</v>
      </c>
      <c r="O509" s="691">
        <v>3</v>
      </c>
      <c r="P509" s="627">
        <v>0</v>
      </c>
      <c r="Q509" s="642"/>
      <c r="R509" s="626">
        <v>4</v>
      </c>
      <c r="S509" s="642">
        <v>0.66666666666666663</v>
      </c>
      <c r="T509" s="691">
        <v>2</v>
      </c>
      <c r="U509" s="673">
        <v>0.66666666666666663</v>
      </c>
    </row>
    <row r="510" spans="1:21" ht="14.4" customHeight="1" x14ac:dyDescent="0.3">
      <c r="A510" s="625">
        <v>7</v>
      </c>
      <c r="B510" s="626" t="s">
        <v>528</v>
      </c>
      <c r="C510" s="626">
        <v>89301072</v>
      </c>
      <c r="D510" s="689" t="s">
        <v>4275</v>
      </c>
      <c r="E510" s="690" t="s">
        <v>2899</v>
      </c>
      <c r="F510" s="626" t="s">
        <v>2873</v>
      </c>
      <c r="G510" s="626" t="s">
        <v>3252</v>
      </c>
      <c r="H510" s="626" t="s">
        <v>645</v>
      </c>
      <c r="I510" s="626" t="s">
        <v>3269</v>
      </c>
      <c r="J510" s="626" t="s">
        <v>3270</v>
      </c>
      <c r="K510" s="626" t="s">
        <v>3175</v>
      </c>
      <c r="L510" s="627">
        <v>124.51</v>
      </c>
      <c r="M510" s="627">
        <v>747.06000000000006</v>
      </c>
      <c r="N510" s="626">
        <v>6</v>
      </c>
      <c r="O510" s="691">
        <v>0.5</v>
      </c>
      <c r="P510" s="627"/>
      <c r="Q510" s="642">
        <v>0</v>
      </c>
      <c r="R510" s="626"/>
      <c r="S510" s="642">
        <v>0</v>
      </c>
      <c r="T510" s="691"/>
      <c r="U510" s="673">
        <v>0</v>
      </c>
    </row>
    <row r="511" spans="1:21" ht="14.4" customHeight="1" x14ac:dyDescent="0.3">
      <c r="A511" s="625">
        <v>7</v>
      </c>
      <c r="B511" s="626" t="s">
        <v>528</v>
      </c>
      <c r="C511" s="626">
        <v>89301072</v>
      </c>
      <c r="D511" s="689" t="s">
        <v>4275</v>
      </c>
      <c r="E511" s="690" t="s">
        <v>2899</v>
      </c>
      <c r="F511" s="626" t="s">
        <v>2873</v>
      </c>
      <c r="G511" s="626" t="s">
        <v>3252</v>
      </c>
      <c r="H511" s="626" t="s">
        <v>645</v>
      </c>
      <c r="I511" s="626" t="s">
        <v>3377</v>
      </c>
      <c r="J511" s="626" t="s">
        <v>3270</v>
      </c>
      <c r="K511" s="626" t="s">
        <v>3268</v>
      </c>
      <c r="L511" s="627">
        <v>207.53</v>
      </c>
      <c r="M511" s="627">
        <v>622.59</v>
      </c>
      <c r="N511" s="626">
        <v>3</v>
      </c>
      <c r="O511" s="691">
        <v>0.5</v>
      </c>
      <c r="P511" s="627">
        <v>622.59</v>
      </c>
      <c r="Q511" s="642">
        <v>1</v>
      </c>
      <c r="R511" s="626">
        <v>3</v>
      </c>
      <c r="S511" s="642">
        <v>1</v>
      </c>
      <c r="T511" s="691">
        <v>0.5</v>
      </c>
      <c r="U511" s="673">
        <v>1</v>
      </c>
    </row>
    <row r="512" spans="1:21" ht="14.4" customHeight="1" x14ac:dyDescent="0.3">
      <c r="A512" s="625">
        <v>7</v>
      </c>
      <c r="B512" s="626" t="s">
        <v>528</v>
      </c>
      <c r="C512" s="626">
        <v>89301072</v>
      </c>
      <c r="D512" s="689" t="s">
        <v>4275</v>
      </c>
      <c r="E512" s="690" t="s">
        <v>2899</v>
      </c>
      <c r="F512" s="626" t="s">
        <v>2873</v>
      </c>
      <c r="G512" s="626" t="s">
        <v>3252</v>
      </c>
      <c r="H512" s="626" t="s">
        <v>645</v>
      </c>
      <c r="I512" s="626" t="s">
        <v>3378</v>
      </c>
      <c r="J512" s="626" t="s">
        <v>3369</v>
      </c>
      <c r="K512" s="626" t="s">
        <v>3374</v>
      </c>
      <c r="L512" s="627">
        <v>314.35000000000002</v>
      </c>
      <c r="M512" s="627">
        <v>943.05000000000007</v>
      </c>
      <c r="N512" s="626">
        <v>3</v>
      </c>
      <c r="O512" s="691">
        <v>1.5</v>
      </c>
      <c r="P512" s="627">
        <v>314.35000000000002</v>
      </c>
      <c r="Q512" s="642">
        <v>0.33333333333333331</v>
      </c>
      <c r="R512" s="626">
        <v>1</v>
      </c>
      <c r="S512" s="642">
        <v>0.33333333333333331</v>
      </c>
      <c r="T512" s="691">
        <v>1</v>
      </c>
      <c r="U512" s="673">
        <v>0.66666666666666663</v>
      </c>
    </row>
    <row r="513" spans="1:21" ht="14.4" customHeight="1" x14ac:dyDescent="0.3">
      <c r="A513" s="625">
        <v>7</v>
      </c>
      <c r="B513" s="626" t="s">
        <v>528</v>
      </c>
      <c r="C513" s="626">
        <v>89301072</v>
      </c>
      <c r="D513" s="689" t="s">
        <v>4275</v>
      </c>
      <c r="E513" s="690" t="s">
        <v>2899</v>
      </c>
      <c r="F513" s="626" t="s">
        <v>2873</v>
      </c>
      <c r="G513" s="626" t="s">
        <v>3034</v>
      </c>
      <c r="H513" s="626" t="s">
        <v>527</v>
      </c>
      <c r="I513" s="626" t="s">
        <v>3672</v>
      </c>
      <c r="J513" s="626" t="s">
        <v>3673</v>
      </c>
      <c r="K513" s="626" t="s">
        <v>3002</v>
      </c>
      <c r="L513" s="627">
        <v>60.97</v>
      </c>
      <c r="M513" s="627">
        <v>182.91</v>
      </c>
      <c r="N513" s="626">
        <v>3</v>
      </c>
      <c r="O513" s="691">
        <v>0.5</v>
      </c>
      <c r="P513" s="627">
        <v>182.91</v>
      </c>
      <c r="Q513" s="642">
        <v>1</v>
      </c>
      <c r="R513" s="626">
        <v>3</v>
      </c>
      <c r="S513" s="642">
        <v>1</v>
      </c>
      <c r="T513" s="691">
        <v>0.5</v>
      </c>
      <c r="U513" s="673">
        <v>1</v>
      </c>
    </row>
    <row r="514" spans="1:21" ht="14.4" customHeight="1" x14ac:dyDescent="0.3">
      <c r="A514" s="625">
        <v>7</v>
      </c>
      <c r="B514" s="626" t="s">
        <v>528</v>
      </c>
      <c r="C514" s="626">
        <v>89301072</v>
      </c>
      <c r="D514" s="689" t="s">
        <v>4275</v>
      </c>
      <c r="E514" s="690" t="s">
        <v>2899</v>
      </c>
      <c r="F514" s="626" t="s">
        <v>2873</v>
      </c>
      <c r="G514" s="626" t="s">
        <v>3034</v>
      </c>
      <c r="H514" s="626" t="s">
        <v>527</v>
      </c>
      <c r="I514" s="626" t="s">
        <v>3271</v>
      </c>
      <c r="J514" s="626" t="s">
        <v>3272</v>
      </c>
      <c r="K514" s="626" t="s">
        <v>3002</v>
      </c>
      <c r="L514" s="627">
        <v>154.33000000000001</v>
      </c>
      <c r="M514" s="627">
        <v>925.98</v>
      </c>
      <c r="N514" s="626">
        <v>6</v>
      </c>
      <c r="O514" s="691">
        <v>2</v>
      </c>
      <c r="P514" s="627"/>
      <c r="Q514" s="642">
        <v>0</v>
      </c>
      <c r="R514" s="626"/>
      <c r="S514" s="642">
        <v>0</v>
      </c>
      <c r="T514" s="691"/>
      <c r="U514" s="673">
        <v>0</v>
      </c>
    </row>
    <row r="515" spans="1:21" ht="14.4" customHeight="1" x14ac:dyDescent="0.3">
      <c r="A515" s="625">
        <v>7</v>
      </c>
      <c r="B515" s="626" t="s">
        <v>528</v>
      </c>
      <c r="C515" s="626">
        <v>89301072</v>
      </c>
      <c r="D515" s="689" t="s">
        <v>4275</v>
      </c>
      <c r="E515" s="690" t="s">
        <v>2899</v>
      </c>
      <c r="F515" s="626" t="s">
        <v>2873</v>
      </c>
      <c r="G515" s="626" t="s">
        <v>3034</v>
      </c>
      <c r="H515" s="626" t="s">
        <v>527</v>
      </c>
      <c r="I515" s="626" t="s">
        <v>3035</v>
      </c>
      <c r="J515" s="626" t="s">
        <v>3036</v>
      </c>
      <c r="K515" s="626" t="s">
        <v>3002</v>
      </c>
      <c r="L515" s="627">
        <v>60.97</v>
      </c>
      <c r="M515" s="627">
        <v>1097.46</v>
      </c>
      <c r="N515" s="626">
        <v>18</v>
      </c>
      <c r="O515" s="691">
        <v>5</v>
      </c>
      <c r="P515" s="627">
        <v>426.78999999999996</v>
      </c>
      <c r="Q515" s="642">
        <v>0.38888888888888884</v>
      </c>
      <c r="R515" s="626">
        <v>7</v>
      </c>
      <c r="S515" s="642">
        <v>0.3888888888888889</v>
      </c>
      <c r="T515" s="691">
        <v>2</v>
      </c>
      <c r="U515" s="673">
        <v>0.4</v>
      </c>
    </row>
    <row r="516" spans="1:21" ht="14.4" customHeight="1" x14ac:dyDescent="0.3">
      <c r="A516" s="625">
        <v>7</v>
      </c>
      <c r="B516" s="626" t="s">
        <v>528</v>
      </c>
      <c r="C516" s="626">
        <v>89301072</v>
      </c>
      <c r="D516" s="689" t="s">
        <v>4275</v>
      </c>
      <c r="E516" s="690" t="s">
        <v>2899</v>
      </c>
      <c r="F516" s="626" t="s">
        <v>2873</v>
      </c>
      <c r="G516" s="626" t="s">
        <v>3034</v>
      </c>
      <c r="H516" s="626" t="s">
        <v>527</v>
      </c>
      <c r="I516" s="626" t="s">
        <v>3674</v>
      </c>
      <c r="J516" s="626" t="s">
        <v>3036</v>
      </c>
      <c r="K516" s="626" t="s">
        <v>3675</v>
      </c>
      <c r="L516" s="627">
        <v>0</v>
      </c>
      <c r="M516" s="627">
        <v>0</v>
      </c>
      <c r="N516" s="626">
        <v>2</v>
      </c>
      <c r="O516" s="691">
        <v>1</v>
      </c>
      <c r="P516" s="627"/>
      <c r="Q516" s="642"/>
      <c r="R516" s="626"/>
      <c r="S516" s="642">
        <v>0</v>
      </c>
      <c r="T516" s="691"/>
      <c r="U516" s="673">
        <v>0</v>
      </c>
    </row>
    <row r="517" spans="1:21" ht="14.4" customHeight="1" x14ac:dyDescent="0.3">
      <c r="A517" s="625">
        <v>7</v>
      </c>
      <c r="B517" s="626" t="s">
        <v>528</v>
      </c>
      <c r="C517" s="626">
        <v>89301072</v>
      </c>
      <c r="D517" s="689" t="s">
        <v>4275</v>
      </c>
      <c r="E517" s="690" t="s">
        <v>2899</v>
      </c>
      <c r="F517" s="626" t="s">
        <v>2873</v>
      </c>
      <c r="G517" s="626" t="s">
        <v>3034</v>
      </c>
      <c r="H517" s="626" t="s">
        <v>527</v>
      </c>
      <c r="I517" s="626" t="s">
        <v>3383</v>
      </c>
      <c r="J517" s="626" t="s">
        <v>3036</v>
      </c>
      <c r="K517" s="626" t="s">
        <v>3384</v>
      </c>
      <c r="L517" s="627">
        <v>0</v>
      </c>
      <c r="M517" s="627">
        <v>0</v>
      </c>
      <c r="N517" s="626">
        <v>5</v>
      </c>
      <c r="O517" s="691">
        <v>1.5</v>
      </c>
      <c r="P517" s="627">
        <v>0</v>
      </c>
      <c r="Q517" s="642"/>
      <c r="R517" s="626">
        <v>2</v>
      </c>
      <c r="S517" s="642">
        <v>0.4</v>
      </c>
      <c r="T517" s="691">
        <v>1</v>
      </c>
      <c r="U517" s="673">
        <v>0.66666666666666663</v>
      </c>
    </row>
    <row r="518" spans="1:21" ht="14.4" customHeight="1" x14ac:dyDescent="0.3">
      <c r="A518" s="625">
        <v>7</v>
      </c>
      <c r="B518" s="626" t="s">
        <v>528</v>
      </c>
      <c r="C518" s="626">
        <v>89301072</v>
      </c>
      <c r="D518" s="689" t="s">
        <v>4275</v>
      </c>
      <c r="E518" s="690" t="s">
        <v>2899</v>
      </c>
      <c r="F518" s="626" t="s">
        <v>2873</v>
      </c>
      <c r="G518" s="626" t="s">
        <v>3277</v>
      </c>
      <c r="H518" s="626" t="s">
        <v>645</v>
      </c>
      <c r="I518" s="626" t="s">
        <v>3676</v>
      </c>
      <c r="J518" s="626" t="s">
        <v>2070</v>
      </c>
      <c r="K518" s="626" t="s">
        <v>3677</v>
      </c>
      <c r="L518" s="627">
        <v>464.86</v>
      </c>
      <c r="M518" s="627">
        <v>464.86</v>
      </c>
      <c r="N518" s="626">
        <v>1</v>
      </c>
      <c r="O518" s="691">
        <v>0.5</v>
      </c>
      <c r="P518" s="627"/>
      <c r="Q518" s="642">
        <v>0</v>
      </c>
      <c r="R518" s="626"/>
      <c r="S518" s="642">
        <v>0</v>
      </c>
      <c r="T518" s="691"/>
      <c r="U518" s="673">
        <v>0</v>
      </c>
    </row>
    <row r="519" spans="1:21" ht="14.4" customHeight="1" x14ac:dyDescent="0.3">
      <c r="A519" s="625">
        <v>7</v>
      </c>
      <c r="B519" s="626" t="s">
        <v>528</v>
      </c>
      <c r="C519" s="626">
        <v>89301072</v>
      </c>
      <c r="D519" s="689" t="s">
        <v>4275</v>
      </c>
      <c r="E519" s="690" t="s">
        <v>2900</v>
      </c>
      <c r="F519" s="626" t="s">
        <v>2873</v>
      </c>
      <c r="G519" s="626" t="s">
        <v>3457</v>
      </c>
      <c r="H519" s="626" t="s">
        <v>527</v>
      </c>
      <c r="I519" s="626" t="s">
        <v>3678</v>
      </c>
      <c r="J519" s="626" t="s">
        <v>3679</v>
      </c>
      <c r="K519" s="626" t="s">
        <v>3680</v>
      </c>
      <c r="L519" s="627">
        <v>0</v>
      </c>
      <c r="M519" s="627">
        <v>0</v>
      </c>
      <c r="N519" s="626">
        <v>1</v>
      </c>
      <c r="O519" s="691">
        <v>1</v>
      </c>
      <c r="P519" s="627"/>
      <c r="Q519" s="642"/>
      <c r="R519" s="626"/>
      <c r="S519" s="642">
        <v>0</v>
      </c>
      <c r="T519" s="691"/>
      <c r="U519" s="673">
        <v>0</v>
      </c>
    </row>
    <row r="520" spans="1:21" ht="14.4" customHeight="1" x14ac:dyDescent="0.3">
      <c r="A520" s="625">
        <v>7</v>
      </c>
      <c r="B520" s="626" t="s">
        <v>528</v>
      </c>
      <c r="C520" s="626">
        <v>89301072</v>
      </c>
      <c r="D520" s="689" t="s">
        <v>4275</v>
      </c>
      <c r="E520" s="690" t="s">
        <v>2900</v>
      </c>
      <c r="F520" s="626" t="s">
        <v>2873</v>
      </c>
      <c r="G520" s="626" t="s">
        <v>3457</v>
      </c>
      <c r="H520" s="626" t="s">
        <v>527</v>
      </c>
      <c r="I520" s="626" t="s">
        <v>3681</v>
      </c>
      <c r="J520" s="626" t="s">
        <v>3682</v>
      </c>
      <c r="K520" s="626" t="s">
        <v>3683</v>
      </c>
      <c r="L520" s="627">
        <v>97.18</v>
      </c>
      <c r="M520" s="627">
        <v>97.18</v>
      </c>
      <c r="N520" s="626">
        <v>1</v>
      </c>
      <c r="O520" s="691">
        <v>1</v>
      </c>
      <c r="P520" s="627">
        <v>97.18</v>
      </c>
      <c r="Q520" s="642">
        <v>1</v>
      </c>
      <c r="R520" s="626">
        <v>1</v>
      </c>
      <c r="S520" s="642">
        <v>1</v>
      </c>
      <c r="T520" s="691">
        <v>1</v>
      </c>
      <c r="U520" s="673">
        <v>1</v>
      </c>
    </row>
    <row r="521" spans="1:21" ht="14.4" customHeight="1" x14ac:dyDescent="0.3">
      <c r="A521" s="625">
        <v>7</v>
      </c>
      <c r="B521" s="626" t="s">
        <v>528</v>
      </c>
      <c r="C521" s="626">
        <v>89301072</v>
      </c>
      <c r="D521" s="689" t="s">
        <v>4275</v>
      </c>
      <c r="E521" s="690" t="s">
        <v>2900</v>
      </c>
      <c r="F521" s="626" t="s">
        <v>2873</v>
      </c>
      <c r="G521" s="626" t="s">
        <v>3457</v>
      </c>
      <c r="H521" s="626" t="s">
        <v>527</v>
      </c>
      <c r="I521" s="626" t="s">
        <v>3681</v>
      </c>
      <c r="J521" s="626" t="s">
        <v>3679</v>
      </c>
      <c r="K521" s="626" t="s">
        <v>3683</v>
      </c>
      <c r="L521" s="627">
        <v>97.18</v>
      </c>
      <c r="M521" s="627">
        <v>97.18</v>
      </c>
      <c r="N521" s="626">
        <v>1</v>
      </c>
      <c r="O521" s="691">
        <v>1</v>
      </c>
      <c r="P521" s="627">
        <v>97.18</v>
      </c>
      <c r="Q521" s="642">
        <v>1</v>
      </c>
      <c r="R521" s="626">
        <v>1</v>
      </c>
      <c r="S521" s="642">
        <v>1</v>
      </c>
      <c r="T521" s="691">
        <v>1</v>
      </c>
      <c r="U521" s="673">
        <v>1</v>
      </c>
    </row>
    <row r="522" spans="1:21" ht="14.4" customHeight="1" x14ac:dyDescent="0.3">
      <c r="A522" s="625">
        <v>7</v>
      </c>
      <c r="B522" s="626" t="s">
        <v>528</v>
      </c>
      <c r="C522" s="626">
        <v>89301072</v>
      </c>
      <c r="D522" s="689" t="s">
        <v>4275</v>
      </c>
      <c r="E522" s="690" t="s">
        <v>2900</v>
      </c>
      <c r="F522" s="626" t="s">
        <v>2873</v>
      </c>
      <c r="G522" s="626" t="s">
        <v>3465</v>
      </c>
      <c r="H522" s="626" t="s">
        <v>645</v>
      </c>
      <c r="I522" s="626" t="s">
        <v>3466</v>
      </c>
      <c r="J522" s="626" t="s">
        <v>3467</v>
      </c>
      <c r="K522" s="626" t="s">
        <v>3468</v>
      </c>
      <c r="L522" s="627">
        <v>937.93</v>
      </c>
      <c r="M522" s="627">
        <v>1875.86</v>
      </c>
      <c r="N522" s="626">
        <v>2</v>
      </c>
      <c r="O522" s="691">
        <v>1</v>
      </c>
      <c r="P522" s="627">
        <v>1875.86</v>
      </c>
      <c r="Q522" s="642">
        <v>1</v>
      </c>
      <c r="R522" s="626">
        <v>2</v>
      </c>
      <c r="S522" s="642">
        <v>1</v>
      </c>
      <c r="T522" s="691">
        <v>1</v>
      </c>
      <c r="U522" s="673">
        <v>1</v>
      </c>
    </row>
    <row r="523" spans="1:21" ht="14.4" customHeight="1" x14ac:dyDescent="0.3">
      <c r="A523" s="625">
        <v>7</v>
      </c>
      <c r="B523" s="626" t="s">
        <v>528</v>
      </c>
      <c r="C523" s="626">
        <v>89301072</v>
      </c>
      <c r="D523" s="689" t="s">
        <v>4275</v>
      </c>
      <c r="E523" s="690" t="s">
        <v>2901</v>
      </c>
      <c r="F523" s="626" t="s">
        <v>2873</v>
      </c>
      <c r="G523" s="626" t="s">
        <v>3046</v>
      </c>
      <c r="H523" s="626" t="s">
        <v>645</v>
      </c>
      <c r="I523" s="626" t="s">
        <v>1978</v>
      </c>
      <c r="J523" s="626" t="s">
        <v>2846</v>
      </c>
      <c r="K523" s="626" t="s">
        <v>2847</v>
      </c>
      <c r="L523" s="627">
        <v>17.690000000000001</v>
      </c>
      <c r="M523" s="627">
        <v>123.83000000000001</v>
      </c>
      <c r="N523" s="626">
        <v>7</v>
      </c>
      <c r="O523" s="691">
        <v>2</v>
      </c>
      <c r="P523" s="627">
        <v>123.83000000000001</v>
      </c>
      <c r="Q523" s="642">
        <v>1</v>
      </c>
      <c r="R523" s="626">
        <v>7</v>
      </c>
      <c r="S523" s="642">
        <v>1</v>
      </c>
      <c r="T523" s="691">
        <v>2</v>
      </c>
      <c r="U523" s="673">
        <v>1</v>
      </c>
    </row>
    <row r="524" spans="1:21" ht="14.4" customHeight="1" x14ac:dyDescent="0.3">
      <c r="A524" s="625">
        <v>7</v>
      </c>
      <c r="B524" s="626" t="s">
        <v>528</v>
      </c>
      <c r="C524" s="626">
        <v>89301072</v>
      </c>
      <c r="D524" s="689" t="s">
        <v>4275</v>
      </c>
      <c r="E524" s="690" t="s">
        <v>2901</v>
      </c>
      <c r="F524" s="626" t="s">
        <v>2873</v>
      </c>
      <c r="G524" s="626" t="s">
        <v>3062</v>
      </c>
      <c r="H524" s="626" t="s">
        <v>527</v>
      </c>
      <c r="I524" s="626" t="s">
        <v>3063</v>
      </c>
      <c r="J524" s="626" t="s">
        <v>3064</v>
      </c>
      <c r="K524" s="626" t="s">
        <v>3065</v>
      </c>
      <c r="L524" s="627">
        <v>294.70999999999998</v>
      </c>
      <c r="M524" s="627">
        <v>2652.39</v>
      </c>
      <c r="N524" s="626">
        <v>9</v>
      </c>
      <c r="O524" s="691">
        <v>7</v>
      </c>
      <c r="P524" s="627">
        <v>2652.39</v>
      </c>
      <c r="Q524" s="642">
        <v>1</v>
      </c>
      <c r="R524" s="626">
        <v>9</v>
      </c>
      <c r="S524" s="642">
        <v>1</v>
      </c>
      <c r="T524" s="691">
        <v>7</v>
      </c>
      <c r="U524" s="673">
        <v>1</v>
      </c>
    </row>
    <row r="525" spans="1:21" ht="14.4" customHeight="1" x14ac:dyDescent="0.3">
      <c r="A525" s="625">
        <v>7</v>
      </c>
      <c r="B525" s="626" t="s">
        <v>528</v>
      </c>
      <c r="C525" s="626">
        <v>89301072</v>
      </c>
      <c r="D525" s="689" t="s">
        <v>4275</v>
      </c>
      <c r="E525" s="690" t="s">
        <v>2901</v>
      </c>
      <c r="F525" s="626" t="s">
        <v>2873</v>
      </c>
      <c r="G525" s="626" t="s">
        <v>3062</v>
      </c>
      <c r="H525" s="626" t="s">
        <v>527</v>
      </c>
      <c r="I525" s="626" t="s">
        <v>3063</v>
      </c>
      <c r="J525" s="626" t="s">
        <v>3064</v>
      </c>
      <c r="K525" s="626" t="s">
        <v>3065</v>
      </c>
      <c r="L525" s="627">
        <v>294.7</v>
      </c>
      <c r="M525" s="627">
        <v>589.4</v>
      </c>
      <c r="N525" s="626">
        <v>2</v>
      </c>
      <c r="O525" s="691">
        <v>2</v>
      </c>
      <c r="P525" s="627">
        <v>589.4</v>
      </c>
      <c r="Q525" s="642">
        <v>1</v>
      </c>
      <c r="R525" s="626">
        <v>2</v>
      </c>
      <c r="S525" s="642">
        <v>1</v>
      </c>
      <c r="T525" s="691">
        <v>2</v>
      </c>
      <c r="U525" s="673">
        <v>1</v>
      </c>
    </row>
    <row r="526" spans="1:21" ht="14.4" customHeight="1" x14ac:dyDescent="0.3">
      <c r="A526" s="625">
        <v>7</v>
      </c>
      <c r="B526" s="626" t="s">
        <v>528</v>
      </c>
      <c r="C526" s="626">
        <v>89301072</v>
      </c>
      <c r="D526" s="689" t="s">
        <v>4275</v>
      </c>
      <c r="E526" s="690" t="s">
        <v>2901</v>
      </c>
      <c r="F526" s="626" t="s">
        <v>2873</v>
      </c>
      <c r="G526" s="626" t="s">
        <v>3062</v>
      </c>
      <c r="H526" s="626" t="s">
        <v>527</v>
      </c>
      <c r="I526" s="626" t="s">
        <v>3684</v>
      </c>
      <c r="J526" s="626" t="s">
        <v>3064</v>
      </c>
      <c r="K526" s="626" t="s">
        <v>3685</v>
      </c>
      <c r="L526" s="627">
        <v>0</v>
      </c>
      <c r="M526" s="627">
        <v>0</v>
      </c>
      <c r="N526" s="626">
        <v>3</v>
      </c>
      <c r="O526" s="691">
        <v>2.5</v>
      </c>
      <c r="P526" s="627">
        <v>0</v>
      </c>
      <c r="Q526" s="642"/>
      <c r="R526" s="626">
        <v>3</v>
      </c>
      <c r="S526" s="642">
        <v>1</v>
      </c>
      <c r="T526" s="691">
        <v>2.5</v>
      </c>
      <c r="U526" s="673">
        <v>1</v>
      </c>
    </row>
    <row r="527" spans="1:21" ht="14.4" customHeight="1" x14ac:dyDescent="0.3">
      <c r="A527" s="625">
        <v>7</v>
      </c>
      <c r="B527" s="626" t="s">
        <v>528</v>
      </c>
      <c r="C527" s="626">
        <v>89301072</v>
      </c>
      <c r="D527" s="689" t="s">
        <v>4275</v>
      </c>
      <c r="E527" s="690" t="s">
        <v>2901</v>
      </c>
      <c r="F527" s="626" t="s">
        <v>2873</v>
      </c>
      <c r="G527" s="626" t="s">
        <v>3427</v>
      </c>
      <c r="H527" s="626" t="s">
        <v>645</v>
      </c>
      <c r="I527" s="626" t="s">
        <v>3686</v>
      </c>
      <c r="J527" s="626" t="s">
        <v>3687</v>
      </c>
      <c r="K527" s="626" t="s">
        <v>3688</v>
      </c>
      <c r="L527" s="627">
        <v>1070.8599999999999</v>
      </c>
      <c r="M527" s="627">
        <v>1070.8599999999999</v>
      </c>
      <c r="N527" s="626">
        <v>1</v>
      </c>
      <c r="O527" s="691">
        <v>0.5</v>
      </c>
      <c r="P527" s="627">
        <v>1070.8599999999999</v>
      </c>
      <c r="Q527" s="642">
        <v>1</v>
      </c>
      <c r="R527" s="626">
        <v>1</v>
      </c>
      <c r="S527" s="642">
        <v>1</v>
      </c>
      <c r="T527" s="691">
        <v>0.5</v>
      </c>
      <c r="U527" s="673">
        <v>1</v>
      </c>
    </row>
    <row r="528" spans="1:21" ht="14.4" customHeight="1" x14ac:dyDescent="0.3">
      <c r="A528" s="625">
        <v>7</v>
      </c>
      <c r="B528" s="626" t="s">
        <v>528</v>
      </c>
      <c r="C528" s="626">
        <v>89301072</v>
      </c>
      <c r="D528" s="689" t="s">
        <v>4275</v>
      </c>
      <c r="E528" s="690" t="s">
        <v>2901</v>
      </c>
      <c r="F528" s="626" t="s">
        <v>2873</v>
      </c>
      <c r="G528" s="626" t="s">
        <v>3311</v>
      </c>
      <c r="H528" s="626" t="s">
        <v>527</v>
      </c>
      <c r="I528" s="626" t="s">
        <v>947</v>
      </c>
      <c r="J528" s="626" t="s">
        <v>948</v>
      </c>
      <c r="K528" s="626" t="s">
        <v>3312</v>
      </c>
      <c r="L528" s="627">
        <v>153.37</v>
      </c>
      <c r="M528" s="627">
        <v>460.11</v>
      </c>
      <c r="N528" s="626">
        <v>3</v>
      </c>
      <c r="O528" s="691">
        <v>1</v>
      </c>
      <c r="P528" s="627">
        <v>460.11</v>
      </c>
      <c r="Q528" s="642">
        <v>1</v>
      </c>
      <c r="R528" s="626">
        <v>3</v>
      </c>
      <c r="S528" s="642">
        <v>1</v>
      </c>
      <c r="T528" s="691">
        <v>1</v>
      </c>
      <c r="U528" s="673">
        <v>1</v>
      </c>
    </row>
    <row r="529" spans="1:21" ht="14.4" customHeight="1" x14ac:dyDescent="0.3">
      <c r="A529" s="625">
        <v>7</v>
      </c>
      <c r="B529" s="626" t="s">
        <v>528</v>
      </c>
      <c r="C529" s="626">
        <v>89301072</v>
      </c>
      <c r="D529" s="689" t="s">
        <v>4275</v>
      </c>
      <c r="E529" s="690" t="s">
        <v>2901</v>
      </c>
      <c r="F529" s="626" t="s">
        <v>2873</v>
      </c>
      <c r="G529" s="626" t="s">
        <v>3166</v>
      </c>
      <c r="H529" s="626" t="s">
        <v>527</v>
      </c>
      <c r="I529" s="626" t="s">
        <v>995</v>
      </c>
      <c r="J529" s="626" t="s">
        <v>3329</v>
      </c>
      <c r="K529" s="626" t="s">
        <v>3330</v>
      </c>
      <c r="L529" s="627">
        <v>56.01</v>
      </c>
      <c r="M529" s="627">
        <v>56.01</v>
      </c>
      <c r="N529" s="626">
        <v>1</v>
      </c>
      <c r="O529" s="691">
        <v>1</v>
      </c>
      <c r="P529" s="627">
        <v>56.01</v>
      </c>
      <c r="Q529" s="642">
        <v>1</v>
      </c>
      <c r="R529" s="626">
        <v>1</v>
      </c>
      <c r="S529" s="642">
        <v>1</v>
      </c>
      <c r="T529" s="691">
        <v>1</v>
      </c>
      <c r="U529" s="673">
        <v>1</v>
      </c>
    </row>
    <row r="530" spans="1:21" ht="14.4" customHeight="1" x14ac:dyDescent="0.3">
      <c r="A530" s="625">
        <v>7</v>
      </c>
      <c r="B530" s="626" t="s">
        <v>528</v>
      </c>
      <c r="C530" s="626">
        <v>89301072</v>
      </c>
      <c r="D530" s="689" t="s">
        <v>4275</v>
      </c>
      <c r="E530" s="690" t="s">
        <v>2901</v>
      </c>
      <c r="F530" s="626" t="s">
        <v>2873</v>
      </c>
      <c r="G530" s="626" t="s">
        <v>3689</v>
      </c>
      <c r="H530" s="626" t="s">
        <v>527</v>
      </c>
      <c r="I530" s="626" t="s">
        <v>3690</v>
      </c>
      <c r="J530" s="626" t="s">
        <v>1298</v>
      </c>
      <c r="K530" s="626" t="s">
        <v>3358</v>
      </c>
      <c r="L530" s="627">
        <v>33.68</v>
      </c>
      <c r="M530" s="627">
        <v>33.68</v>
      </c>
      <c r="N530" s="626">
        <v>1</v>
      </c>
      <c r="O530" s="691">
        <v>0.5</v>
      </c>
      <c r="P530" s="627">
        <v>33.68</v>
      </c>
      <c r="Q530" s="642">
        <v>1</v>
      </c>
      <c r="R530" s="626">
        <v>1</v>
      </c>
      <c r="S530" s="642">
        <v>1</v>
      </c>
      <c r="T530" s="691">
        <v>0.5</v>
      </c>
      <c r="U530" s="673">
        <v>1</v>
      </c>
    </row>
    <row r="531" spans="1:21" ht="14.4" customHeight="1" x14ac:dyDescent="0.3">
      <c r="A531" s="625">
        <v>7</v>
      </c>
      <c r="B531" s="626" t="s">
        <v>528</v>
      </c>
      <c r="C531" s="626">
        <v>89301072</v>
      </c>
      <c r="D531" s="689" t="s">
        <v>4275</v>
      </c>
      <c r="E531" s="690" t="s">
        <v>2901</v>
      </c>
      <c r="F531" s="626" t="s">
        <v>2873</v>
      </c>
      <c r="G531" s="626" t="s">
        <v>3691</v>
      </c>
      <c r="H531" s="626" t="s">
        <v>527</v>
      </c>
      <c r="I531" s="626" t="s">
        <v>3692</v>
      </c>
      <c r="J531" s="626" t="s">
        <v>3693</v>
      </c>
      <c r="K531" s="626" t="s">
        <v>3694</v>
      </c>
      <c r="L531" s="627">
        <v>113.04</v>
      </c>
      <c r="M531" s="627">
        <v>226.08</v>
      </c>
      <c r="N531" s="626">
        <v>2</v>
      </c>
      <c r="O531" s="691">
        <v>0.5</v>
      </c>
      <c r="P531" s="627">
        <v>226.08</v>
      </c>
      <c r="Q531" s="642">
        <v>1</v>
      </c>
      <c r="R531" s="626">
        <v>2</v>
      </c>
      <c r="S531" s="642">
        <v>1</v>
      </c>
      <c r="T531" s="691">
        <v>0.5</v>
      </c>
      <c r="U531" s="673">
        <v>1</v>
      </c>
    </row>
    <row r="532" spans="1:21" ht="14.4" customHeight="1" x14ac:dyDescent="0.3">
      <c r="A532" s="625">
        <v>7</v>
      </c>
      <c r="B532" s="626" t="s">
        <v>528</v>
      </c>
      <c r="C532" s="626">
        <v>89301072</v>
      </c>
      <c r="D532" s="689" t="s">
        <v>4275</v>
      </c>
      <c r="E532" s="690" t="s">
        <v>2901</v>
      </c>
      <c r="F532" s="626" t="s">
        <v>2873</v>
      </c>
      <c r="G532" s="626" t="s">
        <v>3695</v>
      </c>
      <c r="H532" s="626" t="s">
        <v>645</v>
      </c>
      <c r="I532" s="626" t="s">
        <v>3696</v>
      </c>
      <c r="J532" s="626" t="s">
        <v>3697</v>
      </c>
      <c r="K532" s="626" t="s">
        <v>3698</v>
      </c>
      <c r="L532" s="627">
        <v>69.86</v>
      </c>
      <c r="M532" s="627">
        <v>139.72</v>
      </c>
      <c r="N532" s="626">
        <v>2</v>
      </c>
      <c r="O532" s="691">
        <v>1</v>
      </c>
      <c r="P532" s="627">
        <v>139.72</v>
      </c>
      <c r="Q532" s="642">
        <v>1</v>
      </c>
      <c r="R532" s="626">
        <v>2</v>
      </c>
      <c r="S532" s="642">
        <v>1</v>
      </c>
      <c r="T532" s="691">
        <v>1</v>
      </c>
      <c r="U532" s="673">
        <v>1</v>
      </c>
    </row>
    <row r="533" spans="1:21" ht="14.4" customHeight="1" x14ac:dyDescent="0.3">
      <c r="A533" s="625">
        <v>7</v>
      </c>
      <c r="B533" s="626" t="s">
        <v>528</v>
      </c>
      <c r="C533" s="626">
        <v>89301072</v>
      </c>
      <c r="D533" s="689" t="s">
        <v>4275</v>
      </c>
      <c r="E533" s="690" t="s">
        <v>2902</v>
      </c>
      <c r="F533" s="626" t="s">
        <v>2873</v>
      </c>
      <c r="G533" s="626" t="s">
        <v>3699</v>
      </c>
      <c r="H533" s="626" t="s">
        <v>527</v>
      </c>
      <c r="I533" s="626" t="s">
        <v>3700</v>
      </c>
      <c r="J533" s="626" t="s">
        <v>3701</v>
      </c>
      <c r="K533" s="626" t="s">
        <v>3702</v>
      </c>
      <c r="L533" s="627">
        <v>64.23</v>
      </c>
      <c r="M533" s="627">
        <v>128.46</v>
      </c>
      <c r="N533" s="626">
        <v>2</v>
      </c>
      <c r="O533" s="691">
        <v>0.5</v>
      </c>
      <c r="P533" s="627">
        <v>128.46</v>
      </c>
      <c r="Q533" s="642">
        <v>1</v>
      </c>
      <c r="R533" s="626">
        <v>2</v>
      </c>
      <c r="S533" s="642">
        <v>1</v>
      </c>
      <c r="T533" s="691">
        <v>0.5</v>
      </c>
      <c r="U533" s="673">
        <v>1</v>
      </c>
    </row>
    <row r="534" spans="1:21" ht="14.4" customHeight="1" x14ac:dyDescent="0.3">
      <c r="A534" s="625">
        <v>7</v>
      </c>
      <c r="B534" s="626" t="s">
        <v>528</v>
      </c>
      <c r="C534" s="626">
        <v>89301072</v>
      </c>
      <c r="D534" s="689" t="s">
        <v>4275</v>
      </c>
      <c r="E534" s="690" t="s">
        <v>2902</v>
      </c>
      <c r="F534" s="626" t="s">
        <v>2873</v>
      </c>
      <c r="G534" s="626" t="s">
        <v>2940</v>
      </c>
      <c r="H534" s="626" t="s">
        <v>645</v>
      </c>
      <c r="I534" s="626" t="s">
        <v>2941</v>
      </c>
      <c r="J534" s="626" t="s">
        <v>2942</v>
      </c>
      <c r="K534" s="626" t="s">
        <v>2943</v>
      </c>
      <c r="L534" s="627">
        <v>333.31</v>
      </c>
      <c r="M534" s="627">
        <v>333.31</v>
      </c>
      <c r="N534" s="626">
        <v>1</v>
      </c>
      <c r="O534" s="691">
        <v>1</v>
      </c>
      <c r="P534" s="627"/>
      <c r="Q534" s="642">
        <v>0</v>
      </c>
      <c r="R534" s="626"/>
      <c r="S534" s="642">
        <v>0</v>
      </c>
      <c r="T534" s="691"/>
      <c r="U534" s="673">
        <v>0</v>
      </c>
    </row>
    <row r="535" spans="1:21" ht="14.4" customHeight="1" x14ac:dyDescent="0.3">
      <c r="A535" s="625">
        <v>7</v>
      </c>
      <c r="B535" s="626" t="s">
        <v>528</v>
      </c>
      <c r="C535" s="626">
        <v>89301072</v>
      </c>
      <c r="D535" s="689" t="s">
        <v>4275</v>
      </c>
      <c r="E535" s="690" t="s">
        <v>2902</v>
      </c>
      <c r="F535" s="626" t="s">
        <v>2873</v>
      </c>
      <c r="G535" s="626" t="s">
        <v>3282</v>
      </c>
      <c r="H535" s="626" t="s">
        <v>645</v>
      </c>
      <c r="I535" s="626" t="s">
        <v>3703</v>
      </c>
      <c r="J535" s="626" t="s">
        <v>3704</v>
      </c>
      <c r="K535" s="626" t="s">
        <v>2029</v>
      </c>
      <c r="L535" s="627">
        <v>196.76</v>
      </c>
      <c r="M535" s="627">
        <v>393.52</v>
      </c>
      <c r="N535" s="626">
        <v>2</v>
      </c>
      <c r="O535" s="691">
        <v>0.5</v>
      </c>
      <c r="P535" s="627"/>
      <c r="Q535" s="642">
        <v>0</v>
      </c>
      <c r="R535" s="626"/>
      <c r="S535" s="642">
        <v>0</v>
      </c>
      <c r="T535" s="691"/>
      <c r="U535" s="673">
        <v>0</v>
      </c>
    </row>
    <row r="536" spans="1:21" ht="14.4" customHeight="1" x14ac:dyDescent="0.3">
      <c r="A536" s="625">
        <v>7</v>
      </c>
      <c r="B536" s="626" t="s">
        <v>528</v>
      </c>
      <c r="C536" s="626">
        <v>89301072</v>
      </c>
      <c r="D536" s="689" t="s">
        <v>4275</v>
      </c>
      <c r="E536" s="690" t="s">
        <v>2902</v>
      </c>
      <c r="F536" s="626" t="s">
        <v>2873</v>
      </c>
      <c r="G536" s="626" t="s">
        <v>2981</v>
      </c>
      <c r="H536" s="626" t="s">
        <v>645</v>
      </c>
      <c r="I536" s="626" t="s">
        <v>2982</v>
      </c>
      <c r="J536" s="626" t="s">
        <v>2983</v>
      </c>
      <c r="K536" s="626" t="s">
        <v>2984</v>
      </c>
      <c r="L536" s="627">
        <v>222.25</v>
      </c>
      <c r="M536" s="627">
        <v>1778</v>
      </c>
      <c r="N536" s="626">
        <v>8</v>
      </c>
      <c r="O536" s="691">
        <v>3</v>
      </c>
      <c r="P536" s="627">
        <v>1778</v>
      </c>
      <c r="Q536" s="642">
        <v>1</v>
      </c>
      <c r="R536" s="626">
        <v>8</v>
      </c>
      <c r="S536" s="642">
        <v>1</v>
      </c>
      <c r="T536" s="691">
        <v>3</v>
      </c>
      <c r="U536" s="673">
        <v>1</v>
      </c>
    </row>
    <row r="537" spans="1:21" ht="14.4" customHeight="1" x14ac:dyDescent="0.3">
      <c r="A537" s="625">
        <v>7</v>
      </c>
      <c r="B537" s="626" t="s">
        <v>528</v>
      </c>
      <c r="C537" s="626">
        <v>89301072</v>
      </c>
      <c r="D537" s="689" t="s">
        <v>4275</v>
      </c>
      <c r="E537" s="690" t="s">
        <v>2902</v>
      </c>
      <c r="F537" s="626" t="s">
        <v>2873</v>
      </c>
      <c r="G537" s="626" t="s">
        <v>3705</v>
      </c>
      <c r="H537" s="626" t="s">
        <v>527</v>
      </c>
      <c r="I537" s="626" t="s">
        <v>3706</v>
      </c>
      <c r="J537" s="626" t="s">
        <v>3707</v>
      </c>
      <c r="K537" s="626" t="s">
        <v>3708</v>
      </c>
      <c r="L537" s="627">
        <v>39.39</v>
      </c>
      <c r="M537" s="627">
        <v>39.39</v>
      </c>
      <c r="N537" s="626">
        <v>1</v>
      </c>
      <c r="O537" s="691">
        <v>0.5</v>
      </c>
      <c r="P537" s="627">
        <v>39.39</v>
      </c>
      <c r="Q537" s="642">
        <v>1</v>
      </c>
      <c r="R537" s="626">
        <v>1</v>
      </c>
      <c r="S537" s="642">
        <v>1</v>
      </c>
      <c r="T537" s="691">
        <v>0.5</v>
      </c>
      <c r="U537" s="673">
        <v>1</v>
      </c>
    </row>
    <row r="538" spans="1:21" ht="14.4" customHeight="1" x14ac:dyDescent="0.3">
      <c r="A538" s="625">
        <v>7</v>
      </c>
      <c r="B538" s="626" t="s">
        <v>528</v>
      </c>
      <c r="C538" s="626">
        <v>89301072</v>
      </c>
      <c r="D538" s="689" t="s">
        <v>4275</v>
      </c>
      <c r="E538" s="690" t="s">
        <v>2902</v>
      </c>
      <c r="F538" s="626" t="s">
        <v>2873</v>
      </c>
      <c r="G538" s="626" t="s">
        <v>3709</v>
      </c>
      <c r="H538" s="626" t="s">
        <v>527</v>
      </c>
      <c r="I538" s="626" t="s">
        <v>1177</v>
      </c>
      <c r="J538" s="626" t="s">
        <v>1178</v>
      </c>
      <c r="K538" s="626" t="s">
        <v>3710</v>
      </c>
      <c r="L538" s="627">
        <v>45.75</v>
      </c>
      <c r="M538" s="627">
        <v>45.75</v>
      </c>
      <c r="N538" s="626">
        <v>1</v>
      </c>
      <c r="O538" s="691">
        <v>0.5</v>
      </c>
      <c r="P538" s="627">
        <v>45.75</v>
      </c>
      <c r="Q538" s="642">
        <v>1</v>
      </c>
      <c r="R538" s="626">
        <v>1</v>
      </c>
      <c r="S538" s="642">
        <v>1</v>
      </c>
      <c r="T538" s="691">
        <v>0.5</v>
      </c>
      <c r="U538" s="673">
        <v>1</v>
      </c>
    </row>
    <row r="539" spans="1:21" ht="14.4" customHeight="1" x14ac:dyDescent="0.3">
      <c r="A539" s="625">
        <v>7</v>
      </c>
      <c r="B539" s="626" t="s">
        <v>528</v>
      </c>
      <c r="C539" s="626">
        <v>89301072</v>
      </c>
      <c r="D539" s="689" t="s">
        <v>4275</v>
      </c>
      <c r="E539" s="690" t="s">
        <v>2902</v>
      </c>
      <c r="F539" s="626" t="s">
        <v>2873</v>
      </c>
      <c r="G539" s="626" t="s">
        <v>3291</v>
      </c>
      <c r="H539" s="626" t="s">
        <v>527</v>
      </c>
      <c r="I539" s="626" t="s">
        <v>3411</v>
      </c>
      <c r="J539" s="626" t="s">
        <v>3412</v>
      </c>
      <c r="K539" s="626" t="s">
        <v>3413</v>
      </c>
      <c r="L539" s="627">
        <v>75.36</v>
      </c>
      <c r="M539" s="627">
        <v>75.36</v>
      </c>
      <c r="N539" s="626">
        <v>1</v>
      </c>
      <c r="O539" s="691">
        <v>1</v>
      </c>
      <c r="P539" s="627"/>
      <c r="Q539" s="642">
        <v>0</v>
      </c>
      <c r="R539" s="626"/>
      <c r="S539" s="642">
        <v>0</v>
      </c>
      <c r="T539" s="691"/>
      <c r="U539" s="673">
        <v>0</v>
      </c>
    </row>
    <row r="540" spans="1:21" ht="14.4" customHeight="1" x14ac:dyDescent="0.3">
      <c r="A540" s="625">
        <v>7</v>
      </c>
      <c r="B540" s="626" t="s">
        <v>528</v>
      </c>
      <c r="C540" s="626">
        <v>89301072</v>
      </c>
      <c r="D540" s="689" t="s">
        <v>4275</v>
      </c>
      <c r="E540" s="690" t="s">
        <v>2902</v>
      </c>
      <c r="F540" s="626" t="s">
        <v>2873</v>
      </c>
      <c r="G540" s="626" t="s">
        <v>2995</v>
      </c>
      <c r="H540" s="626" t="s">
        <v>527</v>
      </c>
      <c r="I540" s="626" t="s">
        <v>2996</v>
      </c>
      <c r="J540" s="626" t="s">
        <v>3711</v>
      </c>
      <c r="K540" s="626" t="s">
        <v>2998</v>
      </c>
      <c r="L540" s="627">
        <v>0</v>
      </c>
      <c r="M540" s="627">
        <v>0</v>
      </c>
      <c r="N540" s="626">
        <v>1</v>
      </c>
      <c r="O540" s="691">
        <v>1</v>
      </c>
      <c r="P540" s="627">
        <v>0</v>
      </c>
      <c r="Q540" s="642"/>
      <c r="R540" s="626">
        <v>1</v>
      </c>
      <c r="S540" s="642">
        <v>1</v>
      </c>
      <c r="T540" s="691">
        <v>1</v>
      </c>
      <c r="U540" s="673">
        <v>1</v>
      </c>
    </row>
    <row r="541" spans="1:21" ht="14.4" customHeight="1" x14ac:dyDescent="0.3">
      <c r="A541" s="625">
        <v>7</v>
      </c>
      <c r="B541" s="626" t="s">
        <v>528</v>
      </c>
      <c r="C541" s="626">
        <v>89301072</v>
      </c>
      <c r="D541" s="689" t="s">
        <v>4275</v>
      </c>
      <c r="E541" s="690" t="s">
        <v>2902</v>
      </c>
      <c r="F541" s="626" t="s">
        <v>2873</v>
      </c>
      <c r="G541" s="626" t="s">
        <v>2995</v>
      </c>
      <c r="H541" s="626" t="s">
        <v>527</v>
      </c>
      <c r="I541" s="626" t="s">
        <v>2996</v>
      </c>
      <c r="J541" s="626" t="s">
        <v>2997</v>
      </c>
      <c r="K541" s="626" t="s">
        <v>2998</v>
      </c>
      <c r="L541" s="627">
        <v>0</v>
      </c>
      <c r="M541" s="627">
        <v>0</v>
      </c>
      <c r="N541" s="626">
        <v>3</v>
      </c>
      <c r="O541" s="691">
        <v>2</v>
      </c>
      <c r="P541" s="627">
        <v>0</v>
      </c>
      <c r="Q541" s="642"/>
      <c r="R541" s="626">
        <v>3</v>
      </c>
      <c r="S541" s="642">
        <v>1</v>
      </c>
      <c r="T541" s="691">
        <v>2</v>
      </c>
      <c r="U541" s="673">
        <v>1</v>
      </c>
    </row>
    <row r="542" spans="1:21" ht="14.4" customHeight="1" x14ac:dyDescent="0.3">
      <c r="A542" s="625">
        <v>7</v>
      </c>
      <c r="B542" s="626" t="s">
        <v>528</v>
      </c>
      <c r="C542" s="626">
        <v>89301072</v>
      </c>
      <c r="D542" s="689" t="s">
        <v>4275</v>
      </c>
      <c r="E542" s="690" t="s">
        <v>2902</v>
      </c>
      <c r="F542" s="626" t="s">
        <v>2873</v>
      </c>
      <c r="G542" s="626" t="s">
        <v>2995</v>
      </c>
      <c r="H542" s="626" t="s">
        <v>527</v>
      </c>
      <c r="I542" s="626" t="s">
        <v>3712</v>
      </c>
      <c r="J542" s="626" t="s">
        <v>2997</v>
      </c>
      <c r="K542" s="626" t="s">
        <v>3713</v>
      </c>
      <c r="L542" s="627">
        <v>0</v>
      </c>
      <c r="M542" s="627">
        <v>0</v>
      </c>
      <c r="N542" s="626">
        <v>1</v>
      </c>
      <c r="O542" s="691">
        <v>0.5</v>
      </c>
      <c r="P542" s="627">
        <v>0</v>
      </c>
      <c r="Q542" s="642"/>
      <c r="R542" s="626">
        <v>1</v>
      </c>
      <c r="S542" s="642">
        <v>1</v>
      </c>
      <c r="T542" s="691">
        <v>0.5</v>
      </c>
      <c r="U542" s="673">
        <v>1</v>
      </c>
    </row>
    <row r="543" spans="1:21" ht="14.4" customHeight="1" x14ac:dyDescent="0.3">
      <c r="A543" s="625">
        <v>7</v>
      </c>
      <c r="B543" s="626" t="s">
        <v>528</v>
      </c>
      <c r="C543" s="626">
        <v>89301072</v>
      </c>
      <c r="D543" s="689" t="s">
        <v>4275</v>
      </c>
      <c r="E543" s="690" t="s">
        <v>2902</v>
      </c>
      <c r="F543" s="626" t="s">
        <v>2873</v>
      </c>
      <c r="G543" s="626" t="s">
        <v>3714</v>
      </c>
      <c r="H543" s="626" t="s">
        <v>527</v>
      </c>
      <c r="I543" s="626" t="s">
        <v>3715</v>
      </c>
      <c r="J543" s="626" t="s">
        <v>3716</v>
      </c>
      <c r="K543" s="626" t="s">
        <v>3717</v>
      </c>
      <c r="L543" s="627">
        <v>94.88</v>
      </c>
      <c r="M543" s="627">
        <v>189.76</v>
      </c>
      <c r="N543" s="626">
        <v>2</v>
      </c>
      <c r="O543" s="691">
        <v>0.5</v>
      </c>
      <c r="P543" s="627">
        <v>189.76</v>
      </c>
      <c r="Q543" s="642">
        <v>1</v>
      </c>
      <c r="R543" s="626">
        <v>2</v>
      </c>
      <c r="S543" s="642">
        <v>1</v>
      </c>
      <c r="T543" s="691">
        <v>0.5</v>
      </c>
      <c r="U543" s="673">
        <v>1</v>
      </c>
    </row>
    <row r="544" spans="1:21" ht="14.4" customHeight="1" x14ac:dyDescent="0.3">
      <c r="A544" s="625">
        <v>7</v>
      </c>
      <c r="B544" s="626" t="s">
        <v>528</v>
      </c>
      <c r="C544" s="626">
        <v>89301072</v>
      </c>
      <c r="D544" s="689" t="s">
        <v>4275</v>
      </c>
      <c r="E544" s="690" t="s">
        <v>2902</v>
      </c>
      <c r="F544" s="626" t="s">
        <v>2873</v>
      </c>
      <c r="G544" s="626" t="s">
        <v>3427</v>
      </c>
      <c r="H544" s="626" t="s">
        <v>645</v>
      </c>
      <c r="I544" s="626" t="s">
        <v>3428</v>
      </c>
      <c r="J544" s="626" t="s">
        <v>3429</v>
      </c>
      <c r="K544" s="626" t="s">
        <v>3430</v>
      </c>
      <c r="L544" s="627">
        <v>543.04</v>
      </c>
      <c r="M544" s="627">
        <v>1086.08</v>
      </c>
      <c r="N544" s="626">
        <v>2</v>
      </c>
      <c r="O544" s="691">
        <v>1</v>
      </c>
      <c r="P544" s="627">
        <v>543.04</v>
      </c>
      <c r="Q544" s="642">
        <v>0.5</v>
      </c>
      <c r="R544" s="626">
        <v>1</v>
      </c>
      <c r="S544" s="642">
        <v>0.5</v>
      </c>
      <c r="T544" s="691">
        <v>0.5</v>
      </c>
      <c r="U544" s="673">
        <v>0.5</v>
      </c>
    </row>
    <row r="545" spans="1:21" ht="14.4" customHeight="1" x14ac:dyDescent="0.3">
      <c r="A545" s="625">
        <v>7</v>
      </c>
      <c r="B545" s="626" t="s">
        <v>528</v>
      </c>
      <c r="C545" s="626">
        <v>89301072</v>
      </c>
      <c r="D545" s="689" t="s">
        <v>4275</v>
      </c>
      <c r="E545" s="690" t="s">
        <v>2902</v>
      </c>
      <c r="F545" s="626" t="s">
        <v>2873</v>
      </c>
      <c r="G545" s="626" t="s">
        <v>3311</v>
      </c>
      <c r="H545" s="626" t="s">
        <v>527</v>
      </c>
      <c r="I545" s="626" t="s">
        <v>947</v>
      </c>
      <c r="J545" s="626" t="s">
        <v>948</v>
      </c>
      <c r="K545" s="626" t="s">
        <v>3312</v>
      </c>
      <c r="L545" s="627">
        <v>153.37</v>
      </c>
      <c r="M545" s="627">
        <v>460.11</v>
      </c>
      <c r="N545" s="626">
        <v>3</v>
      </c>
      <c r="O545" s="691">
        <v>0.5</v>
      </c>
      <c r="P545" s="627">
        <v>460.11</v>
      </c>
      <c r="Q545" s="642">
        <v>1</v>
      </c>
      <c r="R545" s="626">
        <v>3</v>
      </c>
      <c r="S545" s="642">
        <v>1</v>
      </c>
      <c r="T545" s="691">
        <v>0.5</v>
      </c>
      <c r="U545" s="673">
        <v>1</v>
      </c>
    </row>
    <row r="546" spans="1:21" ht="14.4" customHeight="1" x14ac:dyDescent="0.3">
      <c r="A546" s="625">
        <v>7</v>
      </c>
      <c r="B546" s="626" t="s">
        <v>528</v>
      </c>
      <c r="C546" s="626">
        <v>89301072</v>
      </c>
      <c r="D546" s="689" t="s">
        <v>4275</v>
      </c>
      <c r="E546" s="690" t="s">
        <v>2902</v>
      </c>
      <c r="F546" s="626" t="s">
        <v>2873</v>
      </c>
      <c r="G546" s="626" t="s">
        <v>3718</v>
      </c>
      <c r="H546" s="626" t="s">
        <v>527</v>
      </c>
      <c r="I546" s="626" t="s">
        <v>1217</v>
      </c>
      <c r="J546" s="626" t="s">
        <v>1218</v>
      </c>
      <c r="K546" s="626" t="s">
        <v>3297</v>
      </c>
      <c r="L546" s="627">
        <v>63.67</v>
      </c>
      <c r="M546" s="627">
        <v>127.34</v>
      </c>
      <c r="N546" s="626">
        <v>2</v>
      </c>
      <c r="O546" s="691">
        <v>1</v>
      </c>
      <c r="P546" s="627"/>
      <c r="Q546" s="642">
        <v>0</v>
      </c>
      <c r="R546" s="626"/>
      <c r="S546" s="642">
        <v>0</v>
      </c>
      <c r="T546" s="691"/>
      <c r="U546" s="673">
        <v>0</v>
      </c>
    </row>
    <row r="547" spans="1:21" ht="14.4" customHeight="1" x14ac:dyDescent="0.3">
      <c r="A547" s="625">
        <v>7</v>
      </c>
      <c r="B547" s="626" t="s">
        <v>528</v>
      </c>
      <c r="C547" s="626">
        <v>89301072</v>
      </c>
      <c r="D547" s="689" t="s">
        <v>4275</v>
      </c>
      <c r="E547" s="690" t="s">
        <v>2902</v>
      </c>
      <c r="F547" s="626" t="s">
        <v>2873</v>
      </c>
      <c r="G547" s="626" t="s">
        <v>3719</v>
      </c>
      <c r="H547" s="626" t="s">
        <v>645</v>
      </c>
      <c r="I547" s="626" t="s">
        <v>3720</v>
      </c>
      <c r="J547" s="626" t="s">
        <v>3721</v>
      </c>
      <c r="K547" s="626" t="s">
        <v>3722</v>
      </c>
      <c r="L547" s="627">
        <v>399.92</v>
      </c>
      <c r="M547" s="627">
        <v>1199.76</v>
      </c>
      <c r="N547" s="626">
        <v>3</v>
      </c>
      <c r="O547" s="691">
        <v>1.5</v>
      </c>
      <c r="P547" s="627">
        <v>1199.76</v>
      </c>
      <c r="Q547" s="642">
        <v>1</v>
      </c>
      <c r="R547" s="626">
        <v>3</v>
      </c>
      <c r="S547" s="642">
        <v>1</v>
      </c>
      <c r="T547" s="691">
        <v>1.5</v>
      </c>
      <c r="U547" s="673">
        <v>1</v>
      </c>
    </row>
    <row r="548" spans="1:21" ht="14.4" customHeight="1" x14ac:dyDescent="0.3">
      <c r="A548" s="625">
        <v>7</v>
      </c>
      <c r="B548" s="626" t="s">
        <v>528</v>
      </c>
      <c r="C548" s="626">
        <v>89301072</v>
      </c>
      <c r="D548" s="689" t="s">
        <v>4275</v>
      </c>
      <c r="E548" s="690" t="s">
        <v>2902</v>
      </c>
      <c r="F548" s="626" t="s">
        <v>2873</v>
      </c>
      <c r="G548" s="626" t="s">
        <v>3723</v>
      </c>
      <c r="H548" s="626" t="s">
        <v>645</v>
      </c>
      <c r="I548" s="626" t="s">
        <v>3724</v>
      </c>
      <c r="J548" s="626" t="s">
        <v>3725</v>
      </c>
      <c r="K548" s="626" t="s">
        <v>3726</v>
      </c>
      <c r="L548" s="627">
        <v>149.26</v>
      </c>
      <c r="M548" s="627">
        <v>298.52</v>
      </c>
      <c r="N548" s="626">
        <v>2</v>
      </c>
      <c r="O548" s="691">
        <v>1</v>
      </c>
      <c r="P548" s="627"/>
      <c r="Q548" s="642">
        <v>0</v>
      </c>
      <c r="R548" s="626"/>
      <c r="S548" s="642">
        <v>0</v>
      </c>
      <c r="T548" s="691"/>
      <c r="U548" s="673">
        <v>0</v>
      </c>
    </row>
    <row r="549" spans="1:21" ht="14.4" customHeight="1" x14ac:dyDescent="0.3">
      <c r="A549" s="625">
        <v>7</v>
      </c>
      <c r="B549" s="626" t="s">
        <v>528</v>
      </c>
      <c r="C549" s="626">
        <v>89301072</v>
      </c>
      <c r="D549" s="689" t="s">
        <v>4275</v>
      </c>
      <c r="E549" s="690" t="s">
        <v>2902</v>
      </c>
      <c r="F549" s="626" t="s">
        <v>2873</v>
      </c>
      <c r="G549" s="626" t="s">
        <v>3582</v>
      </c>
      <c r="H549" s="626" t="s">
        <v>527</v>
      </c>
      <c r="I549" s="626" t="s">
        <v>3727</v>
      </c>
      <c r="J549" s="626" t="s">
        <v>3728</v>
      </c>
      <c r="K549" s="626" t="s">
        <v>2130</v>
      </c>
      <c r="L549" s="627">
        <v>91.83</v>
      </c>
      <c r="M549" s="627">
        <v>91.83</v>
      </c>
      <c r="N549" s="626">
        <v>1</v>
      </c>
      <c r="O549" s="691">
        <v>0.5</v>
      </c>
      <c r="P549" s="627"/>
      <c r="Q549" s="642">
        <v>0</v>
      </c>
      <c r="R549" s="626"/>
      <c r="S549" s="642">
        <v>0</v>
      </c>
      <c r="T549" s="691"/>
      <c r="U549" s="673">
        <v>0</v>
      </c>
    </row>
    <row r="550" spans="1:21" ht="14.4" customHeight="1" x14ac:dyDescent="0.3">
      <c r="A550" s="625">
        <v>7</v>
      </c>
      <c r="B550" s="626" t="s">
        <v>528</v>
      </c>
      <c r="C550" s="626">
        <v>89301072</v>
      </c>
      <c r="D550" s="689" t="s">
        <v>4275</v>
      </c>
      <c r="E550" s="690" t="s">
        <v>2902</v>
      </c>
      <c r="F550" s="626" t="s">
        <v>2873</v>
      </c>
      <c r="G550" s="626" t="s">
        <v>3457</v>
      </c>
      <c r="H550" s="626" t="s">
        <v>527</v>
      </c>
      <c r="I550" s="626" t="s">
        <v>1768</v>
      </c>
      <c r="J550" s="626" t="s">
        <v>2779</v>
      </c>
      <c r="K550" s="626" t="s">
        <v>2776</v>
      </c>
      <c r="L550" s="627">
        <v>130.15</v>
      </c>
      <c r="M550" s="627">
        <v>130.15</v>
      </c>
      <c r="N550" s="626">
        <v>1</v>
      </c>
      <c r="O550" s="691">
        <v>1</v>
      </c>
      <c r="P550" s="627">
        <v>130.15</v>
      </c>
      <c r="Q550" s="642">
        <v>1</v>
      </c>
      <c r="R550" s="626">
        <v>1</v>
      </c>
      <c r="S550" s="642">
        <v>1</v>
      </c>
      <c r="T550" s="691">
        <v>1</v>
      </c>
      <c r="U550" s="673">
        <v>1</v>
      </c>
    </row>
    <row r="551" spans="1:21" ht="14.4" customHeight="1" x14ac:dyDescent="0.3">
      <c r="A551" s="625">
        <v>7</v>
      </c>
      <c r="B551" s="626" t="s">
        <v>528</v>
      </c>
      <c r="C551" s="626">
        <v>89301072</v>
      </c>
      <c r="D551" s="689" t="s">
        <v>4275</v>
      </c>
      <c r="E551" s="690" t="s">
        <v>2902</v>
      </c>
      <c r="F551" s="626" t="s">
        <v>2873</v>
      </c>
      <c r="G551" s="626" t="s">
        <v>3457</v>
      </c>
      <c r="H551" s="626" t="s">
        <v>527</v>
      </c>
      <c r="I551" s="626" t="s">
        <v>3729</v>
      </c>
      <c r="J551" s="626" t="s">
        <v>2779</v>
      </c>
      <c r="K551" s="626" t="s">
        <v>3730</v>
      </c>
      <c r="L551" s="627">
        <v>0</v>
      </c>
      <c r="M551" s="627">
        <v>0</v>
      </c>
      <c r="N551" s="626">
        <v>1</v>
      </c>
      <c r="O551" s="691">
        <v>0.5</v>
      </c>
      <c r="P551" s="627">
        <v>0</v>
      </c>
      <c r="Q551" s="642"/>
      <c r="R551" s="626">
        <v>1</v>
      </c>
      <c r="S551" s="642">
        <v>1</v>
      </c>
      <c r="T551" s="691">
        <v>0.5</v>
      </c>
      <c r="U551" s="673">
        <v>1</v>
      </c>
    </row>
    <row r="552" spans="1:21" ht="14.4" customHeight="1" x14ac:dyDescent="0.3">
      <c r="A552" s="625">
        <v>7</v>
      </c>
      <c r="B552" s="626" t="s">
        <v>528</v>
      </c>
      <c r="C552" s="626">
        <v>89301072</v>
      </c>
      <c r="D552" s="689" t="s">
        <v>4275</v>
      </c>
      <c r="E552" s="690" t="s">
        <v>2902</v>
      </c>
      <c r="F552" s="626" t="s">
        <v>2873</v>
      </c>
      <c r="G552" s="626" t="s">
        <v>3731</v>
      </c>
      <c r="H552" s="626" t="s">
        <v>645</v>
      </c>
      <c r="I552" s="626" t="s">
        <v>3732</v>
      </c>
      <c r="J552" s="626" t="s">
        <v>3733</v>
      </c>
      <c r="K552" s="626" t="s">
        <v>684</v>
      </c>
      <c r="L552" s="627">
        <v>38.130000000000003</v>
      </c>
      <c r="M552" s="627">
        <v>38.130000000000003</v>
      </c>
      <c r="N552" s="626">
        <v>1</v>
      </c>
      <c r="O552" s="691">
        <v>1</v>
      </c>
      <c r="P552" s="627">
        <v>38.130000000000003</v>
      </c>
      <c r="Q552" s="642">
        <v>1</v>
      </c>
      <c r="R552" s="626">
        <v>1</v>
      </c>
      <c r="S552" s="642">
        <v>1</v>
      </c>
      <c r="T552" s="691">
        <v>1</v>
      </c>
      <c r="U552" s="673">
        <v>1</v>
      </c>
    </row>
    <row r="553" spans="1:21" ht="14.4" customHeight="1" x14ac:dyDescent="0.3">
      <c r="A553" s="625">
        <v>7</v>
      </c>
      <c r="B553" s="626" t="s">
        <v>528</v>
      </c>
      <c r="C553" s="626">
        <v>89301072</v>
      </c>
      <c r="D553" s="689" t="s">
        <v>4275</v>
      </c>
      <c r="E553" s="690" t="s">
        <v>2902</v>
      </c>
      <c r="F553" s="626" t="s">
        <v>2873</v>
      </c>
      <c r="G553" s="626" t="s">
        <v>3689</v>
      </c>
      <c r="H553" s="626" t="s">
        <v>527</v>
      </c>
      <c r="I553" s="626" t="s">
        <v>3734</v>
      </c>
      <c r="J553" s="626" t="s">
        <v>3735</v>
      </c>
      <c r="K553" s="626" t="s">
        <v>2836</v>
      </c>
      <c r="L553" s="627">
        <v>66.540000000000006</v>
      </c>
      <c r="M553" s="627">
        <v>66.540000000000006</v>
      </c>
      <c r="N553" s="626">
        <v>1</v>
      </c>
      <c r="O553" s="691">
        <v>0.5</v>
      </c>
      <c r="P553" s="627"/>
      <c r="Q553" s="642">
        <v>0</v>
      </c>
      <c r="R553" s="626"/>
      <c r="S553" s="642">
        <v>0</v>
      </c>
      <c r="T553" s="691"/>
      <c r="U553" s="673">
        <v>0</v>
      </c>
    </row>
    <row r="554" spans="1:21" ht="14.4" customHeight="1" x14ac:dyDescent="0.3">
      <c r="A554" s="625">
        <v>7</v>
      </c>
      <c r="B554" s="626" t="s">
        <v>528</v>
      </c>
      <c r="C554" s="626">
        <v>89301072</v>
      </c>
      <c r="D554" s="689" t="s">
        <v>4275</v>
      </c>
      <c r="E554" s="690" t="s">
        <v>2902</v>
      </c>
      <c r="F554" s="626" t="s">
        <v>2873</v>
      </c>
      <c r="G554" s="626" t="s">
        <v>3023</v>
      </c>
      <c r="H554" s="626" t="s">
        <v>527</v>
      </c>
      <c r="I554" s="626" t="s">
        <v>667</v>
      </c>
      <c r="J554" s="626" t="s">
        <v>668</v>
      </c>
      <c r="K554" s="626" t="s">
        <v>2831</v>
      </c>
      <c r="L554" s="627">
        <v>96.63</v>
      </c>
      <c r="M554" s="627">
        <v>96.63</v>
      </c>
      <c r="N554" s="626">
        <v>1</v>
      </c>
      <c r="O554" s="691">
        <v>1</v>
      </c>
      <c r="P554" s="627">
        <v>96.63</v>
      </c>
      <c r="Q554" s="642">
        <v>1</v>
      </c>
      <c r="R554" s="626">
        <v>1</v>
      </c>
      <c r="S554" s="642">
        <v>1</v>
      </c>
      <c r="T554" s="691">
        <v>1</v>
      </c>
      <c r="U554" s="673">
        <v>1</v>
      </c>
    </row>
    <row r="555" spans="1:21" ht="14.4" customHeight="1" x14ac:dyDescent="0.3">
      <c r="A555" s="625">
        <v>7</v>
      </c>
      <c r="B555" s="626" t="s">
        <v>528</v>
      </c>
      <c r="C555" s="626">
        <v>89301072</v>
      </c>
      <c r="D555" s="689" t="s">
        <v>4275</v>
      </c>
      <c r="E555" s="690" t="s">
        <v>2902</v>
      </c>
      <c r="F555" s="626" t="s">
        <v>2873</v>
      </c>
      <c r="G555" s="626" t="s">
        <v>3026</v>
      </c>
      <c r="H555" s="626" t="s">
        <v>527</v>
      </c>
      <c r="I555" s="626" t="s">
        <v>3027</v>
      </c>
      <c r="J555" s="626" t="s">
        <v>865</v>
      </c>
      <c r="K555" s="626" t="s">
        <v>3028</v>
      </c>
      <c r="L555" s="627">
        <v>397.65</v>
      </c>
      <c r="M555" s="627">
        <v>795.3</v>
      </c>
      <c r="N555" s="626">
        <v>2</v>
      </c>
      <c r="O555" s="691">
        <v>0.5</v>
      </c>
      <c r="P555" s="627">
        <v>795.3</v>
      </c>
      <c r="Q555" s="642">
        <v>1</v>
      </c>
      <c r="R555" s="626">
        <v>2</v>
      </c>
      <c r="S555" s="642">
        <v>1</v>
      </c>
      <c r="T555" s="691">
        <v>0.5</v>
      </c>
      <c r="U555" s="673">
        <v>1</v>
      </c>
    </row>
    <row r="556" spans="1:21" ht="14.4" customHeight="1" x14ac:dyDescent="0.3">
      <c r="A556" s="625">
        <v>7</v>
      </c>
      <c r="B556" s="626" t="s">
        <v>528</v>
      </c>
      <c r="C556" s="626">
        <v>89301072</v>
      </c>
      <c r="D556" s="689" t="s">
        <v>4275</v>
      </c>
      <c r="E556" s="690" t="s">
        <v>2902</v>
      </c>
      <c r="F556" s="626" t="s">
        <v>2873</v>
      </c>
      <c r="G556" s="626" t="s">
        <v>3026</v>
      </c>
      <c r="H556" s="626" t="s">
        <v>527</v>
      </c>
      <c r="I556" s="626" t="s">
        <v>3027</v>
      </c>
      <c r="J556" s="626" t="s">
        <v>865</v>
      </c>
      <c r="K556" s="626" t="s">
        <v>3028</v>
      </c>
      <c r="L556" s="627">
        <v>612.26</v>
      </c>
      <c r="M556" s="627">
        <v>612.26</v>
      </c>
      <c r="N556" s="626">
        <v>1</v>
      </c>
      <c r="O556" s="691">
        <v>0.5</v>
      </c>
      <c r="P556" s="627">
        <v>612.26</v>
      </c>
      <c r="Q556" s="642">
        <v>1</v>
      </c>
      <c r="R556" s="626">
        <v>1</v>
      </c>
      <c r="S556" s="642">
        <v>1</v>
      </c>
      <c r="T556" s="691">
        <v>0.5</v>
      </c>
      <c r="U556" s="673">
        <v>1</v>
      </c>
    </row>
    <row r="557" spans="1:21" ht="14.4" customHeight="1" x14ac:dyDescent="0.3">
      <c r="A557" s="625">
        <v>7</v>
      </c>
      <c r="B557" s="626" t="s">
        <v>528</v>
      </c>
      <c r="C557" s="626">
        <v>89301072</v>
      </c>
      <c r="D557" s="689" t="s">
        <v>4275</v>
      </c>
      <c r="E557" s="690" t="s">
        <v>2902</v>
      </c>
      <c r="F557" s="626" t="s">
        <v>2873</v>
      </c>
      <c r="G557" s="626" t="s">
        <v>3029</v>
      </c>
      <c r="H557" s="626" t="s">
        <v>527</v>
      </c>
      <c r="I557" s="626" t="s">
        <v>3736</v>
      </c>
      <c r="J557" s="626" t="s">
        <v>898</v>
      </c>
      <c r="K557" s="626" t="s">
        <v>3161</v>
      </c>
      <c r="L557" s="627">
        <v>22.68</v>
      </c>
      <c r="M557" s="627">
        <v>22.68</v>
      </c>
      <c r="N557" s="626">
        <v>1</v>
      </c>
      <c r="O557" s="691">
        <v>1</v>
      </c>
      <c r="P557" s="627">
        <v>22.68</v>
      </c>
      <c r="Q557" s="642">
        <v>1</v>
      </c>
      <c r="R557" s="626">
        <v>1</v>
      </c>
      <c r="S557" s="642">
        <v>1</v>
      </c>
      <c r="T557" s="691">
        <v>1</v>
      </c>
      <c r="U557" s="673">
        <v>1</v>
      </c>
    </row>
    <row r="558" spans="1:21" ht="14.4" customHeight="1" x14ac:dyDescent="0.3">
      <c r="A558" s="625">
        <v>7</v>
      </c>
      <c r="B558" s="626" t="s">
        <v>528</v>
      </c>
      <c r="C558" s="626">
        <v>89301072</v>
      </c>
      <c r="D558" s="689" t="s">
        <v>4275</v>
      </c>
      <c r="E558" s="690" t="s">
        <v>2902</v>
      </c>
      <c r="F558" s="626" t="s">
        <v>2873</v>
      </c>
      <c r="G558" s="626" t="s">
        <v>3492</v>
      </c>
      <c r="H558" s="626" t="s">
        <v>645</v>
      </c>
      <c r="I558" s="626" t="s">
        <v>3493</v>
      </c>
      <c r="J558" s="626" t="s">
        <v>1959</v>
      </c>
      <c r="K558" s="626" t="s">
        <v>3495</v>
      </c>
      <c r="L558" s="627">
        <v>140.03</v>
      </c>
      <c r="M558" s="627">
        <v>140.03</v>
      </c>
      <c r="N558" s="626">
        <v>1</v>
      </c>
      <c r="O558" s="691">
        <v>0.5</v>
      </c>
      <c r="P558" s="627">
        <v>140.03</v>
      </c>
      <c r="Q558" s="642">
        <v>1</v>
      </c>
      <c r="R558" s="626">
        <v>1</v>
      </c>
      <c r="S558" s="642">
        <v>1</v>
      </c>
      <c r="T558" s="691">
        <v>0.5</v>
      </c>
      <c r="U558" s="673">
        <v>1</v>
      </c>
    </row>
    <row r="559" spans="1:21" ht="14.4" customHeight="1" x14ac:dyDescent="0.3">
      <c r="A559" s="625">
        <v>7</v>
      </c>
      <c r="B559" s="626" t="s">
        <v>528</v>
      </c>
      <c r="C559" s="626">
        <v>89301072</v>
      </c>
      <c r="D559" s="689" t="s">
        <v>4275</v>
      </c>
      <c r="E559" s="690" t="s">
        <v>2902</v>
      </c>
      <c r="F559" s="626" t="s">
        <v>2873</v>
      </c>
      <c r="G559" s="626" t="s">
        <v>2961</v>
      </c>
      <c r="H559" s="626" t="s">
        <v>527</v>
      </c>
      <c r="I559" s="626" t="s">
        <v>2268</v>
      </c>
      <c r="J559" s="626" t="s">
        <v>2269</v>
      </c>
      <c r="K559" s="626" t="s">
        <v>2962</v>
      </c>
      <c r="L559" s="627">
        <v>23.46</v>
      </c>
      <c r="M559" s="627">
        <v>23.46</v>
      </c>
      <c r="N559" s="626">
        <v>1</v>
      </c>
      <c r="O559" s="691">
        <v>1</v>
      </c>
      <c r="P559" s="627">
        <v>23.46</v>
      </c>
      <c r="Q559" s="642">
        <v>1</v>
      </c>
      <c r="R559" s="626">
        <v>1</v>
      </c>
      <c r="S559" s="642">
        <v>1</v>
      </c>
      <c r="T559" s="691">
        <v>1</v>
      </c>
      <c r="U559" s="673">
        <v>1</v>
      </c>
    </row>
    <row r="560" spans="1:21" ht="14.4" customHeight="1" x14ac:dyDescent="0.3">
      <c r="A560" s="625">
        <v>7</v>
      </c>
      <c r="B560" s="626" t="s">
        <v>528</v>
      </c>
      <c r="C560" s="626">
        <v>89301072</v>
      </c>
      <c r="D560" s="689" t="s">
        <v>4275</v>
      </c>
      <c r="E560" s="690" t="s">
        <v>2902</v>
      </c>
      <c r="F560" s="626" t="s">
        <v>2873</v>
      </c>
      <c r="G560" s="626" t="s">
        <v>3737</v>
      </c>
      <c r="H560" s="626" t="s">
        <v>527</v>
      </c>
      <c r="I560" s="626" t="s">
        <v>3738</v>
      </c>
      <c r="J560" s="626" t="s">
        <v>3739</v>
      </c>
      <c r="K560" s="626" t="s">
        <v>3740</v>
      </c>
      <c r="L560" s="627">
        <v>38.65</v>
      </c>
      <c r="M560" s="627">
        <v>38.65</v>
      </c>
      <c r="N560" s="626">
        <v>1</v>
      </c>
      <c r="O560" s="691">
        <v>0.5</v>
      </c>
      <c r="P560" s="627">
        <v>38.65</v>
      </c>
      <c r="Q560" s="642">
        <v>1</v>
      </c>
      <c r="R560" s="626">
        <v>1</v>
      </c>
      <c r="S560" s="642">
        <v>1</v>
      </c>
      <c r="T560" s="691">
        <v>0.5</v>
      </c>
      <c r="U560" s="673">
        <v>1</v>
      </c>
    </row>
    <row r="561" spans="1:21" ht="14.4" customHeight="1" x14ac:dyDescent="0.3">
      <c r="A561" s="625">
        <v>7</v>
      </c>
      <c r="B561" s="626" t="s">
        <v>528</v>
      </c>
      <c r="C561" s="626">
        <v>89301072</v>
      </c>
      <c r="D561" s="689" t="s">
        <v>4275</v>
      </c>
      <c r="E561" s="690" t="s">
        <v>2902</v>
      </c>
      <c r="F561" s="626" t="s">
        <v>2873</v>
      </c>
      <c r="G561" s="626" t="s">
        <v>3034</v>
      </c>
      <c r="H561" s="626" t="s">
        <v>527</v>
      </c>
      <c r="I561" s="626" t="s">
        <v>3035</v>
      </c>
      <c r="J561" s="626" t="s">
        <v>3036</v>
      </c>
      <c r="K561" s="626" t="s">
        <v>3002</v>
      </c>
      <c r="L561" s="627">
        <v>60.97</v>
      </c>
      <c r="M561" s="627">
        <v>243.88</v>
      </c>
      <c r="N561" s="626">
        <v>4</v>
      </c>
      <c r="O561" s="691">
        <v>1.5</v>
      </c>
      <c r="P561" s="627">
        <v>243.88</v>
      </c>
      <c r="Q561" s="642">
        <v>1</v>
      </c>
      <c r="R561" s="626">
        <v>4</v>
      </c>
      <c r="S561" s="642">
        <v>1</v>
      </c>
      <c r="T561" s="691">
        <v>1.5</v>
      </c>
      <c r="U561" s="673">
        <v>1</v>
      </c>
    </row>
    <row r="562" spans="1:21" ht="14.4" customHeight="1" x14ac:dyDescent="0.3">
      <c r="A562" s="625">
        <v>7</v>
      </c>
      <c r="B562" s="626" t="s">
        <v>528</v>
      </c>
      <c r="C562" s="626">
        <v>89301072</v>
      </c>
      <c r="D562" s="689" t="s">
        <v>4275</v>
      </c>
      <c r="E562" s="690" t="s">
        <v>2903</v>
      </c>
      <c r="F562" s="626" t="s">
        <v>2873</v>
      </c>
      <c r="G562" s="626" t="s">
        <v>2940</v>
      </c>
      <c r="H562" s="626" t="s">
        <v>527</v>
      </c>
      <c r="I562" s="626" t="s">
        <v>3741</v>
      </c>
      <c r="J562" s="626" t="s">
        <v>2942</v>
      </c>
      <c r="K562" s="626" t="s">
        <v>3742</v>
      </c>
      <c r="L562" s="627">
        <v>0</v>
      </c>
      <c r="M562" s="627">
        <v>0</v>
      </c>
      <c r="N562" s="626">
        <v>1</v>
      </c>
      <c r="O562" s="691">
        <v>1</v>
      </c>
      <c r="P562" s="627"/>
      <c r="Q562" s="642"/>
      <c r="R562" s="626"/>
      <c r="S562" s="642">
        <v>0</v>
      </c>
      <c r="T562" s="691"/>
      <c r="U562" s="673">
        <v>0</v>
      </c>
    </row>
    <row r="563" spans="1:21" ht="14.4" customHeight="1" x14ac:dyDescent="0.3">
      <c r="A563" s="625">
        <v>7</v>
      </c>
      <c r="B563" s="626" t="s">
        <v>528</v>
      </c>
      <c r="C563" s="626">
        <v>89301072</v>
      </c>
      <c r="D563" s="689" t="s">
        <v>4275</v>
      </c>
      <c r="E563" s="690" t="s">
        <v>2903</v>
      </c>
      <c r="F563" s="626" t="s">
        <v>2873</v>
      </c>
      <c r="G563" s="626" t="s">
        <v>3282</v>
      </c>
      <c r="H563" s="626" t="s">
        <v>527</v>
      </c>
      <c r="I563" s="626" t="s">
        <v>3743</v>
      </c>
      <c r="J563" s="626" t="s">
        <v>3704</v>
      </c>
      <c r="K563" s="626" t="s">
        <v>2860</v>
      </c>
      <c r="L563" s="627">
        <v>0</v>
      </c>
      <c r="M563" s="627">
        <v>0</v>
      </c>
      <c r="N563" s="626">
        <v>1</v>
      </c>
      <c r="O563" s="691">
        <v>0.5</v>
      </c>
      <c r="P563" s="627"/>
      <c r="Q563" s="642"/>
      <c r="R563" s="626"/>
      <c r="S563" s="642">
        <v>0</v>
      </c>
      <c r="T563" s="691"/>
      <c r="U563" s="673">
        <v>0</v>
      </c>
    </row>
    <row r="564" spans="1:21" ht="14.4" customHeight="1" x14ac:dyDescent="0.3">
      <c r="A564" s="625">
        <v>7</v>
      </c>
      <c r="B564" s="626" t="s">
        <v>528</v>
      </c>
      <c r="C564" s="626">
        <v>89301072</v>
      </c>
      <c r="D564" s="689" t="s">
        <v>4275</v>
      </c>
      <c r="E564" s="690" t="s">
        <v>2903</v>
      </c>
      <c r="F564" s="626" t="s">
        <v>2873</v>
      </c>
      <c r="G564" s="626" t="s">
        <v>3282</v>
      </c>
      <c r="H564" s="626" t="s">
        <v>645</v>
      </c>
      <c r="I564" s="626" t="s">
        <v>3703</v>
      </c>
      <c r="J564" s="626" t="s">
        <v>3704</v>
      </c>
      <c r="K564" s="626" t="s">
        <v>2029</v>
      </c>
      <c r="L564" s="627">
        <v>119.41</v>
      </c>
      <c r="M564" s="627">
        <v>238.82</v>
      </c>
      <c r="N564" s="626">
        <v>2</v>
      </c>
      <c r="O564" s="691">
        <v>1</v>
      </c>
      <c r="P564" s="627">
        <v>238.82</v>
      </c>
      <c r="Q564" s="642">
        <v>1</v>
      </c>
      <c r="R564" s="626">
        <v>2</v>
      </c>
      <c r="S564" s="642">
        <v>1</v>
      </c>
      <c r="T564" s="691">
        <v>1</v>
      </c>
      <c r="U564" s="673">
        <v>1</v>
      </c>
    </row>
    <row r="565" spans="1:21" ht="14.4" customHeight="1" x14ac:dyDescent="0.3">
      <c r="A565" s="625">
        <v>7</v>
      </c>
      <c r="B565" s="626" t="s">
        <v>528</v>
      </c>
      <c r="C565" s="626">
        <v>89301072</v>
      </c>
      <c r="D565" s="689" t="s">
        <v>4275</v>
      </c>
      <c r="E565" s="690" t="s">
        <v>2903</v>
      </c>
      <c r="F565" s="626" t="s">
        <v>2873</v>
      </c>
      <c r="G565" s="626" t="s">
        <v>3282</v>
      </c>
      <c r="H565" s="626" t="s">
        <v>645</v>
      </c>
      <c r="I565" s="626" t="s">
        <v>3703</v>
      </c>
      <c r="J565" s="626" t="s">
        <v>3704</v>
      </c>
      <c r="K565" s="626" t="s">
        <v>2029</v>
      </c>
      <c r="L565" s="627">
        <v>65.3</v>
      </c>
      <c r="M565" s="627">
        <v>130.6</v>
      </c>
      <c r="N565" s="626">
        <v>2</v>
      </c>
      <c r="O565" s="691">
        <v>1</v>
      </c>
      <c r="P565" s="627"/>
      <c r="Q565" s="642">
        <v>0</v>
      </c>
      <c r="R565" s="626"/>
      <c r="S565" s="642">
        <v>0</v>
      </c>
      <c r="T565" s="691"/>
      <c r="U565" s="673">
        <v>0</v>
      </c>
    </row>
    <row r="566" spans="1:21" ht="14.4" customHeight="1" x14ac:dyDescent="0.3">
      <c r="A566" s="625">
        <v>7</v>
      </c>
      <c r="B566" s="626" t="s">
        <v>528</v>
      </c>
      <c r="C566" s="626">
        <v>89301072</v>
      </c>
      <c r="D566" s="689" t="s">
        <v>4275</v>
      </c>
      <c r="E566" s="690" t="s">
        <v>2903</v>
      </c>
      <c r="F566" s="626" t="s">
        <v>2873</v>
      </c>
      <c r="G566" s="626" t="s">
        <v>2981</v>
      </c>
      <c r="H566" s="626" t="s">
        <v>645</v>
      </c>
      <c r="I566" s="626" t="s">
        <v>2982</v>
      </c>
      <c r="J566" s="626" t="s">
        <v>2983</v>
      </c>
      <c r="K566" s="626" t="s">
        <v>2984</v>
      </c>
      <c r="L566" s="627">
        <v>222.25</v>
      </c>
      <c r="M566" s="627">
        <v>222.25</v>
      </c>
      <c r="N566" s="626">
        <v>1</v>
      </c>
      <c r="O566" s="691">
        <v>0.5</v>
      </c>
      <c r="P566" s="627"/>
      <c r="Q566" s="642">
        <v>0</v>
      </c>
      <c r="R566" s="626"/>
      <c r="S566" s="642">
        <v>0</v>
      </c>
      <c r="T566" s="691"/>
      <c r="U566" s="673">
        <v>0</v>
      </c>
    </row>
    <row r="567" spans="1:21" ht="14.4" customHeight="1" x14ac:dyDescent="0.3">
      <c r="A567" s="625">
        <v>7</v>
      </c>
      <c r="B567" s="626" t="s">
        <v>528</v>
      </c>
      <c r="C567" s="626">
        <v>89301072</v>
      </c>
      <c r="D567" s="689" t="s">
        <v>4275</v>
      </c>
      <c r="E567" s="690" t="s">
        <v>2903</v>
      </c>
      <c r="F567" s="626" t="s">
        <v>2873</v>
      </c>
      <c r="G567" s="626" t="s">
        <v>3634</v>
      </c>
      <c r="H567" s="626" t="s">
        <v>527</v>
      </c>
      <c r="I567" s="626" t="s">
        <v>3744</v>
      </c>
      <c r="J567" s="626" t="s">
        <v>3745</v>
      </c>
      <c r="K567" s="626" t="s">
        <v>3405</v>
      </c>
      <c r="L567" s="627">
        <v>184.22</v>
      </c>
      <c r="M567" s="627">
        <v>368.44</v>
      </c>
      <c r="N567" s="626">
        <v>2</v>
      </c>
      <c r="O567" s="691">
        <v>0.5</v>
      </c>
      <c r="P567" s="627"/>
      <c r="Q567" s="642">
        <v>0</v>
      </c>
      <c r="R567" s="626"/>
      <c r="S567" s="642">
        <v>0</v>
      </c>
      <c r="T567" s="691"/>
      <c r="U567" s="673">
        <v>0</v>
      </c>
    </row>
    <row r="568" spans="1:21" ht="14.4" customHeight="1" x14ac:dyDescent="0.3">
      <c r="A568" s="625">
        <v>7</v>
      </c>
      <c r="B568" s="626" t="s">
        <v>528</v>
      </c>
      <c r="C568" s="626">
        <v>89301072</v>
      </c>
      <c r="D568" s="689" t="s">
        <v>4275</v>
      </c>
      <c r="E568" s="690" t="s">
        <v>2903</v>
      </c>
      <c r="F568" s="626" t="s">
        <v>2873</v>
      </c>
      <c r="G568" s="626" t="s">
        <v>3634</v>
      </c>
      <c r="H568" s="626" t="s">
        <v>645</v>
      </c>
      <c r="I568" s="626" t="s">
        <v>3746</v>
      </c>
      <c r="J568" s="626" t="s">
        <v>3745</v>
      </c>
      <c r="K568" s="626" t="s">
        <v>3405</v>
      </c>
      <c r="L568" s="627">
        <v>184.22</v>
      </c>
      <c r="M568" s="627">
        <v>184.22</v>
      </c>
      <c r="N568" s="626">
        <v>1</v>
      </c>
      <c r="O568" s="691">
        <v>0.5</v>
      </c>
      <c r="P568" s="627">
        <v>184.22</v>
      </c>
      <c r="Q568" s="642">
        <v>1</v>
      </c>
      <c r="R568" s="626">
        <v>1</v>
      </c>
      <c r="S568" s="642">
        <v>1</v>
      </c>
      <c r="T568" s="691">
        <v>0.5</v>
      </c>
      <c r="U568" s="673">
        <v>1</v>
      </c>
    </row>
    <row r="569" spans="1:21" ht="14.4" customHeight="1" x14ac:dyDescent="0.3">
      <c r="A569" s="625">
        <v>7</v>
      </c>
      <c r="B569" s="626" t="s">
        <v>528</v>
      </c>
      <c r="C569" s="626">
        <v>89301072</v>
      </c>
      <c r="D569" s="689" t="s">
        <v>4275</v>
      </c>
      <c r="E569" s="690" t="s">
        <v>2903</v>
      </c>
      <c r="F569" s="626" t="s">
        <v>2873</v>
      </c>
      <c r="G569" s="626" t="s">
        <v>3747</v>
      </c>
      <c r="H569" s="626" t="s">
        <v>527</v>
      </c>
      <c r="I569" s="626" t="s">
        <v>3748</v>
      </c>
      <c r="J569" s="626" t="s">
        <v>3749</v>
      </c>
      <c r="K569" s="626" t="s">
        <v>3585</v>
      </c>
      <c r="L569" s="627">
        <v>413.22</v>
      </c>
      <c r="M569" s="627">
        <v>413.22</v>
      </c>
      <c r="N569" s="626">
        <v>1</v>
      </c>
      <c r="O569" s="691">
        <v>1</v>
      </c>
      <c r="P569" s="627">
        <v>413.22</v>
      </c>
      <c r="Q569" s="642">
        <v>1</v>
      </c>
      <c r="R569" s="626">
        <v>1</v>
      </c>
      <c r="S569" s="642">
        <v>1</v>
      </c>
      <c r="T569" s="691">
        <v>1</v>
      </c>
      <c r="U569" s="673">
        <v>1</v>
      </c>
    </row>
    <row r="570" spans="1:21" ht="14.4" customHeight="1" x14ac:dyDescent="0.3">
      <c r="A570" s="625">
        <v>7</v>
      </c>
      <c r="B570" s="626" t="s">
        <v>528</v>
      </c>
      <c r="C570" s="626">
        <v>89301072</v>
      </c>
      <c r="D570" s="689" t="s">
        <v>4275</v>
      </c>
      <c r="E570" s="690" t="s">
        <v>2903</v>
      </c>
      <c r="F570" s="626" t="s">
        <v>2873</v>
      </c>
      <c r="G570" s="626" t="s">
        <v>3750</v>
      </c>
      <c r="H570" s="626" t="s">
        <v>527</v>
      </c>
      <c r="I570" s="626" t="s">
        <v>3751</v>
      </c>
      <c r="J570" s="626" t="s">
        <v>3752</v>
      </c>
      <c r="K570" s="626" t="s">
        <v>3753</v>
      </c>
      <c r="L570" s="627">
        <v>24.23</v>
      </c>
      <c r="M570" s="627">
        <v>72.69</v>
      </c>
      <c r="N570" s="626">
        <v>3</v>
      </c>
      <c r="O570" s="691">
        <v>1</v>
      </c>
      <c r="P570" s="627">
        <v>72.69</v>
      </c>
      <c r="Q570" s="642">
        <v>1</v>
      </c>
      <c r="R570" s="626">
        <v>3</v>
      </c>
      <c r="S570" s="642">
        <v>1</v>
      </c>
      <c r="T570" s="691">
        <v>1</v>
      </c>
      <c r="U570" s="673">
        <v>1</v>
      </c>
    </row>
    <row r="571" spans="1:21" ht="14.4" customHeight="1" x14ac:dyDescent="0.3">
      <c r="A571" s="625">
        <v>7</v>
      </c>
      <c r="B571" s="626" t="s">
        <v>528</v>
      </c>
      <c r="C571" s="626">
        <v>89301072</v>
      </c>
      <c r="D571" s="689" t="s">
        <v>4275</v>
      </c>
      <c r="E571" s="690" t="s">
        <v>2903</v>
      </c>
      <c r="F571" s="626" t="s">
        <v>2873</v>
      </c>
      <c r="G571" s="626" t="s">
        <v>2928</v>
      </c>
      <c r="H571" s="626" t="s">
        <v>527</v>
      </c>
      <c r="I571" s="626" t="s">
        <v>2254</v>
      </c>
      <c r="J571" s="626" t="s">
        <v>2255</v>
      </c>
      <c r="K571" s="626" t="s">
        <v>3281</v>
      </c>
      <c r="L571" s="627">
        <v>31.64</v>
      </c>
      <c r="M571" s="627">
        <v>31.64</v>
      </c>
      <c r="N571" s="626">
        <v>1</v>
      </c>
      <c r="O571" s="691">
        <v>0.5</v>
      </c>
      <c r="P571" s="627">
        <v>31.64</v>
      </c>
      <c r="Q571" s="642">
        <v>1</v>
      </c>
      <c r="R571" s="626">
        <v>1</v>
      </c>
      <c r="S571" s="642">
        <v>1</v>
      </c>
      <c r="T571" s="691">
        <v>0.5</v>
      </c>
      <c r="U571" s="673">
        <v>1</v>
      </c>
    </row>
    <row r="572" spans="1:21" ht="14.4" customHeight="1" x14ac:dyDescent="0.3">
      <c r="A572" s="625">
        <v>7</v>
      </c>
      <c r="B572" s="626" t="s">
        <v>528</v>
      </c>
      <c r="C572" s="626">
        <v>89301072</v>
      </c>
      <c r="D572" s="689" t="s">
        <v>4275</v>
      </c>
      <c r="E572" s="690" t="s">
        <v>2903</v>
      </c>
      <c r="F572" s="626" t="s">
        <v>2873</v>
      </c>
      <c r="G572" s="626" t="s">
        <v>2928</v>
      </c>
      <c r="H572" s="626" t="s">
        <v>527</v>
      </c>
      <c r="I572" s="626" t="s">
        <v>2929</v>
      </c>
      <c r="J572" s="626" t="s">
        <v>2930</v>
      </c>
      <c r="K572" s="626" t="s">
        <v>2931</v>
      </c>
      <c r="L572" s="627">
        <v>41.07</v>
      </c>
      <c r="M572" s="627">
        <v>41.07</v>
      </c>
      <c r="N572" s="626">
        <v>1</v>
      </c>
      <c r="O572" s="691">
        <v>1</v>
      </c>
      <c r="P572" s="627"/>
      <c r="Q572" s="642">
        <v>0</v>
      </c>
      <c r="R572" s="626"/>
      <c r="S572" s="642">
        <v>0</v>
      </c>
      <c r="T572" s="691"/>
      <c r="U572" s="673">
        <v>0</v>
      </c>
    </row>
    <row r="573" spans="1:21" ht="14.4" customHeight="1" x14ac:dyDescent="0.3">
      <c r="A573" s="625">
        <v>7</v>
      </c>
      <c r="B573" s="626" t="s">
        <v>528</v>
      </c>
      <c r="C573" s="626">
        <v>89301072</v>
      </c>
      <c r="D573" s="689" t="s">
        <v>4275</v>
      </c>
      <c r="E573" s="690" t="s">
        <v>2903</v>
      </c>
      <c r="F573" s="626" t="s">
        <v>2873</v>
      </c>
      <c r="G573" s="626" t="s">
        <v>3754</v>
      </c>
      <c r="H573" s="626" t="s">
        <v>527</v>
      </c>
      <c r="I573" s="626" t="s">
        <v>3755</v>
      </c>
      <c r="J573" s="626" t="s">
        <v>3756</v>
      </c>
      <c r="K573" s="626" t="s">
        <v>3757</v>
      </c>
      <c r="L573" s="627">
        <v>0</v>
      </c>
      <c r="M573" s="627">
        <v>0</v>
      </c>
      <c r="N573" s="626">
        <v>1</v>
      </c>
      <c r="O573" s="691">
        <v>0.5</v>
      </c>
      <c r="P573" s="627">
        <v>0</v>
      </c>
      <c r="Q573" s="642"/>
      <c r="R573" s="626">
        <v>1</v>
      </c>
      <c r="S573" s="642">
        <v>1</v>
      </c>
      <c r="T573" s="691">
        <v>0.5</v>
      </c>
      <c r="U573" s="673">
        <v>1</v>
      </c>
    </row>
    <row r="574" spans="1:21" ht="14.4" customHeight="1" x14ac:dyDescent="0.3">
      <c r="A574" s="625">
        <v>7</v>
      </c>
      <c r="B574" s="626" t="s">
        <v>528</v>
      </c>
      <c r="C574" s="626">
        <v>89301072</v>
      </c>
      <c r="D574" s="689" t="s">
        <v>4275</v>
      </c>
      <c r="E574" s="690" t="s">
        <v>2903</v>
      </c>
      <c r="F574" s="626" t="s">
        <v>2873</v>
      </c>
      <c r="G574" s="626" t="s">
        <v>3758</v>
      </c>
      <c r="H574" s="626" t="s">
        <v>527</v>
      </c>
      <c r="I574" s="626" t="s">
        <v>1801</v>
      </c>
      <c r="J574" s="626" t="s">
        <v>3759</v>
      </c>
      <c r="K574" s="626" t="s">
        <v>3760</v>
      </c>
      <c r="L574" s="627">
        <v>37.68</v>
      </c>
      <c r="M574" s="627">
        <v>37.68</v>
      </c>
      <c r="N574" s="626">
        <v>1</v>
      </c>
      <c r="O574" s="691">
        <v>1</v>
      </c>
      <c r="P574" s="627">
        <v>37.68</v>
      </c>
      <c r="Q574" s="642">
        <v>1</v>
      </c>
      <c r="R574" s="626">
        <v>1</v>
      </c>
      <c r="S574" s="642">
        <v>1</v>
      </c>
      <c r="T574" s="691">
        <v>1</v>
      </c>
      <c r="U574" s="673">
        <v>1</v>
      </c>
    </row>
    <row r="575" spans="1:21" ht="14.4" customHeight="1" x14ac:dyDescent="0.3">
      <c r="A575" s="625">
        <v>7</v>
      </c>
      <c r="B575" s="626" t="s">
        <v>528</v>
      </c>
      <c r="C575" s="626">
        <v>89301072</v>
      </c>
      <c r="D575" s="689" t="s">
        <v>4275</v>
      </c>
      <c r="E575" s="690" t="s">
        <v>2903</v>
      </c>
      <c r="F575" s="626" t="s">
        <v>2873</v>
      </c>
      <c r="G575" s="626" t="s">
        <v>3761</v>
      </c>
      <c r="H575" s="626" t="s">
        <v>527</v>
      </c>
      <c r="I575" s="626" t="s">
        <v>3762</v>
      </c>
      <c r="J575" s="626" t="s">
        <v>3763</v>
      </c>
      <c r="K575" s="626" t="s">
        <v>2617</v>
      </c>
      <c r="L575" s="627">
        <v>0</v>
      </c>
      <c r="M575" s="627">
        <v>0</v>
      </c>
      <c r="N575" s="626">
        <v>1</v>
      </c>
      <c r="O575" s="691">
        <v>0.5</v>
      </c>
      <c r="P575" s="627">
        <v>0</v>
      </c>
      <c r="Q575" s="642"/>
      <c r="R575" s="626">
        <v>1</v>
      </c>
      <c r="S575" s="642">
        <v>1</v>
      </c>
      <c r="T575" s="691">
        <v>0.5</v>
      </c>
      <c r="U575" s="673">
        <v>1</v>
      </c>
    </row>
    <row r="576" spans="1:21" ht="14.4" customHeight="1" x14ac:dyDescent="0.3">
      <c r="A576" s="625">
        <v>7</v>
      </c>
      <c r="B576" s="626" t="s">
        <v>528</v>
      </c>
      <c r="C576" s="626">
        <v>89301072</v>
      </c>
      <c r="D576" s="689" t="s">
        <v>4275</v>
      </c>
      <c r="E576" s="690" t="s">
        <v>2903</v>
      </c>
      <c r="F576" s="626" t="s">
        <v>2873</v>
      </c>
      <c r="G576" s="626" t="s">
        <v>3689</v>
      </c>
      <c r="H576" s="626" t="s">
        <v>527</v>
      </c>
      <c r="I576" s="626" t="s">
        <v>3734</v>
      </c>
      <c r="J576" s="626" t="s">
        <v>3735</v>
      </c>
      <c r="K576" s="626" t="s">
        <v>2836</v>
      </c>
      <c r="L576" s="627">
        <v>66.540000000000006</v>
      </c>
      <c r="M576" s="627">
        <v>266.16000000000003</v>
      </c>
      <c r="N576" s="626">
        <v>4</v>
      </c>
      <c r="O576" s="691">
        <v>1.5</v>
      </c>
      <c r="P576" s="627">
        <v>199.62</v>
      </c>
      <c r="Q576" s="642">
        <v>0.75</v>
      </c>
      <c r="R576" s="626">
        <v>3</v>
      </c>
      <c r="S576" s="642">
        <v>0.75</v>
      </c>
      <c r="T576" s="691">
        <v>1</v>
      </c>
      <c r="U576" s="673">
        <v>0.66666666666666663</v>
      </c>
    </row>
    <row r="577" spans="1:21" ht="14.4" customHeight="1" x14ac:dyDescent="0.3">
      <c r="A577" s="625">
        <v>7</v>
      </c>
      <c r="B577" s="626" t="s">
        <v>528</v>
      </c>
      <c r="C577" s="626">
        <v>89301072</v>
      </c>
      <c r="D577" s="689" t="s">
        <v>4275</v>
      </c>
      <c r="E577" s="690" t="s">
        <v>2903</v>
      </c>
      <c r="F577" s="626" t="s">
        <v>2873</v>
      </c>
      <c r="G577" s="626" t="s">
        <v>3689</v>
      </c>
      <c r="H577" s="626" t="s">
        <v>527</v>
      </c>
      <c r="I577" s="626" t="s">
        <v>3764</v>
      </c>
      <c r="J577" s="626" t="s">
        <v>3735</v>
      </c>
      <c r="K577" s="626" t="s">
        <v>2836</v>
      </c>
      <c r="L577" s="627">
        <v>66.540000000000006</v>
      </c>
      <c r="M577" s="627">
        <v>66.540000000000006</v>
      </c>
      <c r="N577" s="626">
        <v>1</v>
      </c>
      <c r="O577" s="691">
        <v>0.5</v>
      </c>
      <c r="P577" s="627">
        <v>66.540000000000006</v>
      </c>
      <c r="Q577" s="642">
        <v>1</v>
      </c>
      <c r="R577" s="626">
        <v>1</v>
      </c>
      <c r="S577" s="642">
        <v>1</v>
      </c>
      <c r="T577" s="691">
        <v>0.5</v>
      </c>
      <c r="U577" s="673">
        <v>1</v>
      </c>
    </row>
    <row r="578" spans="1:21" ht="14.4" customHeight="1" x14ac:dyDescent="0.3">
      <c r="A578" s="625">
        <v>7</v>
      </c>
      <c r="B578" s="626" t="s">
        <v>528</v>
      </c>
      <c r="C578" s="626">
        <v>89301072</v>
      </c>
      <c r="D578" s="689" t="s">
        <v>4275</v>
      </c>
      <c r="E578" s="690" t="s">
        <v>2903</v>
      </c>
      <c r="F578" s="626" t="s">
        <v>2873</v>
      </c>
      <c r="G578" s="626" t="s">
        <v>3023</v>
      </c>
      <c r="H578" s="626" t="s">
        <v>527</v>
      </c>
      <c r="I578" s="626" t="s">
        <v>1880</v>
      </c>
      <c r="J578" s="626" t="s">
        <v>1881</v>
      </c>
      <c r="K578" s="626" t="s">
        <v>3765</v>
      </c>
      <c r="L578" s="627">
        <v>96.63</v>
      </c>
      <c r="M578" s="627">
        <v>96.63</v>
      </c>
      <c r="N578" s="626">
        <v>1</v>
      </c>
      <c r="O578" s="691">
        <v>1</v>
      </c>
      <c r="P578" s="627">
        <v>96.63</v>
      </c>
      <c r="Q578" s="642">
        <v>1</v>
      </c>
      <c r="R578" s="626">
        <v>1</v>
      </c>
      <c r="S578" s="642">
        <v>1</v>
      </c>
      <c r="T578" s="691">
        <v>1</v>
      </c>
      <c r="U578" s="673">
        <v>1</v>
      </c>
    </row>
    <row r="579" spans="1:21" ht="14.4" customHeight="1" x14ac:dyDescent="0.3">
      <c r="A579" s="625">
        <v>7</v>
      </c>
      <c r="B579" s="626" t="s">
        <v>528</v>
      </c>
      <c r="C579" s="626">
        <v>89301072</v>
      </c>
      <c r="D579" s="689" t="s">
        <v>4275</v>
      </c>
      <c r="E579" s="690" t="s">
        <v>2903</v>
      </c>
      <c r="F579" s="626" t="s">
        <v>2873</v>
      </c>
      <c r="G579" s="626" t="s">
        <v>3023</v>
      </c>
      <c r="H579" s="626" t="s">
        <v>527</v>
      </c>
      <c r="I579" s="626" t="s">
        <v>3766</v>
      </c>
      <c r="J579" s="626" t="s">
        <v>1881</v>
      </c>
      <c r="K579" s="626" t="s">
        <v>3767</v>
      </c>
      <c r="L579" s="627">
        <v>0</v>
      </c>
      <c r="M579" s="627">
        <v>0</v>
      </c>
      <c r="N579" s="626">
        <v>1</v>
      </c>
      <c r="O579" s="691">
        <v>1</v>
      </c>
      <c r="P579" s="627">
        <v>0</v>
      </c>
      <c r="Q579" s="642"/>
      <c r="R579" s="626">
        <v>1</v>
      </c>
      <c r="S579" s="642">
        <v>1</v>
      </c>
      <c r="T579" s="691">
        <v>1</v>
      </c>
      <c r="U579" s="673">
        <v>1</v>
      </c>
    </row>
    <row r="580" spans="1:21" ht="14.4" customHeight="1" x14ac:dyDescent="0.3">
      <c r="A580" s="625">
        <v>7</v>
      </c>
      <c r="B580" s="626" t="s">
        <v>528</v>
      </c>
      <c r="C580" s="626">
        <v>89301072</v>
      </c>
      <c r="D580" s="689" t="s">
        <v>4275</v>
      </c>
      <c r="E580" s="690" t="s">
        <v>2903</v>
      </c>
      <c r="F580" s="626" t="s">
        <v>2873</v>
      </c>
      <c r="G580" s="626" t="s">
        <v>2936</v>
      </c>
      <c r="H580" s="626" t="s">
        <v>527</v>
      </c>
      <c r="I580" s="626" t="s">
        <v>3768</v>
      </c>
      <c r="J580" s="626" t="s">
        <v>2938</v>
      </c>
      <c r="K580" s="626" t="s">
        <v>3769</v>
      </c>
      <c r="L580" s="627">
        <v>0</v>
      </c>
      <c r="M580" s="627">
        <v>0</v>
      </c>
      <c r="N580" s="626">
        <v>1</v>
      </c>
      <c r="O580" s="691">
        <v>0.5</v>
      </c>
      <c r="P580" s="627"/>
      <c r="Q580" s="642"/>
      <c r="R580" s="626"/>
      <c r="S580" s="642">
        <v>0</v>
      </c>
      <c r="T580" s="691"/>
      <c r="U580" s="673">
        <v>0</v>
      </c>
    </row>
    <row r="581" spans="1:21" ht="14.4" customHeight="1" x14ac:dyDescent="0.3">
      <c r="A581" s="625">
        <v>7</v>
      </c>
      <c r="B581" s="626" t="s">
        <v>528</v>
      </c>
      <c r="C581" s="626">
        <v>89301072</v>
      </c>
      <c r="D581" s="689" t="s">
        <v>4275</v>
      </c>
      <c r="E581" s="690" t="s">
        <v>2903</v>
      </c>
      <c r="F581" s="626" t="s">
        <v>2873</v>
      </c>
      <c r="G581" s="626" t="s">
        <v>3770</v>
      </c>
      <c r="H581" s="626" t="s">
        <v>527</v>
      </c>
      <c r="I581" s="626" t="s">
        <v>3771</v>
      </c>
      <c r="J581" s="626" t="s">
        <v>3772</v>
      </c>
      <c r="K581" s="626" t="s">
        <v>3773</v>
      </c>
      <c r="L581" s="627">
        <v>0</v>
      </c>
      <c r="M581" s="627">
        <v>0</v>
      </c>
      <c r="N581" s="626">
        <v>1</v>
      </c>
      <c r="O581" s="691">
        <v>0.5</v>
      </c>
      <c r="P581" s="627"/>
      <c r="Q581" s="642"/>
      <c r="R581" s="626"/>
      <c r="S581" s="642">
        <v>0</v>
      </c>
      <c r="T581" s="691"/>
      <c r="U581" s="673">
        <v>0</v>
      </c>
    </row>
    <row r="582" spans="1:21" ht="14.4" customHeight="1" x14ac:dyDescent="0.3">
      <c r="A582" s="625">
        <v>7</v>
      </c>
      <c r="B582" s="626" t="s">
        <v>528</v>
      </c>
      <c r="C582" s="626">
        <v>89301072</v>
      </c>
      <c r="D582" s="689" t="s">
        <v>4275</v>
      </c>
      <c r="E582" s="690" t="s">
        <v>2903</v>
      </c>
      <c r="F582" s="626" t="s">
        <v>2873</v>
      </c>
      <c r="G582" s="626" t="s">
        <v>3737</v>
      </c>
      <c r="H582" s="626" t="s">
        <v>527</v>
      </c>
      <c r="I582" s="626" t="s">
        <v>3738</v>
      </c>
      <c r="J582" s="626" t="s">
        <v>3739</v>
      </c>
      <c r="K582" s="626" t="s">
        <v>3740</v>
      </c>
      <c r="L582" s="627">
        <v>38.65</v>
      </c>
      <c r="M582" s="627">
        <v>38.65</v>
      </c>
      <c r="N582" s="626">
        <v>1</v>
      </c>
      <c r="O582" s="691">
        <v>0.5</v>
      </c>
      <c r="P582" s="627">
        <v>38.65</v>
      </c>
      <c r="Q582" s="642">
        <v>1</v>
      </c>
      <c r="R582" s="626">
        <v>1</v>
      </c>
      <c r="S582" s="642">
        <v>1</v>
      </c>
      <c r="T582" s="691">
        <v>0.5</v>
      </c>
      <c r="U582" s="673">
        <v>1</v>
      </c>
    </row>
    <row r="583" spans="1:21" ht="14.4" customHeight="1" x14ac:dyDescent="0.3">
      <c r="A583" s="625">
        <v>7</v>
      </c>
      <c r="B583" s="626" t="s">
        <v>528</v>
      </c>
      <c r="C583" s="626">
        <v>89301072</v>
      </c>
      <c r="D583" s="689" t="s">
        <v>4275</v>
      </c>
      <c r="E583" s="690" t="s">
        <v>2904</v>
      </c>
      <c r="F583" s="626" t="s">
        <v>2873</v>
      </c>
      <c r="G583" s="626" t="s">
        <v>3046</v>
      </c>
      <c r="H583" s="626" t="s">
        <v>527</v>
      </c>
      <c r="I583" s="626" t="s">
        <v>3047</v>
      </c>
      <c r="J583" s="626" t="s">
        <v>3048</v>
      </c>
      <c r="K583" s="626" t="s">
        <v>3049</v>
      </c>
      <c r="L583" s="627">
        <v>58.99</v>
      </c>
      <c r="M583" s="627">
        <v>176.97</v>
      </c>
      <c r="N583" s="626">
        <v>3</v>
      </c>
      <c r="O583" s="691">
        <v>2</v>
      </c>
      <c r="P583" s="627"/>
      <c r="Q583" s="642">
        <v>0</v>
      </c>
      <c r="R583" s="626"/>
      <c r="S583" s="642">
        <v>0</v>
      </c>
      <c r="T583" s="691"/>
      <c r="U583" s="673">
        <v>0</v>
      </c>
    </row>
    <row r="584" spans="1:21" ht="14.4" customHeight="1" x14ac:dyDescent="0.3">
      <c r="A584" s="625">
        <v>7</v>
      </c>
      <c r="B584" s="626" t="s">
        <v>528</v>
      </c>
      <c r="C584" s="626">
        <v>89301072</v>
      </c>
      <c r="D584" s="689" t="s">
        <v>4275</v>
      </c>
      <c r="E584" s="690" t="s">
        <v>2904</v>
      </c>
      <c r="F584" s="626" t="s">
        <v>2873</v>
      </c>
      <c r="G584" s="626" t="s">
        <v>3050</v>
      </c>
      <c r="H584" s="626" t="s">
        <v>527</v>
      </c>
      <c r="I584" s="626" t="s">
        <v>3774</v>
      </c>
      <c r="J584" s="626" t="s">
        <v>3775</v>
      </c>
      <c r="K584" s="626" t="s">
        <v>3776</v>
      </c>
      <c r="L584" s="627">
        <v>0</v>
      </c>
      <c r="M584" s="627">
        <v>0</v>
      </c>
      <c r="N584" s="626">
        <v>1</v>
      </c>
      <c r="O584" s="691">
        <v>1</v>
      </c>
      <c r="P584" s="627"/>
      <c r="Q584" s="642"/>
      <c r="R584" s="626"/>
      <c r="S584" s="642">
        <v>0</v>
      </c>
      <c r="T584" s="691"/>
      <c r="U584" s="673">
        <v>0</v>
      </c>
    </row>
    <row r="585" spans="1:21" ht="14.4" customHeight="1" x14ac:dyDescent="0.3">
      <c r="A585" s="625">
        <v>7</v>
      </c>
      <c r="B585" s="626" t="s">
        <v>528</v>
      </c>
      <c r="C585" s="626">
        <v>89301072</v>
      </c>
      <c r="D585" s="689" t="s">
        <v>4275</v>
      </c>
      <c r="E585" s="690" t="s">
        <v>2904</v>
      </c>
      <c r="F585" s="626" t="s">
        <v>2873</v>
      </c>
      <c r="G585" s="626" t="s">
        <v>3050</v>
      </c>
      <c r="H585" s="626" t="s">
        <v>527</v>
      </c>
      <c r="I585" s="626" t="s">
        <v>3051</v>
      </c>
      <c r="J585" s="626" t="s">
        <v>3052</v>
      </c>
      <c r="K585" s="626" t="s">
        <v>3053</v>
      </c>
      <c r="L585" s="627">
        <v>51.87</v>
      </c>
      <c r="M585" s="627">
        <v>1037.3999999999999</v>
      </c>
      <c r="N585" s="626">
        <v>20</v>
      </c>
      <c r="O585" s="691">
        <v>10</v>
      </c>
      <c r="P585" s="627">
        <v>363.09</v>
      </c>
      <c r="Q585" s="642">
        <v>0.35000000000000003</v>
      </c>
      <c r="R585" s="626">
        <v>7</v>
      </c>
      <c r="S585" s="642">
        <v>0.35</v>
      </c>
      <c r="T585" s="691">
        <v>4</v>
      </c>
      <c r="U585" s="673">
        <v>0.4</v>
      </c>
    </row>
    <row r="586" spans="1:21" ht="14.4" customHeight="1" x14ac:dyDescent="0.3">
      <c r="A586" s="625">
        <v>7</v>
      </c>
      <c r="B586" s="626" t="s">
        <v>528</v>
      </c>
      <c r="C586" s="626">
        <v>89301072</v>
      </c>
      <c r="D586" s="689" t="s">
        <v>4275</v>
      </c>
      <c r="E586" s="690" t="s">
        <v>2904</v>
      </c>
      <c r="F586" s="626" t="s">
        <v>2873</v>
      </c>
      <c r="G586" s="626" t="s">
        <v>2981</v>
      </c>
      <c r="H586" s="626" t="s">
        <v>527</v>
      </c>
      <c r="I586" s="626" t="s">
        <v>3777</v>
      </c>
      <c r="J586" s="626" t="s">
        <v>3778</v>
      </c>
      <c r="K586" s="626" t="s">
        <v>2984</v>
      </c>
      <c r="L586" s="627">
        <v>222.25</v>
      </c>
      <c r="M586" s="627">
        <v>444.5</v>
      </c>
      <c r="N586" s="626">
        <v>2</v>
      </c>
      <c r="O586" s="691">
        <v>2</v>
      </c>
      <c r="P586" s="627">
        <v>222.25</v>
      </c>
      <c r="Q586" s="642">
        <v>0.5</v>
      </c>
      <c r="R586" s="626">
        <v>1</v>
      </c>
      <c r="S586" s="642">
        <v>0.5</v>
      </c>
      <c r="T586" s="691">
        <v>1</v>
      </c>
      <c r="U586" s="673">
        <v>0.5</v>
      </c>
    </row>
    <row r="587" spans="1:21" ht="14.4" customHeight="1" x14ac:dyDescent="0.3">
      <c r="A587" s="625">
        <v>7</v>
      </c>
      <c r="B587" s="626" t="s">
        <v>528</v>
      </c>
      <c r="C587" s="626">
        <v>89301072</v>
      </c>
      <c r="D587" s="689" t="s">
        <v>4275</v>
      </c>
      <c r="E587" s="690" t="s">
        <v>2904</v>
      </c>
      <c r="F587" s="626" t="s">
        <v>2873</v>
      </c>
      <c r="G587" s="626" t="s">
        <v>3779</v>
      </c>
      <c r="H587" s="626" t="s">
        <v>527</v>
      </c>
      <c r="I587" s="626" t="s">
        <v>3780</v>
      </c>
      <c r="J587" s="626" t="s">
        <v>3781</v>
      </c>
      <c r="K587" s="626" t="s">
        <v>3168</v>
      </c>
      <c r="L587" s="627">
        <v>97.42</v>
      </c>
      <c r="M587" s="627">
        <v>292.26</v>
      </c>
      <c r="N587" s="626">
        <v>3</v>
      </c>
      <c r="O587" s="691">
        <v>2.5</v>
      </c>
      <c r="P587" s="627">
        <v>97.42</v>
      </c>
      <c r="Q587" s="642">
        <v>0.33333333333333337</v>
      </c>
      <c r="R587" s="626">
        <v>1</v>
      </c>
      <c r="S587" s="642">
        <v>0.33333333333333331</v>
      </c>
      <c r="T587" s="691">
        <v>1</v>
      </c>
      <c r="U587" s="673">
        <v>0.4</v>
      </c>
    </row>
    <row r="588" spans="1:21" ht="14.4" customHeight="1" x14ac:dyDescent="0.3">
      <c r="A588" s="625">
        <v>7</v>
      </c>
      <c r="B588" s="626" t="s">
        <v>528</v>
      </c>
      <c r="C588" s="626">
        <v>89301072</v>
      </c>
      <c r="D588" s="689" t="s">
        <v>4275</v>
      </c>
      <c r="E588" s="690" t="s">
        <v>2904</v>
      </c>
      <c r="F588" s="626" t="s">
        <v>2873</v>
      </c>
      <c r="G588" s="626" t="s">
        <v>2944</v>
      </c>
      <c r="H588" s="626" t="s">
        <v>527</v>
      </c>
      <c r="I588" s="626" t="s">
        <v>3782</v>
      </c>
      <c r="J588" s="626" t="s">
        <v>3783</v>
      </c>
      <c r="K588" s="626" t="s">
        <v>3784</v>
      </c>
      <c r="L588" s="627">
        <v>0</v>
      </c>
      <c r="M588" s="627">
        <v>0</v>
      </c>
      <c r="N588" s="626">
        <v>1</v>
      </c>
      <c r="O588" s="691">
        <v>0.5</v>
      </c>
      <c r="P588" s="627"/>
      <c r="Q588" s="642"/>
      <c r="R588" s="626"/>
      <c r="S588" s="642">
        <v>0</v>
      </c>
      <c r="T588" s="691"/>
      <c r="U588" s="673">
        <v>0</v>
      </c>
    </row>
    <row r="589" spans="1:21" ht="14.4" customHeight="1" x14ac:dyDescent="0.3">
      <c r="A589" s="625">
        <v>7</v>
      </c>
      <c r="B589" s="626" t="s">
        <v>528</v>
      </c>
      <c r="C589" s="626">
        <v>89301072</v>
      </c>
      <c r="D589" s="689" t="s">
        <v>4275</v>
      </c>
      <c r="E589" s="690" t="s">
        <v>2904</v>
      </c>
      <c r="F589" s="626" t="s">
        <v>2873</v>
      </c>
      <c r="G589" s="626" t="s">
        <v>3640</v>
      </c>
      <c r="H589" s="626" t="s">
        <v>527</v>
      </c>
      <c r="I589" s="626" t="s">
        <v>3641</v>
      </c>
      <c r="J589" s="626" t="s">
        <v>3642</v>
      </c>
      <c r="K589" s="626" t="s">
        <v>3643</v>
      </c>
      <c r="L589" s="627">
        <v>0</v>
      </c>
      <c r="M589" s="627">
        <v>0</v>
      </c>
      <c r="N589" s="626">
        <v>6</v>
      </c>
      <c r="O589" s="691">
        <v>3</v>
      </c>
      <c r="P589" s="627">
        <v>0</v>
      </c>
      <c r="Q589" s="642"/>
      <c r="R589" s="626">
        <v>1</v>
      </c>
      <c r="S589" s="642">
        <v>0.16666666666666666</v>
      </c>
      <c r="T589" s="691">
        <v>1</v>
      </c>
      <c r="U589" s="673">
        <v>0.33333333333333331</v>
      </c>
    </row>
    <row r="590" spans="1:21" ht="14.4" customHeight="1" x14ac:dyDescent="0.3">
      <c r="A590" s="625">
        <v>7</v>
      </c>
      <c r="B590" s="626" t="s">
        <v>528</v>
      </c>
      <c r="C590" s="626">
        <v>89301072</v>
      </c>
      <c r="D590" s="689" t="s">
        <v>4275</v>
      </c>
      <c r="E590" s="690" t="s">
        <v>2904</v>
      </c>
      <c r="F590" s="626" t="s">
        <v>2873</v>
      </c>
      <c r="G590" s="626" t="s">
        <v>3054</v>
      </c>
      <c r="H590" s="626" t="s">
        <v>645</v>
      </c>
      <c r="I590" s="626" t="s">
        <v>3055</v>
      </c>
      <c r="J590" s="626" t="s">
        <v>3056</v>
      </c>
      <c r="K590" s="626" t="s">
        <v>3057</v>
      </c>
      <c r="L590" s="627">
        <v>1027.5999999999999</v>
      </c>
      <c r="M590" s="627">
        <v>32883.199999999997</v>
      </c>
      <c r="N590" s="626">
        <v>32</v>
      </c>
      <c r="O590" s="691">
        <v>13</v>
      </c>
      <c r="P590" s="627">
        <v>27745.199999999997</v>
      </c>
      <c r="Q590" s="642">
        <v>0.84375</v>
      </c>
      <c r="R590" s="626">
        <v>27</v>
      </c>
      <c r="S590" s="642">
        <v>0.84375</v>
      </c>
      <c r="T590" s="691">
        <v>10</v>
      </c>
      <c r="U590" s="673">
        <v>0.76923076923076927</v>
      </c>
    </row>
    <row r="591" spans="1:21" ht="14.4" customHeight="1" x14ac:dyDescent="0.3">
      <c r="A591" s="625">
        <v>7</v>
      </c>
      <c r="B591" s="626" t="s">
        <v>528</v>
      </c>
      <c r="C591" s="626">
        <v>89301072</v>
      </c>
      <c r="D591" s="689" t="s">
        <v>4275</v>
      </c>
      <c r="E591" s="690" t="s">
        <v>2904</v>
      </c>
      <c r="F591" s="626" t="s">
        <v>2873</v>
      </c>
      <c r="G591" s="626" t="s">
        <v>3054</v>
      </c>
      <c r="H591" s="626" t="s">
        <v>645</v>
      </c>
      <c r="I591" s="626" t="s">
        <v>3058</v>
      </c>
      <c r="J591" s="626" t="s">
        <v>3059</v>
      </c>
      <c r="K591" s="626" t="s">
        <v>3060</v>
      </c>
      <c r="L591" s="627">
        <v>1509.4</v>
      </c>
      <c r="M591" s="627">
        <v>30188</v>
      </c>
      <c r="N591" s="626">
        <v>20</v>
      </c>
      <c r="O591" s="691">
        <v>4</v>
      </c>
      <c r="P591" s="627">
        <v>15094</v>
      </c>
      <c r="Q591" s="642">
        <v>0.5</v>
      </c>
      <c r="R591" s="626">
        <v>10</v>
      </c>
      <c r="S591" s="642">
        <v>0.5</v>
      </c>
      <c r="T591" s="691">
        <v>1</v>
      </c>
      <c r="U591" s="673">
        <v>0.25</v>
      </c>
    </row>
    <row r="592" spans="1:21" ht="14.4" customHeight="1" x14ac:dyDescent="0.3">
      <c r="A592" s="625">
        <v>7</v>
      </c>
      <c r="B592" s="626" t="s">
        <v>528</v>
      </c>
      <c r="C592" s="626">
        <v>89301072</v>
      </c>
      <c r="D592" s="689" t="s">
        <v>4275</v>
      </c>
      <c r="E592" s="690" t="s">
        <v>2904</v>
      </c>
      <c r="F592" s="626" t="s">
        <v>2873</v>
      </c>
      <c r="G592" s="626" t="s">
        <v>3054</v>
      </c>
      <c r="H592" s="626" t="s">
        <v>645</v>
      </c>
      <c r="I592" s="626" t="s">
        <v>3283</v>
      </c>
      <c r="J592" s="626" t="s">
        <v>3284</v>
      </c>
      <c r="K592" s="626" t="s">
        <v>3285</v>
      </c>
      <c r="L592" s="627">
        <v>1896.14</v>
      </c>
      <c r="M592" s="627">
        <v>36026.660000000003</v>
      </c>
      <c r="N592" s="626">
        <v>19</v>
      </c>
      <c r="O592" s="691">
        <v>5</v>
      </c>
      <c r="P592" s="627">
        <v>18961.400000000001</v>
      </c>
      <c r="Q592" s="642">
        <v>0.52631578947368418</v>
      </c>
      <c r="R592" s="626">
        <v>10</v>
      </c>
      <c r="S592" s="642">
        <v>0.52631578947368418</v>
      </c>
      <c r="T592" s="691">
        <v>3</v>
      </c>
      <c r="U592" s="673">
        <v>0.6</v>
      </c>
    </row>
    <row r="593" spans="1:21" ht="14.4" customHeight="1" x14ac:dyDescent="0.3">
      <c r="A593" s="625">
        <v>7</v>
      </c>
      <c r="B593" s="626" t="s">
        <v>528</v>
      </c>
      <c r="C593" s="626">
        <v>89301072</v>
      </c>
      <c r="D593" s="689" t="s">
        <v>4275</v>
      </c>
      <c r="E593" s="690" t="s">
        <v>2904</v>
      </c>
      <c r="F593" s="626" t="s">
        <v>2873</v>
      </c>
      <c r="G593" s="626" t="s">
        <v>3644</v>
      </c>
      <c r="H593" s="626" t="s">
        <v>527</v>
      </c>
      <c r="I593" s="626" t="s">
        <v>3645</v>
      </c>
      <c r="J593" s="626" t="s">
        <v>3646</v>
      </c>
      <c r="K593" s="626" t="s">
        <v>3647</v>
      </c>
      <c r="L593" s="627">
        <v>531.86</v>
      </c>
      <c r="M593" s="627">
        <v>3191.16</v>
      </c>
      <c r="N593" s="626">
        <v>6</v>
      </c>
      <c r="O593" s="691">
        <v>1.5</v>
      </c>
      <c r="P593" s="627">
        <v>3191.16</v>
      </c>
      <c r="Q593" s="642">
        <v>1</v>
      </c>
      <c r="R593" s="626">
        <v>6</v>
      </c>
      <c r="S593" s="642">
        <v>1</v>
      </c>
      <c r="T593" s="691">
        <v>1.5</v>
      </c>
      <c r="U593" s="673">
        <v>1</v>
      </c>
    </row>
    <row r="594" spans="1:21" ht="14.4" customHeight="1" x14ac:dyDescent="0.3">
      <c r="A594" s="625">
        <v>7</v>
      </c>
      <c r="B594" s="626" t="s">
        <v>528</v>
      </c>
      <c r="C594" s="626">
        <v>89301072</v>
      </c>
      <c r="D594" s="689" t="s">
        <v>4275</v>
      </c>
      <c r="E594" s="690" t="s">
        <v>2904</v>
      </c>
      <c r="F594" s="626" t="s">
        <v>2873</v>
      </c>
      <c r="G594" s="626" t="s">
        <v>3061</v>
      </c>
      <c r="H594" s="626" t="s">
        <v>645</v>
      </c>
      <c r="I594" s="626" t="s">
        <v>2065</v>
      </c>
      <c r="J594" s="626" t="s">
        <v>2066</v>
      </c>
      <c r="K594" s="626" t="s">
        <v>2852</v>
      </c>
      <c r="L594" s="627">
        <v>216.16</v>
      </c>
      <c r="M594" s="627">
        <v>1296.96</v>
      </c>
      <c r="N594" s="626">
        <v>6</v>
      </c>
      <c r="O594" s="691">
        <v>1.5</v>
      </c>
      <c r="P594" s="627"/>
      <c r="Q594" s="642">
        <v>0</v>
      </c>
      <c r="R594" s="626"/>
      <c r="S594" s="642">
        <v>0</v>
      </c>
      <c r="T594" s="691"/>
      <c r="U594" s="673">
        <v>0</v>
      </c>
    </row>
    <row r="595" spans="1:21" ht="14.4" customHeight="1" x14ac:dyDescent="0.3">
      <c r="A595" s="625">
        <v>7</v>
      </c>
      <c r="B595" s="626" t="s">
        <v>528</v>
      </c>
      <c r="C595" s="626">
        <v>89301072</v>
      </c>
      <c r="D595" s="689" t="s">
        <v>4275</v>
      </c>
      <c r="E595" s="690" t="s">
        <v>2904</v>
      </c>
      <c r="F595" s="626" t="s">
        <v>2873</v>
      </c>
      <c r="G595" s="626" t="s">
        <v>3061</v>
      </c>
      <c r="H595" s="626" t="s">
        <v>645</v>
      </c>
      <c r="I595" s="626" t="s">
        <v>3554</v>
      </c>
      <c r="J595" s="626" t="s">
        <v>2066</v>
      </c>
      <c r="K595" s="626" t="s">
        <v>3555</v>
      </c>
      <c r="L595" s="627">
        <v>432.32</v>
      </c>
      <c r="M595" s="627">
        <v>432.32</v>
      </c>
      <c r="N595" s="626">
        <v>1</v>
      </c>
      <c r="O595" s="691">
        <v>0.5</v>
      </c>
      <c r="P595" s="627"/>
      <c r="Q595" s="642">
        <v>0</v>
      </c>
      <c r="R595" s="626"/>
      <c r="S595" s="642">
        <v>0</v>
      </c>
      <c r="T595" s="691"/>
      <c r="U595" s="673">
        <v>0</v>
      </c>
    </row>
    <row r="596" spans="1:21" ht="14.4" customHeight="1" x14ac:dyDescent="0.3">
      <c r="A596" s="625">
        <v>7</v>
      </c>
      <c r="B596" s="626" t="s">
        <v>528</v>
      </c>
      <c r="C596" s="626">
        <v>89301072</v>
      </c>
      <c r="D596" s="689" t="s">
        <v>4275</v>
      </c>
      <c r="E596" s="690" t="s">
        <v>2904</v>
      </c>
      <c r="F596" s="626" t="s">
        <v>2873</v>
      </c>
      <c r="G596" s="626" t="s">
        <v>3062</v>
      </c>
      <c r="H596" s="626" t="s">
        <v>527</v>
      </c>
      <c r="I596" s="626" t="s">
        <v>3785</v>
      </c>
      <c r="J596" s="626" t="s">
        <v>3407</v>
      </c>
      <c r="K596" s="626" t="s">
        <v>3786</v>
      </c>
      <c r="L596" s="627">
        <v>0</v>
      </c>
      <c r="M596" s="627">
        <v>0</v>
      </c>
      <c r="N596" s="626">
        <v>1</v>
      </c>
      <c r="O596" s="691">
        <v>0.5</v>
      </c>
      <c r="P596" s="627">
        <v>0</v>
      </c>
      <c r="Q596" s="642"/>
      <c r="R596" s="626">
        <v>1</v>
      </c>
      <c r="S596" s="642">
        <v>1</v>
      </c>
      <c r="T596" s="691">
        <v>0.5</v>
      </c>
      <c r="U596" s="673">
        <v>1</v>
      </c>
    </row>
    <row r="597" spans="1:21" ht="14.4" customHeight="1" x14ac:dyDescent="0.3">
      <c r="A597" s="625">
        <v>7</v>
      </c>
      <c r="B597" s="626" t="s">
        <v>528</v>
      </c>
      <c r="C597" s="626">
        <v>89301072</v>
      </c>
      <c r="D597" s="689" t="s">
        <v>4275</v>
      </c>
      <c r="E597" s="690" t="s">
        <v>2904</v>
      </c>
      <c r="F597" s="626" t="s">
        <v>2873</v>
      </c>
      <c r="G597" s="626" t="s">
        <v>3062</v>
      </c>
      <c r="H597" s="626" t="s">
        <v>527</v>
      </c>
      <c r="I597" s="626" t="s">
        <v>3063</v>
      </c>
      <c r="J597" s="626" t="s">
        <v>3064</v>
      </c>
      <c r="K597" s="626" t="s">
        <v>3065</v>
      </c>
      <c r="L597" s="627">
        <v>294.70999999999998</v>
      </c>
      <c r="M597" s="627">
        <v>884.12999999999988</v>
      </c>
      <c r="N597" s="626">
        <v>3</v>
      </c>
      <c r="O597" s="691">
        <v>2</v>
      </c>
      <c r="P597" s="627"/>
      <c r="Q597" s="642">
        <v>0</v>
      </c>
      <c r="R597" s="626"/>
      <c r="S597" s="642">
        <v>0</v>
      </c>
      <c r="T597" s="691"/>
      <c r="U597" s="673">
        <v>0</v>
      </c>
    </row>
    <row r="598" spans="1:21" ht="14.4" customHeight="1" x14ac:dyDescent="0.3">
      <c r="A598" s="625">
        <v>7</v>
      </c>
      <c r="B598" s="626" t="s">
        <v>528</v>
      </c>
      <c r="C598" s="626">
        <v>89301072</v>
      </c>
      <c r="D598" s="689" t="s">
        <v>4275</v>
      </c>
      <c r="E598" s="690" t="s">
        <v>2904</v>
      </c>
      <c r="F598" s="626" t="s">
        <v>2873</v>
      </c>
      <c r="G598" s="626" t="s">
        <v>3062</v>
      </c>
      <c r="H598" s="626" t="s">
        <v>527</v>
      </c>
      <c r="I598" s="626" t="s">
        <v>3063</v>
      </c>
      <c r="J598" s="626" t="s">
        <v>3064</v>
      </c>
      <c r="K598" s="626" t="s">
        <v>3065</v>
      </c>
      <c r="L598" s="627">
        <v>294.7</v>
      </c>
      <c r="M598" s="627">
        <v>294.7</v>
      </c>
      <c r="N598" s="626">
        <v>1</v>
      </c>
      <c r="O598" s="691">
        <v>1</v>
      </c>
      <c r="P598" s="627">
        <v>294.7</v>
      </c>
      <c r="Q598" s="642">
        <v>1</v>
      </c>
      <c r="R598" s="626">
        <v>1</v>
      </c>
      <c r="S598" s="642">
        <v>1</v>
      </c>
      <c r="T598" s="691">
        <v>1</v>
      </c>
      <c r="U598" s="673">
        <v>1</v>
      </c>
    </row>
    <row r="599" spans="1:21" ht="14.4" customHeight="1" x14ac:dyDescent="0.3">
      <c r="A599" s="625">
        <v>7</v>
      </c>
      <c r="B599" s="626" t="s">
        <v>528</v>
      </c>
      <c r="C599" s="626">
        <v>89301072</v>
      </c>
      <c r="D599" s="689" t="s">
        <v>4275</v>
      </c>
      <c r="E599" s="690" t="s">
        <v>2904</v>
      </c>
      <c r="F599" s="626" t="s">
        <v>2873</v>
      </c>
      <c r="G599" s="626" t="s">
        <v>3062</v>
      </c>
      <c r="H599" s="626" t="s">
        <v>527</v>
      </c>
      <c r="I599" s="626" t="s">
        <v>3066</v>
      </c>
      <c r="J599" s="626" t="s">
        <v>3067</v>
      </c>
      <c r="K599" s="626" t="s">
        <v>3068</v>
      </c>
      <c r="L599" s="627">
        <v>261.41000000000003</v>
      </c>
      <c r="M599" s="627">
        <v>1045.6400000000001</v>
      </c>
      <c r="N599" s="626">
        <v>4</v>
      </c>
      <c r="O599" s="691">
        <v>2</v>
      </c>
      <c r="P599" s="627"/>
      <c r="Q599" s="642">
        <v>0</v>
      </c>
      <c r="R599" s="626"/>
      <c r="S599" s="642">
        <v>0</v>
      </c>
      <c r="T599" s="691"/>
      <c r="U599" s="673">
        <v>0</v>
      </c>
    </row>
    <row r="600" spans="1:21" ht="14.4" customHeight="1" x14ac:dyDescent="0.3">
      <c r="A600" s="625">
        <v>7</v>
      </c>
      <c r="B600" s="626" t="s">
        <v>528</v>
      </c>
      <c r="C600" s="626">
        <v>89301072</v>
      </c>
      <c r="D600" s="689" t="s">
        <v>4275</v>
      </c>
      <c r="E600" s="690" t="s">
        <v>2904</v>
      </c>
      <c r="F600" s="626" t="s">
        <v>2873</v>
      </c>
      <c r="G600" s="626" t="s">
        <v>3069</v>
      </c>
      <c r="H600" s="626" t="s">
        <v>527</v>
      </c>
      <c r="I600" s="626" t="s">
        <v>3070</v>
      </c>
      <c r="J600" s="626" t="s">
        <v>3071</v>
      </c>
      <c r="K600" s="626" t="s">
        <v>3072</v>
      </c>
      <c r="L600" s="627">
        <v>53.67</v>
      </c>
      <c r="M600" s="627">
        <v>2093.13</v>
      </c>
      <c r="N600" s="626">
        <v>39</v>
      </c>
      <c r="O600" s="691">
        <v>9.5</v>
      </c>
      <c r="P600" s="627">
        <v>1073.4000000000001</v>
      </c>
      <c r="Q600" s="642">
        <v>0.51282051282051289</v>
      </c>
      <c r="R600" s="626">
        <v>20</v>
      </c>
      <c r="S600" s="642">
        <v>0.51282051282051277</v>
      </c>
      <c r="T600" s="691">
        <v>4.5</v>
      </c>
      <c r="U600" s="673">
        <v>0.47368421052631576</v>
      </c>
    </row>
    <row r="601" spans="1:21" ht="14.4" customHeight="1" x14ac:dyDescent="0.3">
      <c r="A601" s="625">
        <v>7</v>
      </c>
      <c r="B601" s="626" t="s">
        <v>528</v>
      </c>
      <c r="C601" s="626">
        <v>89301072</v>
      </c>
      <c r="D601" s="689" t="s">
        <v>4275</v>
      </c>
      <c r="E601" s="690" t="s">
        <v>2904</v>
      </c>
      <c r="F601" s="626" t="s">
        <v>2873</v>
      </c>
      <c r="G601" s="626" t="s">
        <v>3069</v>
      </c>
      <c r="H601" s="626" t="s">
        <v>527</v>
      </c>
      <c r="I601" s="626" t="s">
        <v>3073</v>
      </c>
      <c r="J601" s="626" t="s">
        <v>3074</v>
      </c>
      <c r="K601" s="626" t="s">
        <v>2003</v>
      </c>
      <c r="L601" s="627">
        <v>165.67</v>
      </c>
      <c r="M601" s="627">
        <v>1988.04</v>
      </c>
      <c r="N601" s="626">
        <v>12</v>
      </c>
      <c r="O601" s="691">
        <v>3.5</v>
      </c>
      <c r="P601" s="627">
        <v>497.01</v>
      </c>
      <c r="Q601" s="642">
        <v>0.25</v>
      </c>
      <c r="R601" s="626">
        <v>3</v>
      </c>
      <c r="S601" s="642">
        <v>0.25</v>
      </c>
      <c r="T601" s="691">
        <v>0.5</v>
      </c>
      <c r="U601" s="673">
        <v>0.14285714285714285</v>
      </c>
    </row>
    <row r="602" spans="1:21" ht="14.4" customHeight="1" x14ac:dyDescent="0.3">
      <c r="A602" s="625">
        <v>7</v>
      </c>
      <c r="B602" s="626" t="s">
        <v>528</v>
      </c>
      <c r="C602" s="626">
        <v>89301072</v>
      </c>
      <c r="D602" s="689" t="s">
        <v>4275</v>
      </c>
      <c r="E602" s="690" t="s">
        <v>2904</v>
      </c>
      <c r="F602" s="626" t="s">
        <v>2873</v>
      </c>
      <c r="G602" s="626" t="s">
        <v>3787</v>
      </c>
      <c r="H602" s="626" t="s">
        <v>527</v>
      </c>
      <c r="I602" s="626" t="s">
        <v>3788</v>
      </c>
      <c r="J602" s="626" t="s">
        <v>3789</v>
      </c>
      <c r="K602" s="626" t="s">
        <v>3790</v>
      </c>
      <c r="L602" s="627">
        <v>46.3</v>
      </c>
      <c r="M602" s="627">
        <v>92.6</v>
      </c>
      <c r="N602" s="626">
        <v>2</v>
      </c>
      <c r="O602" s="691">
        <v>1.5</v>
      </c>
      <c r="P602" s="627">
        <v>46.3</v>
      </c>
      <c r="Q602" s="642">
        <v>0.5</v>
      </c>
      <c r="R602" s="626">
        <v>1</v>
      </c>
      <c r="S602" s="642">
        <v>0.5</v>
      </c>
      <c r="T602" s="691">
        <v>0.5</v>
      </c>
      <c r="U602" s="673">
        <v>0.33333333333333331</v>
      </c>
    </row>
    <row r="603" spans="1:21" ht="14.4" customHeight="1" x14ac:dyDescent="0.3">
      <c r="A603" s="625">
        <v>7</v>
      </c>
      <c r="B603" s="626" t="s">
        <v>528</v>
      </c>
      <c r="C603" s="626">
        <v>89301072</v>
      </c>
      <c r="D603" s="689" t="s">
        <v>4275</v>
      </c>
      <c r="E603" s="690" t="s">
        <v>2904</v>
      </c>
      <c r="F603" s="626" t="s">
        <v>2873</v>
      </c>
      <c r="G603" s="626" t="s">
        <v>3079</v>
      </c>
      <c r="H603" s="626" t="s">
        <v>527</v>
      </c>
      <c r="I603" s="626" t="s">
        <v>3083</v>
      </c>
      <c r="J603" s="626" t="s">
        <v>3084</v>
      </c>
      <c r="K603" s="626" t="s">
        <v>3085</v>
      </c>
      <c r="L603" s="627">
        <v>0</v>
      </c>
      <c r="M603" s="627">
        <v>0</v>
      </c>
      <c r="N603" s="626">
        <v>9</v>
      </c>
      <c r="O603" s="691">
        <v>3</v>
      </c>
      <c r="P603" s="627"/>
      <c r="Q603" s="642"/>
      <c r="R603" s="626"/>
      <c r="S603" s="642">
        <v>0</v>
      </c>
      <c r="T603" s="691"/>
      <c r="U603" s="673">
        <v>0</v>
      </c>
    </row>
    <row r="604" spans="1:21" ht="14.4" customHeight="1" x14ac:dyDescent="0.3">
      <c r="A604" s="625">
        <v>7</v>
      </c>
      <c r="B604" s="626" t="s">
        <v>528</v>
      </c>
      <c r="C604" s="626">
        <v>89301072</v>
      </c>
      <c r="D604" s="689" t="s">
        <v>4275</v>
      </c>
      <c r="E604" s="690" t="s">
        <v>2904</v>
      </c>
      <c r="F604" s="626" t="s">
        <v>2873</v>
      </c>
      <c r="G604" s="626" t="s">
        <v>3079</v>
      </c>
      <c r="H604" s="626" t="s">
        <v>527</v>
      </c>
      <c r="I604" s="626" t="s">
        <v>3086</v>
      </c>
      <c r="J604" s="626" t="s">
        <v>3087</v>
      </c>
      <c r="K604" s="626" t="s">
        <v>3088</v>
      </c>
      <c r="L604" s="627">
        <v>0</v>
      </c>
      <c r="M604" s="627">
        <v>0</v>
      </c>
      <c r="N604" s="626">
        <v>4</v>
      </c>
      <c r="O604" s="691">
        <v>1</v>
      </c>
      <c r="P604" s="627"/>
      <c r="Q604" s="642"/>
      <c r="R604" s="626"/>
      <c r="S604" s="642">
        <v>0</v>
      </c>
      <c r="T604" s="691"/>
      <c r="U604" s="673">
        <v>0</v>
      </c>
    </row>
    <row r="605" spans="1:21" ht="14.4" customHeight="1" x14ac:dyDescent="0.3">
      <c r="A605" s="625">
        <v>7</v>
      </c>
      <c r="B605" s="626" t="s">
        <v>528</v>
      </c>
      <c r="C605" s="626">
        <v>89301072</v>
      </c>
      <c r="D605" s="689" t="s">
        <v>4275</v>
      </c>
      <c r="E605" s="690" t="s">
        <v>2904</v>
      </c>
      <c r="F605" s="626" t="s">
        <v>2873</v>
      </c>
      <c r="G605" s="626" t="s">
        <v>3079</v>
      </c>
      <c r="H605" s="626" t="s">
        <v>527</v>
      </c>
      <c r="I605" s="626" t="s">
        <v>3092</v>
      </c>
      <c r="J605" s="626" t="s">
        <v>3093</v>
      </c>
      <c r="K605" s="626" t="s">
        <v>3094</v>
      </c>
      <c r="L605" s="627">
        <v>0</v>
      </c>
      <c r="M605" s="627">
        <v>0</v>
      </c>
      <c r="N605" s="626">
        <v>6</v>
      </c>
      <c r="O605" s="691">
        <v>2</v>
      </c>
      <c r="P605" s="627">
        <v>0</v>
      </c>
      <c r="Q605" s="642"/>
      <c r="R605" s="626">
        <v>2</v>
      </c>
      <c r="S605" s="642">
        <v>0.33333333333333331</v>
      </c>
      <c r="T605" s="691">
        <v>1</v>
      </c>
      <c r="U605" s="673">
        <v>0.5</v>
      </c>
    </row>
    <row r="606" spans="1:21" ht="14.4" customHeight="1" x14ac:dyDescent="0.3">
      <c r="A606" s="625">
        <v>7</v>
      </c>
      <c r="B606" s="626" t="s">
        <v>528</v>
      </c>
      <c r="C606" s="626">
        <v>89301072</v>
      </c>
      <c r="D606" s="689" t="s">
        <v>4275</v>
      </c>
      <c r="E606" s="690" t="s">
        <v>2904</v>
      </c>
      <c r="F606" s="626" t="s">
        <v>2873</v>
      </c>
      <c r="G606" s="626" t="s">
        <v>3079</v>
      </c>
      <c r="H606" s="626" t="s">
        <v>527</v>
      </c>
      <c r="I606" s="626" t="s">
        <v>3104</v>
      </c>
      <c r="J606" s="626" t="s">
        <v>3791</v>
      </c>
      <c r="K606" s="626" t="s">
        <v>3106</v>
      </c>
      <c r="L606" s="627">
        <v>4358.63</v>
      </c>
      <c r="M606" s="627">
        <v>4358.63</v>
      </c>
      <c r="N606" s="626">
        <v>1</v>
      </c>
      <c r="O606" s="691">
        <v>1</v>
      </c>
      <c r="P606" s="627"/>
      <c r="Q606" s="642">
        <v>0</v>
      </c>
      <c r="R606" s="626"/>
      <c r="S606" s="642">
        <v>0</v>
      </c>
      <c r="T606" s="691"/>
      <c r="U606" s="673">
        <v>0</v>
      </c>
    </row>
    <row r="607" spans="1:21" ht="14.4" customHeight="1" x14ac:dyDescent="0.3">
      <c r="A607" s="625">
        <v>7</v>
      </c>
      <c r="B607" s="626" t="s">
        <v>528</v>
      </c>
      <c r="C607" s="626">
        <v>89301072</v>
      </c>
      <c r="D607" s="689" t="s">
        <v>4275</v>
      </c>
      <c r="E607" s="690" t="s">
        <v>2904</v>
      </c>
      <c r="F607" s="626" t="s">
        <v>2873</v>
      </c>
      <c r="G607" s="626" t="s">
        <v>3079</v>
      </c>
      <c r="H607" s="626" t="s">
        <v>527</v>
      </c>
      <c r="I607" s="626" t="s">
        <v>3104</v>
      </c>
      <c r="J607" s="626" t="s">
        <v>3105</v>
      </c>
      <c r="K607" s="626" t="s">
        <v>3106</v>
      </c>
      <c r="L607" s="627">
        <v>4358.63</v>
      </c>
      <c r="M607" s="627">
        <v>4358.63</v>
      </c>
      <c r="N607" s="626">
        <v>1</v>
      </c>
      <c r="O607" s="691">
        <v>1</v>
      </c>
      <c r="P607" s="627">
        <v>4358.63</v>
      </c>
      <c r="Q607" s="642">
        <v>1</v>
      </c>
      <c r="R607" s="626">
        <v>1</v>
      </c>
      <c r="S607" s="642">
        <v>1</v>
      </c>
      <c r="T607" s="691">
        <v>1</v>
      </c>
      <c r="U607" s="673">
        <v>1</v>
      </c>
    </row>
    <row r="608" spans="1:21" ht="14.4" customHeight="1" x14ac:dyDescent="0.3">
      <c r="A608" s="625">
        <v>7</v>
      </c>
      <c r="B608" s="626" t="s">
        <v>528</v>
      </c>
      <c r="C608" s="626">
        <v>89301072</v>
      </c>
      <c r="D608" s="689" t="s">
        <v>4275</v>
      </c>
      <c r="E608" s="690" t="s">
        <v>2904</v>
      </c>
      <c r="F608" s="626" t="s">
        <v>2873</v>
      </c>
      <c r="G608" s="626" t="s">
        <v>3079</v>
      </c>
      <c r="H608" s="626" t="s">
        <v>527</v>
      </c>
      <c r="I608" s="626" t="s">
        <v>3568</v>
      </c>
      <c r="J608" s="626" t="s">
        <v>3569</v>
      </c>
      <c r="K608" s="626" t="s">
        <v>3570</v>
      </c>
      <c r="L608" s="627">
        <v>1063.33</v>
      </c>
      <c r="M608" s="627">
        <v>2126.66</v>
      </c>
      <c r="N608" s="626">
        <v>2</v>
      </c>
      <c r="O608" s="691">
        <v>1</v>
      </c>
      <c r="P608" s="627">
        <v>2126.66</v>
      </c>
      <c r="Q608" s="642">
        <v>1</v>
      </c>
      <c r="R608" s="626">
        <v>2</v>
      </c>
      <c r="S608" s="642">
        <v>1</v>
      </c>
      <c r="T608" s="691">
        <v>1</v>
      </c>
      <c r="U608" s="673">
        <v>1</v>
      </c>
    </row>
    <row r="609" spans="1:21" ht="14.4" customHeight="1" x14ac:dyDescent="0.3">
      <c r="A609" s="625">
        <v>7</v>
      </c>
      <c r="B609" s="626" t="s">
        <v>528</v>
      </c>
      <c r="C609" s="626">
        <v>89301072</v>
      </c>
      <c r="D609" s="689" t="s">
        <v>4275</v>
      </c>
      <c r="E609" s="690" t="s">
        <v>2904</v>
      </c>
      <c r="F609" s="626" t="s">
        <v>2873</v>
      </c>
      <c r="G609" s="626" t="s">
        <v>3079</v>
      </c>
      <c r="H609" s="626" t="s">
        <v>527</v>
      </c>
      <c r="I609" s="626" t="s">
        <v>3110</v>
      </c>
      <c r="J609" s="626" t="s">
        <v>3111</v>
      </c>
      <c r="K609" s="626" t="s">
        <v>3112</v>
      </c>
      <c r="L609" s="627">
        <v>1629.03</v>
      </c>
      <c r="M609" s="627">
        <v>22806.42</v>
      </c>
      <c r="N609" s="626">
        <v>14</v>
      </c>
      <c r="O609" s="691">
        <v>3</v>
      </c>
      <c r="P609" s="627">
        <v>22806.42</v>
      </c>
      <c r="Q609" s="642">
        <v>1</v>
      </c>
      <c r="R609" s="626">
        <v>14</v>
      </c>
      <c r="S609" s="642">
        <v>1</v>
      </c>
      <c r="T609" s="691">
        <v>3</v>
      </c>
      <c r="U609" s="673">
        <v>1</v>
      </c>
    </row>
    <row r="610" spans="1:21" ht="14.4" customHeight="1" x14ac:dyDescent="0.3">
      <c r="A610" s="625">
        <v>7</v>
      </c>
      <c r="B610" s="626" t="s">
        <v>528</v>
      </c>
      <c r="C610" s="626">
        <v>89301072</v>
      </c>
      <c r="D610" s="689" t="s">
        <v>4275</v>
      </c>
      <c r="E610" s="690" t="s">
        <v>2904</v>
      </c>
      <c r="F610" s="626" t="s">
        <v>2873</v>
      </c>
      <c r="G610" s="626" t="s">
        <v>3079</v>
      </c>
      <c r="H610" s="626" t="s">
        <v>527</v>
      </c>
      <c r="I610" s="626" t="s">
        <v>3571</v>
      </c>
      <c r="J610" s="626" t="s">
        <v>3572</v>
      </c>
      <c r="K610" s="626" t="s">
        <v>3573</v>
      </c>
      <c r="L610" s="627">
        <v>2332.38</v>
      </c>
      <c r="M610" s="627">
        <v>55977.120000000003</v>
      </c>
      <c r="N610" s="626">
        <v>24</v>
      </c>
      <c r="O610" s="691">
        <v>4</v>
      </c>
      <c r="P610" s="627">
        <v>41982.840000000004</v>
      </c>
      <c r="Q610" s="642">
        <v>0.75</v>
      </c>
      <c r="R610" s="626">
        <v>18</v>
      </c>
      <c r="S610" s="642">
        <v>0.75</v>
      </c>
      <c r="T610" s="691">
        <v>3</v>
      </c>
      <c r="U610" s="673">
        <v>0.75</v>
      </c>
    </row>
    <row r="611" spans="1:21" ht="14.4" customHeight="1" x14ac:dyDescent="0.3">
      <c r="A611" s="625">
        <v>7</v>
      </c>
      <c r="B611" s="626" t="s">
        <v>528</v>
      </c>
      <c r="C611" s="626">
        <v>89301072</v>
      </c>
      <c r="D611" s="689" t="s">
        <v>4275</v>
      </c>
      <c r="E611" s="690" t="s">
        <v>2904</v>
      </c>
      <c r="F611" s="626" t="s">
        <v>2873</v>
      </c>
      <c r="G611" s="626" t="s">
        <v>3079</v>
      </c>
      <c r="H611" s="626" t="s">
        <v>527</v>
      </c>
      <c r="I611" s="626" t="s">
        <v>3113</v>
      </c>
      <c r="J611" s="626" t="s">
        <v>3114</v>
      </c>
      <c r="K611" s="626" t="s">
        <v>3115</v>
      </c>
      <c r="L611" s="627">
        <v>2787.72</v>
      </c>
      <c r="M611" s="627">
        <v>36240.36</v>
      </c>
      <c r="N611" s="626">
        <v>13</v>
      </c>
      <c r="O611" s="691">
        <v>9</v>
      </c>
      <c r="P611" s="627">
        <v>36240.36</v>
      </c>
      <c r="Q611" s="642">
        <v>1</v>
      </c>
      <c r="R611" s="626">
        <v>13</v>
      </c>
      <c r="S611" s="642">
        <v>1</v>
      </c>
      <c r="T611" s="691">
        <v>9</v>
      </c>
      <c r="U611" s="673">
        <v>1</v>
      </c>
    </row>
    <row r="612" spans="1:21" ht="14.4" customHeight="1" x14ac:dyDescent="0.3">
      <c r="A612" s="625">
        <v>7</v>
      </c>
      <c r="B612" s="626" t="s">
        <v>528</v>
      </c>
      <c r="C612" s="626">
        <v>89301072</v>
      </c>
      <c r="D612" s="689" t="s">
        <v>4275</v>
      </c>
      <c r="E612" s="690" t="s">
        <v>2904</v>
      </c>
      <c r="F612" s="626" t="s">
        <v>2873</v>
      </c>
      <c r="G612" s="626" t="s">
        <v>3079</v>
      </c>
      <c r="H612" s="626" t="s">
        <v>527</v>
      </c>
      <c r="I612" s="626" t="s">
        <v>3116</v>
      </c>
      <c r="J612" s="626" t="s">
        <v>3117</v>
      </c>
      <c r="K612" s="626" t="s">
        <v>3118</v>
      </c>
      <c r="L612" s="627">
        <v>2787.72</v>
      </c>
      <c r="M612" s="627">
        <v>47391.239999999991</v>
      </c>
      <c r="N612" s="626">
        <v>17</v>
      </c>
      <c r="O612" s="691">
        <v>4</v>
      </c>
      <c r="P612" s="627">
        <v>8363.16</v>
      </c>
      <c r="Q612" s="642">
        <v>0.17647058823529416</v>
      </c>
      <c r="R612" s="626">
        <v>3</v>
      </c>
      <c r="S612" s="642">
        <v>0.17647058823529413</v>
      </c>
      <c r="T612" s="691">
        <v>1</v>
      </c>
      <c r="U612" s="673">
        <v>0.25</v>
      </c>
    </row>
    <row r="613" spans="1:21" ht="14.4" customHeight="1" x14ac:dyDescent="0.3">
      <c r="A613" s="625">
        <v>7</v>
      </c>
      <c r="B613" s="626" t="s">
        <v>528</v>
      </c>
      <c r="C613" s="626">
        <v>89301072</v>
      </c>
      <c r="D613" s="689" t="s">
        <v>4275</v>
      </c>
      <c r="E613" s="690" t="s">
        <v>2904</v>
      </c>
      <c r="F613" s="626" t="s">
        <v>2873</v>
      </c>
      <c r="G613" s="626" t="s">
        <v>3079</v>
      </c>
      <c r="H613" s="626" t="s">
        <v>527</v>
      </c>
      <c r="I613" s="626" t="s">
        <v>3119</v>
      </c>
      <c r="J613" s="626" t="s">
        <v>3120</v>
      </c>
      <c r="K613" s="626" t="s">
        <v>3121</v>
      </c>
      <c r="L613" s="627">
        <v>2332.38</v>
      </c>
      <c r="M613" s="627">
        <v>25656.18</v>
      </c>
      <c r="N613" s="626">
        <v>11</v>
      </c>
      <c r="O613" s="691">
        <v>4</v>
      </c>
      <c r="P613" s="627">
        <v>6997.14</v>
      </c>
      <c r="Q613" s="642">
        <v>0.27272727272727276</v>
      </c>
      <c r="R613" s="626">
        <v>3</v>
      </c>
      <c r="S613" s="642">
        <v>0.27272727272727271</v>
      </c>
      <c r="T613" s="691">
        <v>1</v>
      </c>
      <c r="U613" s="673">
        <v>0.25</v>
      </c>
    </row>
    <row r="614" spans="1:21" ht="14.4" customHeight="1" x14ac:dyDescent="0.3">
      <c r="A614" s="625">
        <v>7</v>
      </c>
      <c r="B614" s="626" t="s">
        <v>528</v>
      </c>
      <c r="C614" s="626">
        <v>89301072</v>
      </c>
      <c r="D614" s="689" t="s">
        <v>4275</v>
      </c>
      <c r="E614" s="690" t="s">
        <v>2904</v>
      </c>
      <c r="F614" s="626" t="s">
        <v>2873</v>
      </c>
      <c r="G614" s="626" t="s">
        <v>3079</v>
      </c>
      <c r="H614" s="626" t="s">
        <v>527</v>
      </c>
      <c r="I614" s="626" t="s">
        <v>3122</v>
      </c>
      <c r="J614" s="626" t="s">
        <v>3123</v>
      </c>
      <c r="K614" s="626" t="s">
        <v>3124</v>
      </c>
      <c r="L614" s="627">
        <v>880.88</v>
      </c>
      <c r="M614" s="627">
        <v>29949.919999999995</v>
      </c>
      <c r="N614" s="626">
        <v>34</v>
      </c>
      <c r="O614" s="691">
        <v>11</v>
      </c>
      <c r="P614" s="627">
        <v>26426.399999999994</v>
      </c>
      <c r="Q614" s="642">
        <v>0.88235294117647056</v>
      </c>
      <c r="R614" s="626">
        <v>30</v>
      </c>
      <c r="S614" s="642">
        <v>0.88235294117647056</v>
      </c>
      <c r="T614" s="691">
        <v>10</v>
      </c>
      <c r="U614" s="673">
        <v>0.90909090909090906</v>
      </c>
    </row>
    <row r="615" spans="1:21" ht="14.4" customHeight="1" x14ac:dyDescent="0.3">
      <c r="A615" s="625">
        <v>7</v>
      </c>
      <c r="B615" s="626" t="s">
        <v>528</v>
      </c>
      <c r="C615" s="626">
        <v>89301072</v>
      </c>
      <c r="D615" s="689" t="s">
        <v>4275</v>
      </c>
      <c r="E615" s="690" t="s">
        <v>2904</v>
      </c>
      <c r="F615" s="626" t="s">
        <v>2873</v>
      </c>
      <c r="G615" s="626" t="s">
        <v>3079</v>
      </c>
      <c r="H615" s="626" t="s">
        <v>527</v>
      </c>
      <c r="I615" s="626" t="s">
        <v>3125</v>
      </c>
      <c r="J615" s="626" t="s">
        <v>3126</v>
      </c>
      <c r="K615" s="626" t="s">
        <v>3127</v>
      </c>
      <c r="L615" s="627">
        <v>1629.03</v>
      </c>
      <c r="M615" s="627">
        <v>27693.51</v>
      </c>
      <c r="N615" s="626">
        <v>17</v>
      </c>
      <c r="O615" s="691">
        <v>5</v>
      </c>
      <c r="P615" s="627">
        <v>21177.39</v>
      </c>
      <c r="Q615" s="642">
        <v>0.76470588235294124</v>
      </c>
      <c r="R615" s="626">
        <v>13</v>
      </c>
      <c r="S615" s="642">
        <v>0.76470588235294112</v>
      </c>
      <c r="T615" s="691">
        <v>4</v>
      </c>
      <c r="U615" s="673">
        <v>0.8</v>
      </c>
    </row>
    <row r="616" spans="1:21" ht="14.4" customHeight="1" x14ac:dyDescent="0.3">
      <c r="A616" s="625">
        <v>7</v>
      </c>
      <c r="B616" s="626" t="s">
        <v>528</v>
      </c>
      <c r="C616" s="626">
        <v>89301072</v>
      </c>
      <c r="D616" s="689" t="s">
        <v>4275</v>
      </c>
      <c r="E616" s="690" t="s">
        <v>2904</v>
      </c>
      <c r="F616" s="626" t="s">
        <v>2873</v>
      </c>
      <c r="G616" s="626" t="s">
        <v>3792</v>
      </c>
      <c r="H616" s="626" t="s">
        <v>527</v>
      </c>
      <c r="I616" s="626" t="s">
        <v>3793</v>
      </c>
      <c r="J616" s="626" t="s">
        <v>3794</v>
      </c>
      <c r="K616" s="626" t="s">
        <v>3795</v>
      </c>
      <c r="L616" s="627">
        <v>31.57</v>
      </c>
      <c r="M616" s="627">
        <v>63.14</v>
      </c>
      <c r="N616" s="626">
        <v>2</v>
      </c>
      <c r="O616" s="691">
        <v>1</v>
      </c>
      <c r="P616" s="627">
        <v>63.14</v>
      </c>
      <c r="Q616" s="642">
        <v>1</v>
      </c>
      <c r="R616" s="626">
        <v>2</v>
      </c>
      <c r="S616" s="642">
        <v>1</v>
      </c>
      <c r="T616" s="691">
        <v>1</v>
      </c>
      <c r="U616" s="673">
        <v>1</v>
      </c>
    </row>
    <row r="617" spans="1:21" ht="14.4" customHeight="1" x14ac:dyDescent="0.3">
      <c r="A617" s="625">
        <v>7</v>
      </c>
      <c r="B617" s="626" t="s">
        <v>528</v>
      </c>
      <c r="C617" s="626">
        <v>89301072</v>
      </c>
      <c r="D617" s="689" t="s">
        <v>4275</v>
      </c>
      <c r="E617" s="690" t="s">
        <v>2904</v>
      </c>
      <c r="F617" s="626" t="s">
        <v>2873</v>
      </c>
      <c r="G617" s="626" t="s">
        <v>3128</v>
      </c>
      <c r="H617" s="626" t="s">
        <v>645</v>
      </c>
      <c r="I617" s="626" t="s">
        <v>3574</v>
      </c>
      <c r="J617" s="626" t="s">
        <v>3130</v>
      </c>
      <c r="K617" s="626" t="s">
        <v>1968</v>
      </c>
      <c r="L617" s="627">
        <v>887.05</v>
      </c>
      <c r="M617" s="627">
        <v>5322.2999999999993</v>
      </c>
      <c r="N617" s="626">
        <v>6</v>
      </c>
      <c r="O617" s="691">
        <v>2</v>
      </c>
      <c r="P617" s="627"/>
      <c r="Q617" s="642">
        <v>0</v>
      </c>
      <c r="R617" s="626"/>
      <c r="S617" s="642">
        <v>0</v>
      </c>
      <c r="T617" s="691"/>
      <c r="U617" s="673">
        <v>0</v>
      </c>
    </row>
    <row r="618" spans="1:21" ht="14.4" customHeight="1" x14ac:dyDescent="0.3">
      <c r="A618" s="625">
        <v>7</v>
      </c>
      <c r="B618" s="626" t="s">
        <v>528</v>
      </c>
      <c r="C618" s="626">
        <v>89301072</v>
      </c>
      <c r="D618" s="689" t="s">
        <v>4275</v>
      </c>
      <c r="E618" s="690" t="s">
        <v>2904</v>
      </c>
      <c r="F618" s="626" t="s">
        <v>2873</v>
      </c>
      <c r="G618" s="626" t="s">
        <v>3128</v>
      </c>
      <c r="H618" s="626" t="s">
        <v>527</v>
      </c>
      <c r="I618" s="626" t="s">
        <v>3132</v>
      </c>
      <c r="J618" s="626" t="s">
        <v>3133</v>
      </c>
      <c r="K618" s="626" t="s">
        <v>3131</v>
      </c>
      <c r="L618" s="627">
        <v>443.52</v>
      </c>
      <c r="M618" s="627">
        <v>887.04</v>
      </c>
      <c r="N618" s="626">
        <v>2</v>
      </c>
      <c r="O618" s="691">
        <v>1</v>
      </c>
      <c r="P618" s="627"/>
      <c r="Q618" s="642">
        <v>0</v>
      </c>
      <c r="R618" s="626"/>
      <c r="S618" s="642">
        <v>0</v>
      </c>
      <c r="T618" s="691"/>
      <c r="U618" s="673">
        <v>0</v>
      </c>
    </row>
    <row r="619" spans="1:21" ht="14.4" customHeight="1" x14ac:dyDescent="0.3">
      <c r="A619" s="625">
        <v>7</v>
      </c>
      <c r="B619" s="626" t="s">
        <v>528</v>
      </c>
      <c r="C619" s="626">
        <v>89301072</v>
      </c>
      <c r="D619" s="689" t="s">
        <v>4275</v>
      </c>
      <c r="E619" s="690" t="s">
        <v>2904</v>
      </c>
      <c r="F619" s="626" t="s">
        <v>2873</v>
      </c>
      <c r="G619" s="626" t="s">
        <v>3128</v>
      </c>
      <c r="H619" s="626" t="s">
        <v>645</v>
      </c>
      <c r="I619" s="626" t="s">
        <v>3140</v>
      </c>
      <c r="J619" s="626" t="s">
        <v>1967</v>
      </c>
      <c r="K619" s="626" t="s">
        <v>3131</v>
      </c>
      <c r="L619" s="627">
        <v>443.52</v>
      </c>
      <c r="M619" s="627">
        <v>3991.68</v>
      </c>
      <c r="N619" s="626">
        <v>9</v>
      </c>
      <c r="O619" s="691">
        <v>4</v>
      </c>
      <c r="P619" s="627">
        <v>1330.56</v>
      </c>
      <c r="Q619" s="642">
        <v>0.33333333333333331</v>
      </c>
      <c r="R619" s="626">
        <v>3</v>
      </c>
      <c r="S619" s="642">
        <v>0.33333333333333331</v>
      </c>
      <c r="T619" s="691">
        <v>3</v>
      </c>
      <c r="U619" s="673">
        <v>0.75</v>
      </c>
    </row>
    <row r="620" spans="1:21" ht="14.4" customHeight="1" x14ac:dyDescent="0.3">
      <c r="A620" s="625">
        <v>7</v>
      </c>
      <c r="B620" s="626" t="s">
        <v>528</v>
      </c>
      <c r="C620" s="626">
        <v>89301072</v>
      </c>
      <c r="D620" s="689" t="s">
        <v>4275</v>
      </c>
      <c r="E620" s="690" t="s">
        <v>2904</v>
      </c>
      <c r="F620" s="626" t="s">
        <v>2873</v>
      </c>
      <c r="G620" s="626" t="s">
        <v>3128</v>
      </c>
      <c r="H620" s="626" t="s">
        <v>645</v>
      </c>
      <c r="I620" s="626" t="s">
        <v>1966</v>
      </c>
      <c r="J620" s="626" t="s">
        <v>1967</v>
      </c>
      <c r="K620" s="626" t="s">
        <v>1968</v>
      </c>
      <c r="L620" s="627">
        <v>887.05</v>
      </c>
      <c r="M620" s="627">
        <v>8870.5</v>
      </c>
      <c r="N620" s="626">
        <v>10</v>
      </c>
      <c r="O620" s="691">
        <v>4.5</v>
      </c>
      <c r="P620" s="627">
        <v>7096.4</v>
      </c>
      <c r="Q620" s="642">
        <v>0.79999999999999993</v>
      </c>
      <c r="R620" s="626">
        <v>8</v>
      </c>
      <c r="S620" s="642">
        <v>0.8</v>
      </c>
      <c r="T620" s="691">
        <v>3.5</v>
      </c>
      <c r="U620" s="673">
        <v>0.77777777777777779</v>
      </c>
    </row>
    <row r="621" spans="1:21" ht="14.4" customHeight="1" x14ac:dyDescent="0.3">
      <c r="A621" s="625">
        <v>7</v>
      </c>
      <c r="B621" s="626" t="s">
        <v>528</v>
      </c>
      <c r="C621" s="626">
        <v>89301072</v>
      </c>
      <c r="D621" s="689" t="s">
        <v>4275</v>
      </c>
      <c r="E621" s="690" t="s">
        <v>2904</v>
      </c>
      <c r="F621" s="626" t="s">
        <v>2873</v>
      </c>
      <c r="G621" s="626" t="s">
        <v>3313</v>
      </c>
      <c r="H621" s="626" t="s">
        <v>527</v>
      </c>
      <c r="I621" s="626" t="s">
        <v>3314</v>
      </c>
      <c r="J621" s="626" t="s">
        <v>3315</v>
      </c>
      <c r="K621" s="626" t="s">
        <v>899</v>
      </c>
      <c r="L621" s="627">
        <v>33.36</v>
      </c>
      <c r="M621" s="627">
        <v>66.72</v>
      </c>
      <c r="N621" s="626">
        <v>2</v>
      </c>
      <c r="O621" s="691">
        <v>1</v>
      </c>
      <c r="P621" s="627">
        <v>66.72</v>
      </c>
      <c r="Q621" s="642">
        <v>1</v>
      </c>
      <c r="R621" s="626">
        <v>2</v>
      </c>
      <c r="S621" s="642">
        <v>1</v>
      </c>
      <c r="T621" s="691">
        <v>1</v>
      </c>
      <c r="U621" s="673">
        <v>1</v>
      </c>
    </row>
    <row r="622" spans="1:21" ht="14.4" customHeight="1" x14ac:dyDescent="0.3">
      <c r="A622" s="625">
        <v>7</v>
      </c>
      <c r="B622" s="626" t="s">
        <v>528</v>
      </c>
      <c r="C622" s="626">
        <v>89301072</v>
      </c>
      <c r="D622" s="689" t="s">
        <v>4275</v>
      </c>
      <c r="E622" s="690" t="s">
        <v>2904</v>
      </c>
      <c r="F622" s="626" t="s">
        <v>2873</v>
      </c>
      <c r="G622" s="626" t="s">
        <v>3141</v>
      </c>
      <c r="H622" s="626" t="s">
        <v>527</v>
      </c>
      <c r="I622" s="626" t="s">
        <v>3142</v>
      </c>
      <c r="J622" s="626" t="s">
        <v>3143</v>
      </c>
      <c r="K622" s="626" t="s">
        <v>3144</v>
      </c>
      <c r="L622" s="627">
        <v>760.15</v>
      </c>
      <c r="M622" s="627">
        <v>3040.6</v>
      </c>
      <c r="N622" s="626">
        <v>4</v>
      </c>
      <c r="O622" s="691">
        <v>1</v>
      </c>
      <c r="P622" s="627"/>
      <c r="Q622" s="642">
        <v>0</v>
      </c>
      <c r="R622" s="626"/>
      <c r="S622" s="642">
        <v>0</v>
      </c>
      <c r="T622" s="691"/>
      <c r="U622" s="673">
        <v>0</v>
      </c>
    </row>
    <row r="623" spans="1:21" ht="14.4" customHeight="1" x14ac:dyDescent="0.3">
      <c r="A623" s="625">
        <v>7</v>
      </c>
      <c r="B623" s="626" t="s">
        <v>528</v>
      </c>
      <c r="C623" s="626">
        <v>89301072</v>
      </c>
      <c r="D623" s="689" t="s">
        <v>4275</v>
      </c>
      <c r="E623" s="690" t="s">
        <v>2904</v>
      </c>
      <c r="F623" s="626" t="s">
        <v>2873</v>
      </c>
      <c r="G623" s="626" t="s">
        <v>3141</v>
      </c>
      <c r="H623" s="626" t="s">
        <v>527</v>
      </c>
      <c r="I623" s="626" t="s">
        <v>3438</v>
      </c>
      <c r="J623" s="626" t="s">
        <v>3439</v>
      </c>
      <c r="K623" s="626" t="s">
        <v>3440</v>
      </c>
      <c r="L623" s="627">
        <v>1520.3</v>
      </c>
      <c r="M623" s="627">
        <v>31926.299999999996</v>
      </c>
      <c r="N623" s="626">
        <v>21</v>
      </c>
      <c r="O623" s="691">
        <v>5</v>
      </c>
      <c r="P623" s="627">
        <v>19763.899999999998</v>
      </c>
      <c r="Q623" s="642">
        <v>0.61904761904761907</v>
      </c>
      <c r="R623" s="626">
        <v>13</v>
      </c>
      <c r="S623" s="642">
        <v>0.61904761904761907</v>
      </c>
      <c r="T623" s="691">
        <v>3</v>
      </c>
      <c r="U623" s="673">
        <v>0.6</v>
      </c>
    </row>
    <row r="624" spans="1:21" ht="14.4" customHeight="1" x14ac:dyDescent="0.3">
      <c r="A624" s="625">
        <v>7</v>
      </c>
      <c r="B624" s="626" t="s">
        <v>528</v>
      </c>
      <c r="C624" s="626">
        <v>89301072</v>
      </c>
      <c r="D624" s="689" t="s">
        <v>4275</v>
      </c>
      <c r="E624" s="690" t="s">
        <v>2904</v>
      </c>
      <c r="F624" s="626" t="s">
        <v>2873</v>
      </c>
      <c r="G624" s="626" t="s">
        <v>3141</v>
      </c>
      <c r="H624" s="626" t="s">
        <v>527</v>
      </c>
      <c r="I624" s="626" t="s">
        <v>3145</v>
      </c>
      <c r="J624" s="626" t="s">
        <v>3146</v>
      </c>
      <c r="K624" s="626" t="s">
        <v>3147</v>
      </c>
      <c r="L624" s="627">
        <v>569.97</v>
      </c>
      <c r="M624" s="627">
        <v>8549.5499999999993</v>
      </c>
      <c r="N624" s="626">
        <v>15</v>
      </c>
      <c r="O624" s="691">
        <v>5</v>
      </c>
      <c r="P624" s="627">
        <v>3989.79</v>
      </c>
      <c r="Q624" s="642">
        <v>0.46666666666666673</v>
      </c>
      <c r="R624" s="626">
        <v>7</v>
      </c>
      <c r="S624" s="642">
        <v>0.46666666666666667</v>
      </c>
      <c r="T624" s="691">
        <v>2</v>
      </c>
      <c r="U624" s="673">
        <v>0.4</v>
      </c>
    </row>
    <row r="625" spans="1:21" ht="14.4" customHeight="1" x14ac:dyDescent="0.3">
      <c r="A625" s="625">
        <v>7</v>
      </c>
      <c r="B625" s="626" t="s">
        <v>528</v>
      </c>
      <c r="C625" s="626">
        <v>89301072</v>
      </c>
      <c r="D625" s="689" t="s">
        <v>4275</v>
      </c>
      <c r="E625" s="690" t="s">
        <v>2904</v>
      </c>
      <c r="F625" s="626" t="s">
        <v>2873</v>
      </c>
      <c r="G625" s="626" t="s">
        <v>3141</v>
      </c>
      <c r="H625" s="626" t="s">
        <v>527</v>
      </c>
      <c r="I625" s="626" t="s">
        <v>3796</v>
      </c>
      <c r="J625" s="626" t="s">
        <v>3797</v>
      </c>
      <c r="K625" s="626" t="s">
        <v>3798</v>
      </c>
      <c r="L625" s="627">
        <v>1063.94</v>
      </c>
      <c r="M625" s="627">
        <v>3191.82</v>
      </c>
      <c r="N625" s="626">
        <v>3</v>
      </c>
      <c r="O625" s="691">
        <v>1</v>
      </c>
      <c r="P625" s="627"/>
      <c r="Q625" s="642">
        <v>0</v>
      </c>
      <c r="R625" s="626"/>
      <c r="S625" s="642">
        <v>0</v>
      </c>
      <c r="T625" s="691"/>
      <c r="U625" s="673">
        <v>0</v>
      </c>
    </row>
    <row r="626" spans="1:21" ht="14.4" customHeight="1" x14ac:dyDescent="0.3">
      <c r="A626" s="625">
        <v>7</v>
      </c>
      <c r="B626" s="626" t="s">
        <v>528</v>
      </c>
      <c r="C626" s="626">
        <v>89301072</v>
      </c>
      <c r="D626" s="689" t="s">
        <v>4275</v>
      </c>
      <c r="E626" s="690" t="s">
        <v>2904</v>
      </c>
      <c r="F626" s="626" t="s">
        <v>2873</v>
      </c>
      <c r="G626" s="626" t="s">
        <v>3141</v>
      </c>
      <c r="H626" s="626" t="s">
        <v>527</v>
      </c>
      <c r="I626" s="626" t="s">
        <v>3799</v>
      </c>
      <c r="J626" s="626" t="s">
        <v>3800</v>
      </c>
      <c r="K626" s="626" t="s">
        <v>3801</v>
      </c>
      <c r="L626" s="627">
        <v>2837.89</v>
      </c>
      <c r="M626" s="627">
        <v>8513.67</v>
      </c>
      <c r="N626" s="626">
        <v>3</v>
      </c>
      <c r="O626" s="691">
        <v>1</v>
      </c>
      <c r="P626" s="627"/>
      <c r="Q626" s="642">
        <v>0</v>
      </c>
      <c r="R626" s="626"/>
      <c r="S626" s="642">
        <v>0</v>
      </c>
      <c r="T626" s="691"/>
      <c r="U626" s="673">
        <v>0</v>
      </c>
    </row>
    <row r="627" spans="1:21" ht="14.4" customHeight="1" x14ac:dyDescent="0.3">
      <c r="A627" s="625">
        <v>7</v>
      </c>
      <c r="B627" s="626" t="s">
        <v>528</v>
      </c>
      <c r="C627" s="626">
        <v>89301072</v>
      </c>
      <c r="D627" s="689" t="s">
        <v>4275</v>
      </c>
      <c r="E627" s="690" t="s">
        <v>2904</v>
      </c>
      <c r="F627" s="626" t="s">
        <v>2873</v>
      </c>
      <c r="G627" s="626" t="s">
        <v>3802</v>
      </c>
      <c r="H627" s="626" t="s">
        <v>527</v>
      </c>
      <c r="I627" s="626" t="s">
        <v>3803</v>
      </c>
      <c r="J627" s="626" t="s">
        <v>2895</v>
      </c>
      <c r="K627" s="626"/>
      <c r="L627" s="627">
        <v>0</v>
      </c>
      <c r="M627" s="627">
        <v>0</v>
      </c>
      <c r="N627" s="626">
        <v>1</v>
      </c>
      <c r="O627" s="691">
        <v>1</v>
      </c>
      <c r="P627" s="627"/>
      <c r="Q627" s="642"/>
      <c r="R627" s="626"/>
      <c r="S627" s="642">
        <v>0</v>
      </c>
      <c r="T627" s="691"/>
      <c r="U627" s="673">
        <v>0</v>
      </c>
    </row>
    <row r="628" spans="1:21" ht="14.4" customHeight="1" x14ac:dyDescent="0.3">
      <c r="A628" s="625">
        <v>7</v>
      </c>
      <c r="B628" s="626" t="s">
        <v>528</v>
      </c>
      <c r="C628" s="626">
        <v>89301072</v>
      </c>
      <c r="D628" s="689" t="s">
        <v>4275</v>
      </c>
      <c r="E628" s="690" t="s">
        <v>2904</v>
      </c>
      <c r="F628" s="626" t="s">
        <v>2873</v>
      </c>
      <c r="G628" s="626" t="s">
        <v>2928</v>
      </c>
      <c r="H628" s="626" t="s">
        <v>527</v>
      </c>
      <c r="I628" s="626" t="s">
        <v>2254</v>
      </c>
      <c r="J628" s="626" t="s">
        <v>2255</v>
      </c>
      <c r="K628" s="626" t="s">
        <v>3281</v>
      </c>
      <c r="L628" s="627">
        <v>31.64</v>
      </c>
      <c r="M628" s="627">
        <v>31.64</v>
      </c>
      <c r="N628" s="626">
        <v>1</v>
      </c>
      <c r="O628" s="691">
        <v>1</v>
      </c>
      <c r="P628" s="627">
        <v>31.64</v>
      </c>
      <c r="Q628" s="642">
        <v>1</v>
      </c>
      <c r="R628" s="626">
        <v>1</v>
      </c>
      <c r="S628" s="642">
        <v>1</v>
      </c>
      <c r="T628" s="691">
        <v>1</v>
      </c>
      <c r="U628" s="673">
        <v>1</v>
      </c>
    </row>
    <row r="629" spans="1:21" ht="14.4" customHeight="1" x14ac:dyDescent="0.3">
      <c r="A629" s="625">
        <v>7</v>
      </c>
      <c r="B629" s="626" t="s">
        <v>528</v>
      </c>
      <c r="C629" s="626">
        <v>89301072</v>
      </c>
      <c r="D629" s="689" t="s">
        <v>4275</v>
      </c>
      <c r="E629" s="690" t="s">
        <v>2904</v>
      </c>
      <c r="F629" s="626" t="s">
        <v>2873</v>
      </c>
      <c r="G629" s="626" t="s">
        <v>3804</v>
      </c>
      <c r="H629" s="626" t="s">
        <v>527</v>
      </c>
      <c r="I629" s="626" t="s">
        <v>3805</v>
      </c>
      <c r="J629" s="626" t="s">
        <v>3806</v>
      </c>
      <c r="K629" s="626" t="s">
        <v>3807</v>
      </c>
      <c r="L629" s="627">
        <v>0</v>
      </c>
      <c r="M629" s="627">
        <v>0</v>
      </c>
      <c r="N629" s="626">
        <v>1</v>
      </c>
      <c r="O629" s="691">
        <v>1</v>
      </c>
      <c r="P629" s="627">
        <v>0</v>
      </c>
      <c r="Q629" s="642"/>
      <c r="R629" s="626">
        <v>1</v>
      </c>
      <c r="S629" s="642">
        <v>1</v>
      </c>
      <c r="T629" s="691">
        <v>1</v>
      </c>
      <c r="U629" s="673">
        <v>1</v>
      </c>
    </row>
    <row r="630" spans="1:21" ht="14.4" customHeight="1" x14ac:dyDescent="0.3">
      <c r="A630" s="625">
        <v>7</v>
      </c>
      <c r="B630" s="626" t="s">
        <v>528</v>
      </c>
      <c r="C630" s="626">
        <v>89301072</v>
      </c>
      <c r="D630" s="689" t="s">
        <v>4275</v>
      </c>
      <c r="E630" s="690" t="s">
        <v>2904</v>
      </c>
      <c r="F630" s="626" t="s">
        <v>2873</v>
      </c>
      <c r="G630" s="626" t="s">
        <v>3808</v>
      </c>
      <c r="H630" s="626" t="s">
        <v>527</v>
      </c>
      <c r="I630" s="626" t="s">
        <v>3809</v>
      </c>
      <c r="J630" s="626" t="s">
        <v>3810</v>
      </c>
      <c r="K630" s="626" t="s">
        <v>3811</v>
      </c>
      <c r="L630" s="627">
        <v>7182.17</v>
      </c>
      <c r="M630" s="627">
        <v>14364.34</v>
      </c>
      <c r="N630" s="626">
        <v>2</v>
      </c>
      <c r="O630" s="691">
        <v>2</v>
      </c>
      <c r="P630" s="627">
        <v>14364.34</v>
      </c>
      <c r="Q630" s="642">
        <v>1</v>
      </c>
      <c r="R630" s="626">
        <v>2</v>
      </c>
      <c r="S630" s="642">
        <v>1</v>
      </c>
      <c r="T630" s="691">
        <v>2</v>
      </c>
      <c r="U630" s="673">
        <v>1</v>
      </c>
    </row>
    <row r="631" spans="1:21" ht="14.4" customHeight="1" x14ac:dyDescent="0.3">
      <c r="A631" s="625">
        <v>7</v>
      </c>
      <c r="B631" s="626" t="s">
        <v>528</v>
      </c>
      <c r="C631" s="626">
        <v>89301072</v>
      </c>
      <c r="D631" s="689" t="s">
        <v>4275</v>
      </c>
      <c r="E631" s="690" t="s">
        <v>2904</v>
      </c>
      <c r="F631" s="626" t="s">
        <v>2873</v>
      </c>
      <c r="G631" s="626" t="s">
        <v>3148</v>
      </c>
      <c r="H631" s="626" t="s">
        <v>527</v>
      </c>
      <c r="I631" s="626" t="s">
        <v>3149</v>
      </c>
      <c r="J631" s="626" t="s">
        <v>3150</v>
      </c>
      <c r="K631" s="626" t="s">
        <v>3151</v>
      </c>
      <c r="L631" s="627">
        <v>144.01</v>
      </c>
      <c r="M631" s="627">
        <v>576.04</v>
      </c>
      <c r="N631" s="626">
        <v>4</v>
      </c>
      <c r="O631" s="691">
        <v>2</v>
      </c>
      <c r="P631" s="627">
        <v>288.02</v>
      </c>
      <c r="Q631" s="642">
        <v>0.5</v>
      </c>
      <c r="R631" s="626">
        <v>2</v>
      </c>
      <c r="S631" s="642">
        <v>0.5</v>
      </c>
      <c r="T631" s="691">
        <v>0.5</v>
      </c>
      <c r="U631" s="673">
        <v>0.25</v>
      </c>
    </row>
    <row r="632" spans="1:21" ht="14.4" customHeight="1" x14ac:dyDescent="0.3">
      <c r="A632" s="625">
        <v>7</v>
      </c>
      <c r="B632" s="626" t="s">
        <v>528</v>
      </c>
      <c r="C632" s="626">
        <v>89301072</v>
      </c>
      <c r="D632" s="689" t="s">
        <v>4275</v>
      </c>
      <c r="E632" s="690" t="s">
        <v>2904</v>
      </c>
      <c r="F632" s="626" t="s">
        <v>2873</v>
      </c>
      <c r="G632" s="626" t="s">
        <v>3148</v>
      </c>
      <c r="H632" s="626" t="s">
        <v>527</v>
      </c>
      <c r="I632" s="626" t="s">
        <v>3152</v>
      </c>
      <c r="J632" s="626" t="s">
        <v>3150</v>
      </c>
      <c r="K632" s="626" t="s">
        <v>3151</v>
      </c>
      <c r="L632" s="627">
        <v>144.01</v>
      </c>
      <c r="M632" s="627">
        <v>2448.17</v>
      </c>
      <c r="N632" s="626">
        <v>17</v>
      </c>
      <c r="O632" s="691">
        <v>5</v>
      </c>
      <c r="P632" s="627"/>
      <c r="Q632" s="642">
        <v>0</v>
      </c>
      <c r="R632" s="626"/>
      <c r="S632" s="642">
        <v>0</v>
      </c>
      <c r="T632" s="691"/>
      <c r="U632" s="673">
        <v>0</v>
      </c>
    </row>
    <row r="633" spans="1:21" ht="14.4" customHeight="1" x14ac:dyDescent="0.3">
      <c r="A633" s="625">
        <v>7</v>
      </c>
      <c r="B633" s="626" t="s">
        <v>528</v>
      </c>
      <c r="C633" s="626">
        <v>89301072</v>
      </c>
      <c r="D633" s="689" t="s">
        <v>4275</v>
      </c>
      <c r="E633" s="690" t="s">
        <v>2904</v>
      </c>
      <c r="F633" s="626" t="s">
        <v>2873</v>
      </c>
      <c r="G633" s="626" t="s">
        <v>3153</v>
      </c>
      <c r="H633" s="626" t="s">
        <v>527</v>
      </c>
      <c r="I633" s="626" t="s">
        <v>853</v>
      </c>
      <c r="J633" s="626" t="s">
        <v>3154</v>
      </c>
      <c r="K633" s="626" t="s">
        <v>3155</v>
      </c>
      <c r="L633" s="627">
        <v>55.71</v>
      </c>
      <c r="M633" s="627">
        <v>222.84</v>
      </c>
      <c r="N633" s="626">
        <v>4</v>
      </c>
      <c r="O633" s="691">
        <v>0.5</v>
      </c>
      <c r="P633" s="627">
        <v>55.71</v>
      </c>
      <c r="Q633" s="642">
        <v>0.25</v>
      </c>
      <c r="R633" s="626">
        <v>1</v>
      </c>
      <c r="S633" s="642">
        <v>0.25</v>
      </c>
      <c r="T633" s="691">
        <v>0.5</v>
      </c>
      <c r="U633" s="673">
        <v>1</v>
      </c>
    </row>
    <row r="634" spans="1:21" ht="14.4" customHeight="1" x14ac:dyDescent="0.3">
      <c r="A634" s="625">
        <v>7</v>
      </c>
      <c r="B634" s="626" t="s">
        <v>528</v>
      </c>
      <c r="C634" s="626">
        <v>89301072</v>
      </c>
      <c r="D634" s="689" t="s">
        <v>4275</v>
      </c>
      <c r="E634" s="690" t="s">
        <v>2904</v>
      </c>
      <c r="F634" s="626" t="s">
        <v>2873</v>
      </c>
      <c r="G634" s="626" t="s">
        <v>3153</v>
      </c>
      <c r="H634" s="626" t="s">
        <v>527</v>
      </c>
      <c r="I634" s="626" t="s">
        <v>3156</v>
      </c>
      <c r="J634" s="626" t="s">
        <v>3157</v>
      </c>
      <c r="K634" s="626" t="s">
        <v>3158</v>
      </c>
      <c r="L634" s="627">
        <v>59.43</v>
      </c>
      <c r="M634" s="627">
        <v>59.43</v>
      </c>
      <c r="N634" s="626">
        <v>1</v>
      </c>
      <c r="O634" s="691">
        <v>1</v>
      </c>
      <c r="P634" s="627"/>
      <c r="Q634" s="642">
        <v>0</v>
      </c>
      <c r="R634" s="626"/>
      <c r="S634" s="642">
        <v>0</v>
      </c>
      <c r="T634" s="691"/>
      <c r="U634" s="673">
        <v>0</v>
      </c>
    </row>
    <row r="635" spans="1:21" ht="14.4" customHeight="1" x14ac:dyDescent="0.3">
      <c r="A635" s="625">
        <v>7</v>
      </c>
      <c r="B635" s="626" t="s">
        <v>528</v>
      </c>
      <c r="C635" s="626">
        <v>89301072</v>
      </c>
      <c r="D635" s="689" t="s">
        <v>4275</v>
      </c>
      <c r="E635" s="690" t="s">
        <v>2904</v>
      </c>
      <c r="F635" s="626" t="s">
        <v>2873</v>
      </c>
      <c r="G635" s="626" t="s">
        <v>3451</v>
      </c>
      <c r="H635" s="626" t="s">
        <v>527</v>
      </c>
      <c r="I635" s="626" t="s">
        <v>3653</v>
      </c>
      <c r="J635" s="626" t="s">
        <v>3453</v>
      </c>
      <c r="K635" s="626" t="s">
        <v>3654</v>
      </c>
      <c r="L635" s="627">
        <v>0</v>
      </c>
      <c r="M635" s="627">
        <v>0</v>
      </c>
      <c r="N635" s="626">
        <v>1</v>
      </c>
      <c r="O635" s="691">
        <v>0.5</v>
      </c>
      <c r="P635" s="627">
        <v>0</v>
      </c>
      <c r="Q635" s="642"/>
      <c r="R635" s="626">
        <v>1</v>
      </c>
      <c r="S635" s="642">
        <v>1</v>
      </c>
      <c r="T635" s="691">
        <v>0.5</v>
      </c>
      <c r="U635" s="673">
        <v>1</v>
      </c>
    </row>
    <row r="636" spans="1:21" ht="14.4" customHeight="1" x14ac:dyDescent="0.3">
      <c r="A636" s="625">
        <v>7</v>
      </c>
      <c r="B636" s="626" t="s">
        <v>528</v>
      </c>
      <c r="C636" s="626">
        <v>89301072</v>
      </c>
      <c r="D636" s="689" t="s">
        <v>4275</v>
      </c>
      <c r="E636" s="690" t="s">
        <v>2904</v>
      </c>
      <c r="F636" s="626" t="s">
        <v>2873</v>
      </c>
      <c r="G636" s="626" t="s">
        <v>3451</v>
      </c>
      <c r="H636" s="626" t="s">
        <v>527</v>
      </c>
      <c r="I636" s="626" t="s">
        <v>3452</v>
      </c>
      <c r="J636" s="626" t="s">
        <v>3453</v>
      </c>
      <c r="K636" s="626" t="s">
        <v>1988</v>
      </c>
      <c r="L636" s="627">
        <v>0</v>
      </c>
      <c r="M636" s="627">
        <v>0</v>
      </c>
      <c r="N636" s="626">
        <v>1</v>
      </c>
      <c r="O636" s="691">
        <v>1</v>
      </c>
      <c r="P636" s="627">
        <v>0</v>
      </c>
      <c r="Q636" s="642"/>
      <c r="R636" s="626">
        <v>1</v>
      </c>
      <c r="S636" s="642">
        <v>1</v>
      </c>
      <c r="T636" s="691">
        <v>1</v>
      </c>
      <c r="U636" s="673">
        <v>1</v>
      </c>
    </row>
    <row r="637" spans="1:21" ht="14.4" customHeight="1" x14ac:dyDescent="0.3">
      <c r="A637" s="625">
        <v>7</v>
      </c>
      <c r="B637" s="626" t="s">
        <v>528</v>
      </c>
      <c r="C637" s="626">
        <v>89301072</v>
      </c>
      <c r="D637" s="689" t="s">
        <v>4275</v>
      </c>
      <c r="E637" s="690" t="s">
        <v>2904</v>
      </c>
      <c r="F637" s="626" t="s">
        <v>2873</v>
      </c>
      <c r="G637" s="626" t="s">
        <v>3812</v>
      </c>
      <c r="H637" s="626" t="s">
        <v>527</v>
      </c>
      <c r="I637" s="626" t="s">
        <v>3813</v>
      </c>
      <c r="J637" s="626" t="s">
        <v>3814</v>
      </c>
      <c r="K637" s="626" t="s">
        <v>3815</v>
      </c>
      <c r="L637" s="627">
        <v>0</v>
      </c>
      <c r="M637" s="627">
        <v>0</v>
      </c>
      <c r="N637" s="626">
        <v>2</v>
      </c>
      <c r="O637" s="691">
        <v>1</v>
      </c>
      <c r="P637" s="627"/>
      <c r="Q637" s="642"/>
      <c r="R637" s="626"/>
      <c r="S637" s="642">
        <v>0</v>
      </c>
      <c r="T637" s="691"/>
      <c r="U637" s="673">
        <v>0</v>
      </c>
    </row>
    <row r="638" spans="1:21" ht="14.4" customHeight="1" x14ac:dyDescent="0.3">
      <c r="A638" s="625">
        <v>7</v>
      </c>
      <c r="B638" s="626" t="s">
        <v>528</v>
      </c>
      <c r="C638" s="626">
        <v>89301072</v>
      </c>
      <c r="D638" s="689" t="s">
        <v>4275</v>
      </c>
      <c r="E638" s="690" t="s">
        <v>2904</v>
      </c>
      <c r="F638" s="626" t="s">
        <v>2873</v>
      </c>
      <c r="G638" s="626" t="s">
        <v>3162</v>
      </c>
      <c r="H638" s="626" t="s">
        <v>527</v>
      </c>
      <c r="I638" s="626" t="s">
        <v>3816</v>
      </c>
      <c r="J638" s="626" t="s">
        <v>3817</v>
      </c>
      <c r="K638" s="626" t="s">
        <v>3165</v>
      </c>
      <c r="L638" s="627">
        <v>1638.59</v>
      </c>
      <c r="M638" s="627">
        <v>1638.59</v>
      </c>
      <c r="N638" s="626">
        <v>1</v>
      </c>
      <c r="O638" s="691">
        <v>1</v>
      </c>
      <c r="P638" s="627">
        <v>1638.59</v>
      </c>
      <c r="Q638" s="642">
        <v>1</v>
      </c>
      <c r="R638" s="626">
        <v>1</v>
      </c>
      <c r="S638" s="642">
        <v>1</v>
      </c>
      <c r="T638" s="691">
        <v>1</v>
      </c>
      <c r="U638" s="673">
        <v>1</v>
      </c>
    </row>
    <row r="639" spans="1:21" ht="14.4" customHeight="1" x14ac:dyDescent="0.3">
      <c r="A639" s="625">
        <v>7</v>
      </c>
      <c r="B639" s="626" t="s">
        <v>528</v>
      </c>
      <c r="C639" s="626">
        <v>89301072</v>
      </c>
      <c r="D639" s="689" t="s">
        <v>4275</v>
      </c>
      <c r="E639" s="690" t="s">
        <v>2904</v>
      </c>
      <c r="F639" s="626" t="s">
        <v>2873</v>
      </c>
      <c r="G639" s="626" t="s">
        <v>3162</v>
      </c>
      <c r="H639" s="626" t="s">
        <v>527</v>
      </c>
      <c r="I639" s="626" t="s">
        <v>3816</v>
      </c>
      <c r="J639" s="626" t="s">
        <v>3164</v>
      </c>
      <c r="K639" s="626" t="s">
        <v>3165</v>
      </c>
      <c r="L639" s="627">
        <v>1638.59</v>
      </c>
      <c r="M639" s="627">
        <v>4915.7699999999995</v>
      </c>
      <c r="N639" s="626">
        <v>3</v>
      </c>
      <c r="O639" s="691">
        <v>3</v>
      </c>
      <c r="P639" s="627">
        <v>1638.59</v>
      </c>
      <c r="Q639" s="642">
        <v>0.33333333333333337</v>
      </c>
      <c r="R639" s="626">
        <v>1</v>
      </c>
      <c r="S639" s="642">
        <v>0.33333333333333331</v>
      </c>
      <c r="T639" s="691">
        <v>1</v>
      </c>
      <c r="U639" s="673">
        <v>0.33333333333333331</v>
      </c>
    </row>
    <row r="640" spans="1:21" ht="14.4" customHeight="1" x14ac:dyDescent="0.3">
      <c r="A640" s="625">
        <v>7</v>
      </c>
      <c r="B640" s="626" t="s">
        <v>528</v>
      </c>
      <c r="C640" s="626">
        <v>89301072</v>
      </c>
      <c r="D640" s="689" t="s">
        <v>4275</v>
      </c>
      <c r="E640" s="690" t="s">
        <v>2904</v>
      </c>
      <c r="F640" s="626" t="s">
        <v>2873</v>
      </c>
      <c r="G640" s="626" t="s">
        <v>3162</v>
      </c>
      <c r="H640" s="626" t="s">
        <v>527</v>
      </c>
      <c r="I640" s="626" t="s">
        <v>3163</v>
      </c>
      <c r="J640" s="626" t="s">
        <v>3164</v>
      </c>
      <c r="K640" s="626" t="s">
        <v>3165</v>
      </c>
      <c r="L640" s="627">
        <v>1638.59</v>
      </c>
      <c r="M640" s="627">
        <v>6554.36</v>
      </c>
      <c r="N640" s="626">
        <v>4</v>
      </c>
      <c r="O640" s="691">
        <v>3</v>
      </c>
      <c r="P640" s="627">
        <v>1638.59</v>
      </c>
      <c r="Q640" s="642">
        <v>0.25</v>
      </c>
      <c r="R640" s="626">
        <v>1</v>
      </c>
      <c r="S640" s="642">
        <v>0.25</v>
      </c>
      <c r="T640" s="691">
        <v>1</v>
      </c>
      <c r="U640" s="673">
        <v>0.33333333333333331</v>
      </c>
    </row>
    <row r="641" spans="1:21" ht="14.4" customHeight="1" x14ac:dyDescent="0.3">
      <c r="A641" s="625">
        <v>7</v>
      </c>
      <c r="B641" s="626" t="s">
        <v>528</v>
      </c>
      <c r="C641" s="626">
        <v>89301072</v>
      </c>
      <c r="D641" s="689" t="s">
        <v>4275</v>
      </c>
      <c r="E641" s="690" t="s">
        <v>2904</v>
      </c>
      <c r="F641" s="626" t="s">
        <v>2873</v>
      </c>
      <c r="G641" s="626" t="s">
        <v>3322</v>
      </c>
      <c r="H641" s="626" t="s">
        <v>527</v>
      </c>
      <c r="I641" s="626" t="s">
        <v>3586</v>
      </c>
      <c r="J641" s="626" t="s">
        <v>3324</v>
      </c>
      <c r="K641" s="626" t="s">
        <v>3587</v>
      </c>
      <c r="L641" s="627">
        <v>0</v>
      </c>
      <c r="M641" s="627">
        <v>0</v>
      </c>
      <c r="N641" s="626">
        <v>1</v>
      </c>
      <c r="O641" s="691">
        <v>0.5</v>
      </c>
      <c r="P641" s="627"/>
      <c r="Q641" s="642"/>
      <c r="R641" s="626"/>
      <c r="S641" s="642">
        <v>0</v>
      </c>
      <c r="T641" s="691"/>
      <c r="U641" s="673">
        <v>0</v>
      </c>
    </row>
    <row r="642" spans="1:21" ht="14.4" customHeight="1" x14ac:dyDescent="0.3">
      <c r="A642" s="625">
        <v>7</v>
      </c>
      <c r="B642" s="626" t="s">
        <v>528</v>
      </c>
      <c r="C642" s="626">
        <v>89301072</v>
      </c>
      <c r="D642" s="689" t="s">
        <v>4275</v>
      </c>
      <c r="E642" s="690" t="s">
        <v>2904</v>
      </c>
      <c r="F642" s="626" t="s">
        <v>2873</v>
      </c>
      <c r="G642" s="626" t="s">
        <v>3322</v>
      </c>
      <c r="H642" s="626" t="s">
        <v>527</v>
      </c>
      <c r="I642" s="626" t="s">
        <v>3323</v>
      </c>
      <c r="J642" s="626" t="s">
        <v>3324</v>
      </c>
      <c r="K642" s="626" t="s">
        <v>3325</v>
      </c>
      <c r="L642" s="627">
        <v>0</v>
      </c>
      <c r="M642" s="627">
        <v>0</v>
      </c>
      <c r="N642" s="626">
        <v>5</v>
      </c>
      <c r="O642" s="691">
        <v>3.5</v>
      </c>
      <c r="P642" s="627">
        <v>0</v>
      </c>
      <c r="Q642" s="642"/>
      <c r="R642" s="626">
        <v>2</v>
      </c>
      <c r="S642" s="642">
        <v>0.4</v>
      </c>
      <c r="T642" s="691">
        <v>2</v>
      </c>
      <c r="U642" s="673">
        <v>0.5714285714285714</v>
      </c>
    </row>
    <row r="643" spans="1:21" ht="14.4" customHeight="1" x14ac:dyDescent="0.3">
      <c r="A643" s="625">
        <v>7</v>
      </c>
      <c r="B643" s="626" t="s">
        <v>528</v>
      </c>
      <c r="C643" s="626">
        <v>89301072</v>
      </c>
      <c r="D643" s="689" t="s">
        <v>4275</v>
      </c>
      <c r="E643" s="690" t="s">
        <v>2904</v>
      </c>
      <c r="F643" s="626" t="s">
        <v>2873</v>
      </c>
      <c r="G643" s="626" t="s">
        <v>3689</v>
      </c>
      <c r="H643" s="626" t="s">
        <v>527</v>
      </c>
      <c r="I643" s="626" t="s">
        <v>3818</v>
      </c>
      <c r="J643" s="626" t="s">
        <v>3819</v>
      </c>
      <c r="K643" s="626" t="s">
        <v>3820</v>
      </c>
      <c r="L643" s="627">
        <v>49.92</v>
      </c>
      <c r="M643" s="627">
        <v>99.84</v>
      </c>
      <c r="N643" s="626">
        <v>2</v>
      </c>
      <c r="O643" s="691">
        <v>2</v>
      </c>
      <c r="P643" s="627"/>
      <c r="Q643" s="642">
        <v>0</v>
      </c>
      <c r="R643" s="626"/>
      <c r="S643" s="642">
        <v>0</v>
      </c>
      <c r="T643" s="691"/>
      <c r="U643" s="673">
        <v>0</v>
      </c>
    </row>
    <row r="644" spans="1:21" ht="14.4" customHeight="1" x14ac:dyDescent="0.3">
      <c r="A644" s="625">
        <v>7</v>
      </c>
      <c r="B644" s="626" t="s">
        <v>528</v>
      </c>
      <c r="C644" s="626">
        <v>89301072</v>
      </c>
      <c r="D644" s="689" t="s">
        <v>4275</v>
      </c>
      <c r="E644" s="690" t="s">
        <v>2904</v>
      </c>
      <c r="F644" s="626" t="s">
        <v>2873</v>
      </c>
      <c r="G644" s="626" t="s">
        <v>3821</v>
      </c>
      <c r="H644" s="626" t="s">
        <v>645</v>
      </c>
      <c r="I644" s="626" t="s">
        <v>3822</v>
      </c>
      <c r="J644" s="626" t="s">
        <v>3823</v>
      </c>
      <c r="K644" s="626" t="s">
        <v>3824</v>
      </c>
      <c r="L644" s="627">
        <v>0</v>
      </c>
      <c r="M644" s="627">
        <v>0</v>
      </c>
      <c r="N644" s="626">
        <v>2</v>
      </c>
      <c r="O644" s="691">
        <v>2</v>
      </c>
      <c r="P644" s="627"/>
      <c r="Q644" s="642"/>
      <c r="R644" s="626"/>
      <c r="S644" s="642">
        <v>0</v>
      </c>
      <c r="T644" s="691"/>
      <c r="U644" s="673">
        <v>0</v>
      </c>
    </row>
    <row r="645" spans="1:21" ht="14.4" customHeight="1" x14ac:dyDescent="0.3">
      <c r="A645" s="625">
        <v>7</v>
      </c>
      <c r="B645" s="626" t="s">
        <v>528</v>
      </c>
      <c r="C645" s="626">
        <v>89301072</v>
      </c>
      <c r="D645" s="689" t="s">
        <v>4275</v>
      </c>
      <c r="E645" s="690" t="s">
        <v>2904</v>
      </c>
      <c r="F645" s="626" t="s">
        <v>2873</v>
      </c>
      <c r="G645" s="626" t="s">
        <v>3169</v>
      </c>
      <c r="H645" s="626" t="s">
        <v>527</v>
      </c>
      <c r="I645" s="626" t="s">
        <v>3170</v>
      </c>
      <c r="J645" s="626" t="s">
        <v>3171</v>
      </c>
      <c r="K645" s="626" t="s">
        <v>3172</v>
      </c>
      <c r="L645" s="627">
        <v>238.97</v>
      </c>
      <c r="M645" s="627">
        <v>2628.67</v>
      </c>
      <c r="N645" s="626">
        <v>11</v>
      </c>
      <c r="O645" s="691">
        <v>2</v>
      </c>
      <c r="P645" s="627"/>
      <c r="Q645" s="642">
        <v>0</v>
      </c>
      <c r="R645" s="626"/>
      <c r="S645" s="642">
        <v>0</v>
      </c>
      <c r="T645" s="691"/>
      <c r="U645" s="673">
        <v>0</v>
      </c>
    </row>
    <row r="646" spans="1:21" ht="14.4" customHeight="1" x14ac:dyDescent="0.3">
      <c r="A646" s="625">
        <v>7</v>
      </c>
      <c r="B646" s="626" t="s">
        <v>528</v>
      </c>
      <c r="C646" s="626">
        <v>89301072</v>
      </c>
      <c r="D646" s="689" t="s">
        <v>4275</v>
      </c>
      <c r="E646" s="690" t="s">
        <v>2904</v>
      </c>
      <c r="F646" s="626" t="s">
        <v>2873</v>
      </c>
      <c r="G646" s="626" t="s">
        <v>3169</v>
      </c>
      <c r="H646" s="626" t="s">
        <v>527</v>
      </c>
      <c r="I646" s="626" t="s">
        <v>3173</v>
      </c>
      <c r="J646" s="626" t="s">
        <v>3174</v>
      </c>
      <c r="K646" s="626" t="s">
        <v>3175</v>
      </c>
      <c r="L646" s="627">
        <v>503.26</v>
      </c>
      <c r="M646" s="627">
        <v>5032.6000000000004</v>
      </c>
      <c r="N646" s="626">
        <v>10</v>
      </c>
      <c r="O646" s="691">
        <v>2</v>
      </c>
      <c r="P646" s="627">
        <v>2013.04</v>
      </c>
      <c r="Q646" s="642">
        <v>0.39999999999999997</v>
      </c>
      <c r="R646" s="626">
        <v>4</v>
      </c>
      <c r="S646" s="642">
        <v>0.4</v>
      </c>
      <c r="T646" s="691">
        <v>1</v>
      </c>
      <c r="U646" s="673">
        <v>0.5</v>
      </c>
    </row>
    <row r="647" spans="1:21" ht="14.4" customHeight="1" x14ac:dyDescent="0.3">
      <c r="A647" s="625">
        <v>7</v>
      </c>
      <c r="B647" s="626" t="s">
        <v>528</v>
      </c>
      <c r="C647" s="626">
        <v>89301072</v>
      </c>
      <c r="D647" s="689" t="s">
        <v>4275</v>
      </c>
      <c r="E647" s="690" t="s">
        <v>2904</v>
      </c>
      <c r="F647" s="626" t="s">
        <v>2873</v>
      </c>
      <c r="G647" s="626" t="s">
        <v>3169</v>
      </c>
      <c r="H647" s="626" t="s">
        <v>527</v>
      </c>
      <c r="I647" s="626" t="s">
        <v>3338</v>
      </c>
      <c r="J647" s="626" t="s">
        <v>3186</v>
      </c>
      <c r="K647" s="626" t="s">
        <v>930</v>
      </c>
      <c r="L647" s="627">
        <v>707.38</v>
      </c>
      <c r="M647" s="627">
        <v>23343.539999999997</v>
      </c>
      <c r="N647" s="626">
        <v>33</v>
      </c>
      <c r="O647" s="691">
        <v>7</v>
      </c>
      <c r="P647" s="627">
        <v>21221.399999999998</v>
      </c>
      <c r="Q647" s="642">
        <v>0.90909090909090906</v>
      </c>
      <c r="R647" s="626">
        <v>30</v>
      </c>
      <c r="S647" s="642">
        <v>0.90909090909090906</v>
      </c>
      <c r="T647" s="691">
        <v>6</v>
      </c>
      <c r="U647" s="673">
        <v>0.8571428571428571</v>
      </c>
    </row>
    <row r="648" spans="1:21" ht="14.4" customHeight="1" x14ac:dyDescent="0.3">
      <c r="A648" s="625">
        <v>7</v>
      </c>
      <c r="B648" s="626" t="s">
        <v>528</v>
      </c>
      <c r="C648" s="626">
        <v>89301072</v>
      </c>
      <c r="D648" s="689" t="s">
        <v>4275</v>
      </c>
      <c r="E648" s="690" t="s">
        <v>2904</v>
      </c>
      <c r="F648" s="626" t="s">
        <v>2873</v>
      </c>
      <c r="G648" s="626" t="s">
        <v>3169</v>
      </c>
      <c r="H648" s="626" t="s">
        <v>527</v>
      </c>
      <c r="I648" s="626" t="s">
        <v>3176</v>
      </c>
      <c r="J648" s="626" t="s">
        <v>3177</v>
      </c>
      <c r="K648" s="626" t="s">
        <v>2029</v>
      </c>
      <c r="L648" s="627">
        <v>52.93</v>
      </c>
      <c r="M648" s="627">
        <v>52.93</v>
      </c>
      <c r="N648" s="626">
        <v>1</v>
      </c>
      <c r="O648" s="691">
        <v>1</v>
      </c>
      <c r="P648" s="627"/>
      <c r="Q648" s="642">
        <v>0</v>
      </c>
      <c r="R648" s="626"/>
      <c r="S648" s="642">
        <v>0</v>
      </c>
      <c r="T648" s="691"/>
      <c r="U648" s="673">
        <v>0</v>
      </c>
    </row>
    <row r="649" spans="1:21" ht="14.4" customHeight="1" x14ac:dyDescent="0.3">
      <c r="A649" s="625">
        <v>7</v>
      </c>
      <c r="B649" s="626" t="s">
        <v>528</v>
      </c>
      <c r="C649" s="626">
        <v>89301072</v>
      </c>
      <c r="D649" s="689" t="s">
        <v>4275</v>
      </c>
      <c r="E649" s="690" t="s">
        <v>2904</v>
      </c>
      <c r="F649" s="626" t="s">
        <v>2873</v>
      </c>
      <c r="G649" s="626" t="s">
        <v>3169</v>
      </c>
      <c r="H649" s="626" t="s">
        <v>527</v>
      </c>
      <c r="I649" s="626" t="s">
        <v>3176</v>
      </c>
      <c r="J649" s="626" t="s">
        <v>3177</v>
      </c>
      <c r="K649" s="626" t="s">
        <v>2029</v>
      </c>
      <c r="L649" s="627">
        <v>57.48</v>
      </c>
      <c r="M649" s="627">
        <v>57.48</v>
      </c>
      <c r="N649" s="626">
        <v>1</v>
      </c>
      <c r="O649" s="691">
        <v>1</v>
      </c>
      <c r="P649" s="627"/>
      <c r="Q649" s="642">
        <v>0</v>
      </c>
      <c r="R649" s="626"/>
      <c r="S649" s="642">
        <v>0</v>
      </c>
      <c r="T649" s="691"/>
      <c r="U649" s="673">
        <v>0</v>
      </c>
    </row>
    <row r="650" spans="1:21" ht="14.4" customHeight="1" x14ac:dyDescent="0.3">
      <c r="A650" s="625">
        <v>7</v>
      </c>
      <c r="B650" s="626" t="s">
        <v>528</v>
      </c>
      <c r="C650" s="626">
        <v>89301072</v>
      </c>
      <c r="D650" s="689" t="s">
        <v>4275</v>
      </c>
      <c r="E650" s="690" t="s">
        <v>2904</v>
      </c>
      <c r="F650" s="626" t="s">
        <v>2873</v>
      </c>
      <c r="G650" s="626" t="s">
        <v>3169</v>
      </c>
      <c r="H650" s="626" t="s">
        <v>527</v>
      </c>
      <c r="I650" s="626" t="s">
        <v>3178</v>
      </c>
      <c r="J650" s="626" t="s">
        <v>3179</v>
      </c>
      <c r="K650" s="626" t="s">
        <v>1070</v>
      </c>
      <c r="L650" s="627">
        <v>105.85</v>
      </c>
      <c r="M650" s="627">
        <v>105.85</v>
      </c>
      <c r="N650" s="626">
        <v>1</v>
      </c>
      <c r="O650" s="691">
        <v>1</v>
      </c>
      <c r="P650" s="627">
        <v>105.85</v>
      </c>
      <c r="Q650" s="642">
        <v>1</v>
      </c>
      <c r="R650" s="626">
        <v>1</v>
      </c>
      <c r="S650" s="642">
        <v>1</v>
      </c>
      <c r="T650" s="691">
        <v>1</v>
      </c>
      <c r="U650" s="673">
        <v>1</v>
      </c>
    </row>
    <row r="651" spans="1:21" ht="14.4" customHeight="1" x14ac:dyDescent="0.3">
      <c r="A651" s="625">
        <v>7</v>
      </c>
      <c r="B651" s="626" t="s">
        <v>528</v>
      </c>
      <c r="C651" s="626">
        <v>89301072</v>
      </c>
      <c r="D651" s="689" t="s">
        <v>4275</v>
      </c>
      <c r="E651" s="690" t="s">
        <v>2904</v>
      </c>
      <c r="F651" s="626" t="s">
        <v>2873</v>
      </c>
      <c r="G651" s="626" t="s">
        <v>3169</v>
      </c>
      <c r="H651" s="626" t="s">
        <v>527</v>
      </c>
      <c r="I651" s="626" t="s">
        <v>3180</v>
      </c>
      <c r="J651" s="626" t="s">
        <v>3181</v>
      </c>
      <c r="K651" s="626" t="s">
        <v>3182</v>
      </c>
      <c r="L651" s="627">
        <v>237.72</v>
      </c>
      <c r="M651" s="627">
        <v>475.44</v>
      </c>
      <c r="N651" s="626">
        <v>2</v>
      </c>
      <c r="O651" s="691">
        <v>1</v>
      </c>
      <c r="P651" s="627"/>
      <c r="Q651" s="642">
        <v>0</v>
      </c>
      <c r="R651" s="626"/>
      <c r="S651" s="642">
        <v>0</v>
      </c>
      <c r="T651" s="691"/>
      <c r="U651" s="673">
        <v>0</v>
      </c>
    </row>
    <row r="652" spans="1:21" ht="14.4" customHeight="1" x14ac:dyDescent="0.3">
      <c r="A652" s="625">
        <v>7</v>
      </c>
      <c r="B652" s="626" t="s">
        <v>528</v>
      </c>
      <c r="C652" s="626">
        <v>89301072</v>
      </c>
      <c r="D652" s="689" t="s">
        <v>4275</v>
      </c>
      <c r="E652" s="690" t="s">
        <v>2904</v>
      </c>
      <c r="F652" s="626" t="s">
        <v>2873</v>
      </c>
      <c r="G652" s="626" t="s">
        <v>3169</v>
      </c>
      <c r="H652" s="626" t="s">
        <v>527</v>
      </c>
      <c r="I652" s="626" t="s">
        <v>3183</v>
      </c>
      <c r="J652" s="626" t="s">
        <v>3171</v>
      </c>
      <c r="K652" s="626" t="s">
        <v>3172</v>
      </c>
      <c r="L652" s="627">
        <v>238.97</v>
      </c>
      <c r="M652" s="627">
        <v>3106.61</v>
      </c>
      <c r="N652" s="626">
        <v>13</v>
      </c>
      <c r="O652" s="691">
        <v>6</v>
      </c>
      <c r="P652" s="627">
        <v>2150.73</v>
      </c>
      <c r="Q652" s="642">
        <v>0.69230769230769229</v>
      </c>
      <c r="R652" s="626">
        <v>9</v>
      </c>
      <c r="S652" s="642">
        <v>0.69230769230769229</v>
      </c>
      <c r="T652" s="691">
        <v>3</v>
      </c>
      <c r="U652" s="673">
        <v>0.5</v>
      </c>
    </row>
    <row r="653" spans="1:21" ht="14.4" customHeight="1" x14ac:dyDescent="0.3">
      <c r="A653" s="625">
        <v>7</v>
      </c>
      <c r="B653" s="626" t="s">
        <v>528</v>
      </c>
      <c r="C653" s="626">
        <v>89301072</v>
      </c>
      <c r="D653" s="689" t="s">
        <v>4275</v>
      </c>
      <c r="E653" s="690" t="s">
        <v>2904</v>
      </c>
      <c r="F653" s="626" t="s">
        <v>2873</v>
      </c>
      <c r="G653" s="626" t="s">
        <v>3169</v>
      </c>
      <c r="H653" s="626" t="s">
        <v>527</v>
      </c>
      <c r="I653" s="626" t="s">
        <v>3184</v>
      </c>
      <c r="J653" s="626" t="s">
        <v>3174</v>
      </c>
      <c r="K653" s="626" t="s">
        <v>3175</v>
      </c>
      <c r="L653" s="627">
        <v>503.26</v>
      </c>
      <c r="M653" s="627">
        <v>11071.72</v>
      </c>
      <c r="N653" s="626">
        <v>22</v>
      </c>
      <c r="O653" s="691">
        <v>4</v>
      </c>
      <c r="P653" s="627">
        <v>6542.3799999999992</v>
      </c>
      <c r="Q653" s="642">
        <v>0.59090909090909083</v>
      </c>
      <c r="R653" s="626">
        <v>13</v>
      </c>
      <c r="S653" s="642">
        <v>0.59090909090909094</v>
      </c>
      <c r="T653" s="691">
        <v>3</v>
      </c>
      <c r="U653" s="673">
        <v>0.75</v>
      </c>
    </row>
    <row r="654" spans="1:21" ht="14.4" customHeight="1" x14ac:dyDescent="0.3">
      <c r="A654" s="625">
        <v>7</v>
      </c>
      <c r="B654" s="626" t="s">
        <v>528</v>
      </c>
      <c r="C654" s="626">
        <v>89301072</v>
      </c>
      <c r="D654" s="689" t="s">
        <v>4275</v>
      </c>
      <c r="E654" s="690" t="s">
        <v>2904</v>
      </c>
      <c r="F654" s="626" t="s">
        <v>2873</v>
      </c>
      <c r="G654" s="626" t="s">
        <v>3023</v>
      </c>
      <c r="H654" s="626" t="s">
        <v>645</v>
      </c>
      <c r="I654" s="626" t="s">
        <v>3024</v>
      </c>
      <c r="J654" s="626" t="s">
        <v>1881</v>
      </c>
      <c r="K654" s="626" t="s">
        <v>3025</v>
      </c>
      <c r="L654" s="627">
        <v>96.63</v>
      </c>
      <c r="M654" s="627">
        <v>193.26</v>
      </c>
      <c r="N654" s="626">
        <v>2</v>
      </c>
      <c r="O654" s="691">
        <v>1.5</v>
      </c>
      <c r="P654" s="627">
        <v>96.63</v>
      </c>
      <c r="Q654" s="642">
        <v>0.5</v>
      </c>
      <c r="R654" s="626">
        <v>1</v>
      </c>
      <c r="S654" s="642">
        <v>0.5</v>
      </c>
      <c r="T654" s="691">
        <v>1</v>
      </c>
      <c r="U654" s="673">
        <v>0.66666666666666663</v>
      </c>
    </row>
    <row r="655" spans="1:21" ht="14.4" customHeight="1" x14ac:dyDescent="0.3">
      <c r="A655" s="625">
        <v>7</v>
      </c>
      <c r="B655" s="626" t="s">
        <v>528</v>
      </c>
      <c r="C655" s="626">
        <v>89301072</v>
      </c>
      <c r="D655" s="689" t="s">
        <v>4275</v>
      </c>
      <c r="E655" s="690" t="s">
        <v>2904</v>
      </c>
      <c r="F655" s="626" t="s">
        <v>2873</v>
      </c>
      <c r="G655" s="626" t="s">
        <v>3023</v>
      </c>
      <c r="H655" s="626" t="s">
        <v>527</v>
      </c>
      <c r="I655" s="626" t="s">
        <v>1880</v>
      </c>
      <c r="J655" s="626" t="s">
        <v>1881</v>
      </c>
      <c r="K655" s="626" t="s">
        <v>3765</v>
      </c>
      <c r="L655" s="627">
        <v>96.63</v>
      </c>
      <c r="M655" s="627">
        <v>386.52</v>
      </c>
      <c r="N655" s="626">
        <v>4</v>
      </c>
      <c r="O655" s="691">
        <v>3</v>
      </c>
      <c r="P655" s="627">
        <v>289.89</v>
      </c>
      <c r="Q655" s="642">
        <v>0.75</v>
      </c>
      <c r="R655" s="626">
        <v>3</v>
      </c>
      <c r="S655" s="642">
        <v>0.75</v>
      </c>
      <c r="T655" s="691">
        <v>2</v>
      </c>
      <c r="U655" s="673">
        <v>0.66666666666666663</v>
      </c>
    </row>
    <row r="656" spans="1:21" ht="14.4" customHeight="1" x14ac:dyDescent="0.3">
      <c r="A656" s="625">
        <v>7</v>
      </c>
      <c r="B656" s="626" t="s">
        <v>528</v>
      </c>
      <c r="C656" s="626">
        <v>89301072</v>
      </c>
      <c r="D656" s="689" t="s">
        <v>4275</v>
      </c>
      <c r="E656" s="690" t="s">
        <v>2904</v>
      </c>
      <c r="F656" s="626" t="s">
        <v>2873</v>
      </c>
      <c r="G656" s="626" t="s">
        <v>3023</v>
      </c>
      <c r="H656" s="626" t="s">
        <v>527</v>
      </c>
      <c r="I656" s="626" t="s">
        <v>667</v>
      </c>
      <c r="J656" s="626" t="s">
        <v>668</v>
      </c>
      <c r="K656" s="626" t="s">
        <v>2831</v>
      </c>
      <c r="L656" s="627">
        <v>96.63</v>
      </c>
      <c r="M656" s="627">
        <v>193.26</v>
      </c>
      <c r="N656" s="626">
        <v>2</v>
      </c>
      <c r="O656" s="691">
        <v>2</v>
      </c>
      <c r="P656" s="627">
        <v>96.63</v>
      </c>
      <c r="Q656" s="642">
        <v>0.5</v>
      </c>
      <c r="R656" s="626">
        <v>1</v>
      </c>
      <c r="S656" s="642">
        <v>0.5</v>
      </c>
      <c r="T656" s="691">
        <v>1</v>
      </c>
      <c r="U656" s="673">
        <v>0.5</v>
      </c>
    </row>
    <row r="657" spans="1:21" ht="14.4" customHeight="1" x14ac:dyDescent="0.3">
      <c r="A657" s="625">
        <v>7</v>
      </c>
      <c r="B657" s="626" t="s">
        <v>528</v>
      </c>
      <c r="C657" s="626">
        <v>89301072</v>
      </c>
      <c r="D657" s="689" t="s">
        <v>4275</v>
      </c>
      <c r="E657" s="690" t="s">
        <v>2904</v>
      </c>
      <c r="F657" s="626" t="s">
        <v>2873</v>
      </c>
      <c r="G657" s="626" t="s">
        <v>3191</v>
      </c>
      <c r="H657" s="626" t="s">
        <v>527</v>
      </c>
      <c r="I657" s="626" t="s">
        <v>3192</v>
      </c>
      <c r="J657" s="626" t="s">
        <v>3193</v>
      </c>
      <c r="K657" s="626" t="s">
        <v>3194</v>
      </c>
      <c r="L657" s="627">
        <v>1520.3</v>
      </c>
      <c r="M657" s="627">
        <v>10642.099999999999</v>
      </c>
      <c r="N657" s="626">
        <v>7</v>
      </c>
      <c r="O657" s="691">
        <v>3</v>
      </c>
      <c r="P657" s="627">
        <v>10642.099999999999</v>
      </c>
      <c r="Q657" s="642">
        <v>1</v>
      </c>
      <c r="R657" s="626">
        <v>7</v>
      </c>
      <c r="S657" s="642">
        <v>1</v>
      </c>
      <c r="T657" s="691">
        <v>3</v>
      </c>
      <c r="U657" s="673">
        <v>1</v>
      </c>
    </row>
    <row r="658" spans="1:21" ht="14.4" customHeight="1" x14ac:dyDescent="0.3">
      <c r="A658" s="625">
        <v>7</v>
      </c>
      <c r="B658" s="626" t="s">
        <v>528</v>
      </c>
      <c r="C658" s="626">
        <v>89301072</v>
      </c>
      <c r="D658" s="689" t="s">
        <v>4275</v>
      </c>
      <c r="E658" s="690" t="s">
        <v>2904</v>
      </c>
      <c r="F658" s="626" t="s">
        <v>2873</v>
      </c>
      <c r="G658" s="626" t="s">
        <v>3191</v>
      </c>
      <c r="H658" s="626" t="s">
        <v>527</v>
      </c>
      <c r="I658" s="626" t="s">
        <v>3195</v>
      </c>
      <c r="J658" s="626" t="s">
        <v>3193</v>
      </c>
      <c r="K658" s="626" t="s">
        <v>3196</v>
      </c>
      <c r="L658" s="627">
        <v>3040.6</v>
      </c>
      <c r="M658" s="627">
        <v>60812</v>
      </c>
      <c r="N658" s="626">
        <v>20</v>
      </c>
      <c r="O658" s="691">
        <v>8</v>
      </c>
      <c r="P658" s="627">
        <v>60812</v>
      </c>
      <c r="Q658" s="642">
        <v>1</v>
      </c>
      <c r="R658" s="626">
        <v>20</v>
      </c>
      <c r="S658" s="642">
        <v>1</v>
      </c>
      <c r="T658" s="691">
        <v>8</v>
      </c>
      <c r="U658" s="673">
        <v>1</v>
      </c>
    </row>
    <row r="659" spans="1:21" ht="14.4" customHeight="1" x14ac:dyDescent="0.3">
      <c r="A659" s="625">
        <v>7</v>
      </c>
      <c r="B659" s="626" t="s">
        <v>528</v>
      </c>
      <c r="C659" s="626">
        <v>89301072</v>
      </c>
      <c r="D659" s="689" t="s">
        <v>4275</v>
      </c>
      <c r="E659" s="690" t="s">
        <v>2904</v>
      </c>
      <c r="F659" s="626" t="s">
        <v>2873</v>
      </c>
      <c r="G659" s="626" t="s">
        <v>3191</v>
      </c>
      <c r="H659" s="626" t="s">
        <v>527</v>
      </c>
      <c r="I659" s="626" t="s">
        <v>3197</v>
      </c>
      <c r="J659" s="626" t="s">
        <v>3198</v>
      </c>
      <c r="K659" s="626" t="s">
        <v>3199</v>
      </c>
      <c r="L659" s="627">
        <v>569.97</v>
      </c>
      <c r="M659" s="627">
        <v>8549.5499999999993</v>
      </c>
      <c r="N659" s="626">
        <v>15</v>
      </c>
      <c r="O659" s="691">
        <v>6</v>
      </c>
      <c r="P659" s="627">
        <v>8549.5499999999993</v>
      </c>
      <c r="Q659" s="642">
        <v>1</v>
      </c>
      <c r="R659" s="626">
        <v>15</v>
      </c>
      <c r="S659" s="642">
        <v>1</v>
      </c>
      <c r="T659" s="691">
        <v>6</v>
      </c>
      <c r="U659" s="673">
        <v>1</v>
      </c>
    </row>
    <row r="660" spans="1:21" ht="14.4" customHeight="1" x14ac:dyDescent="0.3">
      <c r="A660" s="625">
        <v>7</v>
      </c>
      <c r="B660" s="626" t="s">
        <v>528</v>
      </c>
      <c r="C660" s="626">
        <v>89301072</v>
      </c>
      <c r="D660" s="689" t="s">
        <v>4275</v>
      </c>
      <c r="E660" s="690" t="s">
        <v>2904</v>
      </c>
      <c r="F660" s="626" t="s">
        <v>2873</v>
      </c>
      <c r="G660" s="626" t="s">
        <v>3191</v>
      </c>
      <c r="H660" s="626" t="s">
        <v>527</v>
      </c>
      <c r="I660" s="626" t="s">
        <v>3342</v>
      </c>
      <c r="J660" s="626" t="s">
        <v>3198</v>
      </c>
      <c r="K660" s="626" t="s">
        <v>3343</v>
      </c>
      <c r="L660" s="627">
        <v>1139.93</v>
      </c>
      <c r="M660" s="627">
        <v>26218.39</v>
      </c>
      <c r="N660" s="626">
        <v>23</v>
      </c>
      <c r="O660" s="691">
        <v>8</v>
      </c>
      <c r="P660" s="627">
        <v>19378.810000000001</v>
      </c>
      <c r="Q660" s="642">
        <v>0.73913043478260876</v>
      </c>
      <c r="R660" s="626">
        <v>17</v>
      </c>
      <c r="S660" s="642">
        <v>0.73913043478260865</v>
      </c>
      <c r="T660" s="691">
        <v>6</v>
      </c>
      <c r="U660" s="673">
        <v>0.75</v>
      </c>
    </row>
    <row r="661" spans="1:21" ht="14.4" customHeight="1" x14ac:dyDescent="0.3">
      <c r="A661" s="625">
        <v>7</v>
      </c>
      <c r="B661" s="626" t="s">
        <v>528</v>
      </c>
      <c r="C661" s="626">
        <v>89301072</v>
      </c>
      <c r="D661" s="689" t="s">
        <v>4275</v>
      </c>
      <c r="E661" s="690" t="s">
        <v>2904</v>
      </c>
      <c r="F661" s="626" t="s">
        <v>2873</v>
      </c>
      <c r="G661" s="626" t="s">
        <v>3191</v>
      </c>
      <c r="H661" s="626" t="s">
        <v>527</v>
      </c>
      <c r="I661" s="626" t="s">
        <v>3665</v>
      </c>
      <c r="J661" s="626" t="s">
        <v>3475</v>
      </c>
      <c r="K661" s="626" t="s">
        <v>3666</v>
      </c>
      <c r="L661" s="627">
        <v>855.56</v>
      </c>
      <c r="M661" s="627">
        <v>2566.6799999999998</v>
      </c>
      <c r="N661" s="626">
        <v>3</v>
      </c>
      <c r="O661" s="691">
        <v>1</v>
      </c>
      <c r="P661" s="627">
        <v>2566.6799999999998</v>
      </c>
      <c r="Q661" s="642">
        <v>1</v>
      </c>
      <c r="R661" s="626">
        <v>3</v>
      </c>
      <c r="S661" s="642">
        <v>1</v>
      </c>
      <c r="T661" s="691">
        <v>1</v>
      </c>
      <c r="U661" s="673">
        <v>1</v>
      </c>
    </row>
    <row r="662" spans="1:21" ht="14.4" customHeight="1" x14ac:dyDescent="0.3">
      <c r="A662" s="625">
        <v>7</v>
      </c>
      <c r="B662" s="626" t="s">
        <v>528</v>
      </c>
      <c r="C662" s="626">
        <v>89301072</v>
      </c>
      <c r="D662" s="689" t="s">
        <v>4275</v>
      </c>
      <c r="E662" s="690" t="s">
        <v>2904</v>
      </c>
      <c r="F662" s="626" t="s">
        <v>2873</v>
      </c>
      <c r="G662" s="626" t="s">
        <v>3191</v>
      </c>
      <c r="H662" s="626" t="s">
        <v>527</v>
      </c>
      <c r="I662" s="626" t="s">
        <v>3200</v>
      </c>
      <c r="J662" s="626" t="s">
        <v>3201</v>
      </c>
      <c r="K662" s="626" t="s">
        <v>3202</v>
      </c>
      <c r="L662" s="627">
        <v>760.15</v>
      </c>
      <c r="M662" s="627">
        <v>10642.099999999999</v>
      </c>
      <c r="N662" s="626">
        <v>14</v>
      </c>
      <c r="O662" s="691">
        <v>5</v>
      </c>
      <c r="P662" s="627">
        <v>8361.65</v>
      </c>
      <c r="Q662" s="642">
        <v>0.78571428571428581</v>
      </c>
      <c r="R662" s="626">
        <v>11</v>
      </c>
      <c r="S662" s="642">
        <v>0.7857142857142857</v>
      </c>
      <c r="T662" s="691">
        <v>3</v>
      </c>
      <c r="U662" s="673">
        <v>0.6</v>
      </c>
    </row>
    <row r="663" spans="1:21" ht="14.4" customHeight="1" x14ac:dyDescent="0.3">
      <c r="A663" s="625">
        <v>7</v>
      </c>
      <c r="B663" s="626" t="s">
        <v>528</v>
      </c>
      <c r="C663" s="626">
        <v>89301072</v>
      </c>
      <c r="D663" s="689" t="s">
        <v>4275</v>
      </c>
      <c r="E663" s="690" t="s">
        <v>2904</v>
      </c>
      <c r="F663" s="626" t="s">
        <v>2873</v>
      </c>
      <c r="G663" s="626" t="s">
        <v>3191</v>
      </c>
      <c r="H663" s="626" t="s">
        <v>527</v>
      </c>
      <c r="I663" s="626" t="s">
        <v>3344</v>
      </c>
      <c r="J663" s="626" t="s">
        <v>3201</v>
      </c>
      <c r="K663" s="626" t="s">
        <v>3205</v>
      </c>
      <c r="L663" s="627">
        <v>1520.3</v>
      </c>
      <c r="M663" s="627">
        <v>62332.3</v>
      </c>
      <c r="N663" s="626">
        <v>41</v>
      </c>
      <c r="O663" s="691">
        <v>13</v>
      </c>
      <c r="P663" s="627">
        <v>47129.3</v>
      </c>
      <c r="Q663" s="642">
        <v>0.75609756097560976</v>
      </c>
      <c r="R663" s="626">
        <v>31</v>
      </c>
      <c r="S663" s="642">
        <v>0.75609756097560976</v>
      </c>
      <c r="T663" s="691">
        <v>10</v>
      </c>
      <c r="U663" s="673">
        <v>0.76923076923076927</v>
      </c>
    </row>
    <row r="664" spans="1:21" ht="14.4" customHeight="1" x14ac:dyDescent="0.3">
      <c r="A664" s="625">
        <v>7</v>
      </c>
      <c r="B664" s="626" t="s">
        <v>528</v>
      </c>
      <c r="C664" s="626">
        <v>89301072</v>
      </c>
      <c r="D664" s="689" t="s">
        <v>4275</v>
      </c>
      <c r="E664" s="690" t="s">
        <v>2904</v>
      </c>
      <c r="F664" s="626" t="s">
        <v>2873</v>
      </c>
      <c r="G664" s="626" t="s">
        <v>3191</v>
      </c>
      <c r="H664" s="626" t="s">
        <v>527</v>
      </c>
      <c r="I664" s="626" t="s">
        <v>3597</v>
      </c>
      <c r="J664" s="626" t="s">
        <v>3209</v>
      </c>
      <c r="K664" s="626" t="s">
        <v>3210</v>
      </c>
      <c r="L664" s="627">
        <v>427.79</v>
      </c>
      <c r="M664" s="627">
        <v>1711.16</v>
      </c>
      <c r="N664" s="626">
        <v>4</v>
      </c>
      <c r="O664" s="691">
        <v>1</v>
      </c>
      <c r="P664" s="627">
        <v>1711.16</v>
      </c>
      <c r="Q664" s="642">
        <v>1</v>
      </c>
      <c r="R664" s="626">
        <v>4</v>
      </c>
      <c r="S664" s="642">
        <v>1</v>
      </c>
      <c r="T664" s="691">
        <v>1</v>
      </c>
      <c r="U664" s="673">
        <v>1</v>
      </c>
    </row>
    <row r="665" spans="1:21" ht="14.4" customHeight="1" x14ac:dyDescent="0.3">
      <c r="A665" s="625">
        <v>7</v>
      </c>
      <c r="B665" s="626" t="s">
        <v>528</v>
      </c>
      <c r="C665" s="626">
        <v>89301072</v>
      </c>
      <c r="D665" s="689" t="s">
        <v>4275</v>
      </c>
      <c r="E665" s="690" t="s">
        <v>2904</v>
      </c>
      <c r="F665" s="626" t="s">
        <v>2873</v>
      </c>
      <c r="G665" s="626" t="s">
        <v>3191</v>
      </c>
      <c r="H665" s="626" t="s">
        <v>527</v>
      </c>
      <c r="I665" s="626" t="s">
        <v>3211</v>
      </c>
      <c r="J665" s="626" t="s">
        <v>3212</v>
      </c>
      <c r="K665" s="626" t="s">
        <v>3199</v>
      </c>
      <c r="L665" s="627">
        <v>569.97</v>
      </c>
      <c r="M665" s="627">
        <v>5699.7000000000007</v>
      </c>
      <c r="N665" s="626">
        <v>10</v>
      </c>
      <c r="O665" s="691">
        <v>5</v>
      </c>
      <c r="P665" s="627">
        <v>5699.7000000000007</v>
      </c>
      <c r="Q665" s="642">
        <v>1</v>
      </c>
      <c r="R665" s="626">
        <v>10</v>
      </c>
      <c r="S665" s="642">
        <v>1</v>
      </c>
      <c r="T665" s="691">
        <v>5</v>
      </c>
      <c r="U665" s="673">
        <v>1</v>
      </c>
    </row>
    <row r="666" spans="1:21" ht="14.4" customHeight="1" x14ac:dyDescent="0.3">
      <c r="A666" s="625">
        <v>7</v>
      </c>
      <c r="B666" s="626" t="s">
        <v>528</v>
      </c>
      <c r="C666" s="626">
        <v>89301072</v>
      </c>
      <c r="D666" s="689" t="s">
        <v>4275</v>
      </c>
      <c r="E666" s="690" t="s">
        <v>2904</v>
      </c>
      <c r="F666" s="626" t="s">
        <v>2873</v>
      </c>
      <c r="G666" s="626" t="s">
        <v>3191</v>
      </c>
      <c r="H666" s="626" t="s">
        <v>527</v>
      </c>
      <c r="I666" s="626" t="s">
        <v>3598</v>
      </c>
      <c r="J666" s="626" t="s">
        <v>3212</v>
      </c>
      <c r="K666" s="626" t="s">
        <v>3343</v>
      </c>
      <c r="L666" s="627">
        <v>1139.93</v>
      </c>
      <c r="M666" s="627">
        <v>6839.58</v>
      </c>
      <c r="N666" s="626">
        <v>6</v>
      </c>
      <c r="O666" s="691">
        <v>2</v>
      </c>
      <c r="P666" s="627">
        <v>6839.58</v>
      </c>
      <c r="Q666" s="642">
        <v>1</v>
      </c>
      <c r="R666" s="626">
        <v>6</v>
      </c>
      <c r="S666" s="642">
        <v>1</v>
      </c>
      <c r="T666" s="691">
        <v>2</v>
      </c>
      <c r="U666" s="673">
        <v>1</v>
      </c>
    </row>
    <row r="667" spans="1:21" ht="14.4" customHeight="1" x14ac:dyDescent="0.3">
      <c r="A667" s="625">
        <v>7</v>
      </c>
      <c r="B667" s="626" t="s">
        <v>528</v>
      </c>
      <c r="C667" s="626">
        <v>89301072</v>
      </c>
      <c r="D667" s="689" t="s">
        <v>4275</v>
      </c>
      <c r="E667" s="690" t="s">
        <v>2904</v>
      </c>
      <c r="F667" s="626" t="s">
        <v>2873</v>
      </c>
      <c r="G667" s="626" t="s">
        <v>3191</v>
      </c>
      <c r="H667" s="626" t="s">
        <v>527</v>
      </c>
      <c r="I667" s="626" t="s">
        <v>3599</v>
      </c>
      <c r="J667" s="626" t="s">
        <v>3212</v>
      </c>
      <c r="K667" s="626" t="s">
        <v>3343</v>
      </c>
      <c r="L667" s="627">
        <v>1139.93</v>
      </c>
      <c r="M667" s="627">
        <v>2279.86</v>
      </c>
      <c r="N667" s="626">
        <v>2</v>
      </c>
      <c r="O667" s="691">
        <v>1</v>
      </c>
      <c r="P667" s="627">
        <v>2279.86</v>
      </c>
      <c r="Q667" s="642">
        <v>1</v>
      </c>
      <c r="R667" s="626">
        <v>2</v>
      </c>
      <c r="S667" s="642">
        <v>1</v>
      </c>
      <c r="T667" s="691">
        <v>1</v>
      </c>
      <c r="U667" s="673">
        <v>1</v>
      </c>
    </row>
    <row r="668" spans="1:21" ht="14.4" customHeight="1" x14ac:dyDescent="0.3">
      <c r="A668" s="625">
        <v>7</v>
      </c>
      <c r="B668" s="626" t="s">
        <v>528</v>
      </c>
      <c r="C668" s="626">
        <v>89301072</v>
      </c>
      <c r="D668" s="689" t="s">
        <v>4275</v>
      </c>
      <c r="E668" s="690" t="s">
        <v>2904</v>
      </c>
      <c r="F668" s="626" t="s">
        <v>2873</v>
      </c>
      <c r="G668" s="626" t="s">
        <v>3191</v>
      </c>
      <c r="H668" s="626" t="s">
        <v>527</v>
      </c>
      <c r="I668" s="626" t="s">
        <v>3213</v>
      </c>
      <c r="J668" s="626" t="s">
        <v>3214</v>
      </c>
      <c r="K668" s="626" t="s">
        <v>3202</v>
      </c>
      <c r="L668" s="627">
        <v>760.15</v>
      </c>
      <c r="M668" s="627">
        <v>3040.6</v>
      </c>
      <c r="N668" s="626">
        <v>4</v>
      </c>
      <c r="O668" s="691">
        <v>1</v>
      </c>
      <c r="P668" s="627">
        <v>3040.6</v>
      </c>
      <c r="Q668" s="642">
        <v>1</v>
      </c>
      <c r="R668" s="626">
        <v>4</v>
      </c>
      <c r="S668" s="642">
        <v>1</v>
      </c>
      <c r="T668" s="691">
        <v>1</v>
      </c>
      <c r="U668" s="673">
        <v>1</v>
      </c>
    </row>
    <row r="669" spans="1:21" ht="14.4" customHeight="1" x14ac:dyDescent="0.3">
      <c r="A669" s="625">
        <v>7</v>
      </c>
      <c r="B669" s="626" t="s">
        <v>528</v>
      </c>
      <c r="C669" s="626">
        <v>89301072</v>
      </c>
      <c r="D669" s="689" t="s">
        <v>4275</v>
      </c>
      <c r="E669" s="690" t="s">
        <v>2904</v>
      </c>
      <c r="F669" s="626" t="s">
        <v>2873</v>
      </c>
      <c r="G669" s="626" t="s">
        <v>3191</v>
      </c>
      <c r="H669" s="626" t="s">
        <v>527</v>
      </c>
      <c r="I669" s="626" t="s">
        <v>3600</v>
      </c>
      <c r="J669" s="626" t="s">
        <v>3214</v>
      </c>
      <c r="K669" s="626" t="s">
        <v>3205</v>
      </c>
      <c r="L669" s="627">
        <v>1520.3</v>
      </c>
      <c r="M669" s="627">
        <v>9121.7999999999993</v>
      </c>
      <c r="N669" s="626">
        <v>6</v>
      </c>
      <c r="O669" s="691">
        <v>3</v>
      </c>
      <c r="P669" s="627"/>
      <c r="Q669" s="642">
        <v>0</v>
      </c>
      <c r="R669" s="626"/>
      <c r="S669" s="642">
        <v>0</v>
      </c>
      <c r="T669" s="691"/>
      <c r="U669" s="673">
        <v>0</v>
      </c>
    </row>
    <row r="670" spans="1:21" ht="14.4" customHeight="1" x14ac:dyDescent="0.3">
      <c r="A670" s="625">
        <v>7</v>
      </c>
      <c r="B670" s="626" t="s">
        <v>528</v>
      </c>
      <c r="C670" s="626">
        <v>89301072</v>
      </c>
      <c r="D670" s="689" t="s">
        <v>4275</v>
      </c>
      <c r="E670" s="690" t="s">
        <v>2904</v>
      </c>
      <c r="F670" s="626" t="s">
        <v>2873</v>
      </c>
      <c r="G670" s="626" t="s">
        <v>3219</v>
      </c>
      <c r="H670" s="626" t="s">
        <v>527</v>
      </c>
      <c r="I670" s="626" t="s">
        <v>3825</v>
      </c>
      <c r="J670" s="626" t="s">
        <v>3826</v>
      </c>
      <c r="K670" s="626" t="s">
        <v>3827</v>
      </c>
      <c r="L670" s="627">
        <v>0</v>
      </c>
      <c r="M670" s="627">
        <v>0</v>
      </c>
      <c r="N670" s="626">
        <v>2</v>
      </c>
      <c r="O670" s="691">
        <v>0.5</v>
      </c>
      <c r="P670" s="627">
        <v>0</v>
      </c>
      <c r="Q670" s="642"/>
      <c r="R670" s="626">
        <v>2</v>
      </c>
      <c r="S670" s="642">
        <v>1</v>
      </c>
      <c r="T670" s="691">
        <v>0.5</v>
      </c>
      <c r="U670" s="673">
        <v>1</v>
      </c>
    </row>
    <row r="671" spans="1:21" ht="14.4" customHeight="1" x14ac:dyDescent="0.3">
      <c r="A671" s="625">
        <v>7</v>
      </c>
      <c r="B671" s="626" t="s">
        <v>528</v>
      </c>
      <c r="C671" s="626">
        <v>89301072</v>
      </c>
      <c r="D671" s="689" t="s">
        <v>4275</v>
      </c>
      <c r="E671" s="690" t="s">
        <v>2904</v>
      </c>
      <c r="F671" s="626" t="s">
        <v>2873</v>
      </c>
      <c r="G671" s="626" t="s">
        <v>3029</v>
      </c>
      <c r="H671" s="626" t="s">
        <v>527</v>
      </c>
      <c r="I671" s="626" t="s">
        <v>3736</v>
      </c>
      <c r="J671" s="626" t="s">
        <v>898</v>
      </c>
      <c r="K671" s="626" t="s">
        <v>3161</v>
      </c>
      <c r="L671" s="627">
        <v>22.68</v>
      </c>
      <c r="M671" s="627">
        <v>68.039999999999992</v>
      </c>
      <c r="N671" s="626">
        <v>3</v>
      </c>
      <c r="O671" s="691">
        <v>0.5</v>
      </c>
      <c r="P671" s="627"/>
      <c r="Q671" s="642">
        <v>0</v>
      </c>
      <c r="R671" s="626"/>
      <c r="S671" s="642">
        <v>0</v>
      </c>
      <c r="T671" s="691"/>
      <c r="U671" s="673">
        <v>0</v>
      </c>
    </row>
    <row r="672" spans="1:21" ht="14.4" customHeight="1" x14ac:dyDescent="0.3">
      <c r="A672" s="625">
        <v>7</v>
      </c>
      <c r="B672" s="626" t="s">
        <v>528</v>
      </c>
      <c r="C672" s="626">
        <v>89301072</v>
      </c>
      <c r="D672" s="689" t="s">
        <v>4275</v>
      </c>
      <c r="E672" s="690" t="s">
        <v>2904</v>
      </c>
      <c r="F672" s="626" t="s">
        <v>2873</v>
      </c>
      <c r="G672" s="626" t="s">
        <v>3223</v>
      </c>
      <c r="H672" s="626" t="s">
        <v>527</v>
      </c>
      <c r="I672" s="626" t="s">
        <v>3354</v>
      </c>
      <c r="J672" s="626" t="s">
        <v>3355</v>
      </c>
      <c r="K672" s="626" t="s">
        <v>3356</v>
      </c>
      <c r="L672" s="627">
        <v>101.69</v>
      </c>
      <c r="M672" s="627">
        <v>203.38</v>
      </c>
      <c r="N672" s="626">
        <v>2</v>
      </c>
      <c r="O672" s="691">
        <v>2</v>
      </c>
      <c r="P672" s="627">
        <v>101.69</v>
      </c>
      <c r="Q672" s="642">
        <v>0.5</v>
      </c>
      <c r="R672" s="626">
        <v>1</v>
      </c>
      <c r="S672" s="642">
        <v>0.5</v>
      </c>
      <c r="T672" s="691">
        <v>1</v>
      </c>
      <c r="U672" s="673">
        <v>0.5</v>
      </c>
    </row>
    <row r="673" spans="1:21" ht="14.4" customHeight="1" x14ac:dyDescent="0.3">
      <c r="A673" s="625">
        <v>7</v>
      </c>
      <c r="B673" s="626" t="s">
        <v>528</v>
      </c>
      <c r="C673" s="626">
        <v>89301072</v>
      </c>
      <c r="D673" s="689" t="s">
        <v>4275</v>
      </c>
      <c r="E673" s="690" t="s">
        <v>2904</v>
      </c>
      <c r="F673" s="626" t="s">
        <v>2873</v>
      </c>
      <c r="G673" s="626" t="s">
        <v>2957</v>
      </c>
      <c r="H673" s="626" t="s">
        <v>645</v>
      </c>
      <c r="I673" s="626" t="s">
        <v>2958</v>
      </c>
      <c r="J673" s="626" t="s">
        <v>2959</v>
      </c>
      <c r="K673" s="626" t="s">
        <v>2960</v>
      </c>
      <c r="L673" s="627">
        <v>1344.66</v>
      </c>
      <c r="M673" s="627">
        <v>18825.240000000002</v>
      </c>
      <c r="N673" s="626">
        <v>14</v>
      </c>
      <c r="O673" s="691">
        <v>8.5</v>
      </c>
      <c r="P673" s="627">
        <v>13446.6</v>
      </c>
      <c r="Q673" s="642">
        <v>0.71428571428571419</v>
      </c>
      <c r="R673" s="626">
        <v>10</v>
      </c>
      <c r="S673" s="642">
        <v>0.7142857142857143</v>
      </c>
      <c r="T673" s="691">
        <v>6</v>
      </c>
      <c r="U673" s="673">
        <v>0.70588235294117652</v>
      </c>
    </row>
    <row r="674" spans="1:21" ht="14.4" customHeight="1" x14ac:dyDescent="0.3">
      <c r="A674" s="625">
        <v>7</v>
      </c>
      <c r="B674" s="626" t="s">
        <v>528</v>
      </c>
      <c r="C674" s="626">
        <v>89301072</v>
      </c>
      <c r="D674" s="689" t="s">
        <v>4275</v>
      </c>
      <c r="E674" s="690" t="s">
        <v>2904</v>
      </c>
      <c r="F674" s="626" t="s">
        <v>2873</v>
      </c>
      <c r="G674" s="626" t="s">
        <v>2957</v>
      </c>
      <c r="H674" s="626" t="s">
        <v>645</v>
      </c>
      <c r="I674" s="626" t="s">
        <v>3227</v>
      </c>
      <c r="J674" s="626" t="s">
        <v>3228</v>
      </c>
      <c r="K674" s="626" t="s">
        <v>3229</v>
      </c>
      <c r="L674" s="627">
        <v>1793.46</v>
      </c>
      <c r="M674" s="627">
        <v>84292.62</v>
      </c>
      <c r="N674" s="626">
        <v>47</v>
      </c>
      <c r="O674" s="691">
        <v>15.5</v>
      </c>
      <c r="P674" s="627">
        <v>43043.039999999994</v>
      </c>
      <c r="Q674" s="642">
        <v>0.51063829787234039</v>
      </c>
      <c r="R674" s="626">
        <v>24</v>
      </c>
      <c r="S674" s="642">
        <v>0.51063829787234039</v>
      </c>
      <c r="T674" s="691">
        <v>9</v>
      </c>
      <c r="U674" s="673">
        <v>0.58064516129032262</v>
      </c>
    </row>
    <row r="675" spans="1:21" ht="14.4" customHeight="1" x14ac:dyDescent="0.3">
      <c r="A675" s="625">
        <v>7</v>
      </c>
      <c r="B675" s="626" t="s">
        <v>528</v>
      </c>
      <c r="C675" s="626">
        <v>89301072</v>
      </c>
      <c r="D675" s="689" t="s">
        <v>4275</v>
      </c>
      <c r="E675" s="690" t="s">
        <v>2904</v>
      </c>
      <c r="F675" s="626" t="s">
        <v>2873</v>
      </c>
      <c r="G675" s="626" t="s">
        <v>3828</v>
      </c>
      <c r="H675" s="626" t="s">
        <v>527</v>
      </c>
      <c r="I675" s="626" t="s">
        <v>1025</v>
      </c>
      <c r="J675" s="626" t="s">
        <v>1026</v>
      </c>
      <c r="K675" s="626" t="s">
        <v>3829</v>
      </c>
      <c r="L675" s="627">
        <v>112.13</v>
      </c>
      <c r="M675" s="627">
        <v>112.13</v>
      </c>
      <c r="N675" s="626">
        <v>1</v>
      </c>
      <c r="O675" s="691">
        <v>1</v>
      </c>
      <c r="P675" s="627">
        <v>112.13</v>
      </c>
      <c r="Q675" s="642">
        <v>1</v>
      </c>
      <c r="R675" s="626">
        <v>1</v>
      </c>
      <c r="S675" s="642">
        <v>1</v>
      </c>
      <c r="T675" s="691">
        <v>1</v>
      </c>
      <c r="U675" s="673">
        <v>1</v>
      </c>
    </row>
    <row r="676" spans="1:21" ht="14.4" customHeight="1" x14ac:dyDescent="0.3">
      <c r="A676" s="625">
        <v>7</v>
      </c>
      <c r="B676" s="626" t="s">
        <v>528</v>
      </c>
      <c r="C676" s="626">
        <v>89301072</v>
      </c>
      <c r="D676" s="689" t="s">
        <v>4275</v>
      </c>
      <c r="E676" s="690" t="s">
        <v>2904</v>
      </c>
      <c r="F676" s="626" t="s">
        <v>2873</v>
      </c>
      <c r="G676" s="626" t="s">
        <v>3830</v>
      </c>
      <c r="H676" s="626" t="s">
        <v>527</v>
      </c>
      <c r="I676" s="626" t="s">
        <v>837</v>
      </c>
      <c r="J676" s="626" t="s">
        <v>838</v>
      </c>
      <c r="K676" s="626" t="s">
        <v>3831</v>
      </c>
      <c r="L676" s="627">
        <v>127.5</v>
      </c>
      <c r="M676" s="627">
        <v>127.5</v>
      </c>
      <c r="N676" s="626">
        <v>1</v>
      </c>
      <c r="O676" s="691">
        <v>1</v>
      </c>
      <c r="P676" s="627">
        <v>127.5</v>
      </c>
      <c r="Q676" s="642">
        <v>1</v>
      </c>
      <c r="R676" s="626">
        <v>1</v>
      </c>
      <c r="S676" s="642">
        <v>1</v>
      </c>
      <c r="T676" s="691">
        <v>1</v>
      </c>
      <c r="U676" s="673">
        <v>1</v>
      </c>
    </row>
    <row r="677" spans="1:21" ht="14.4" customHeight="1" x14ac:dyDescent="0.3">
      <c r="A677" s="625">
        <v>7</v>
      </c>
      <c r="B677" s="626" t="s">
        <v>528</v>
      </c>
      <c r="C677" s="626">
        <v>89301072</v>
      </c>
      <c r="D677" s="689" t="s">
        <v>4275</v>
      </c>
      <c r="E677" s="690" t="s">
        <v>2904</v>
      </c>
      <c r="F677" s="626" t="s">
        <v>2873</v>
      </c>
      <c r="G677" s="626" t="s">
        <v>3234</v>
      </c>
      <c r="H677" s="626" t="s">
        <v>527</v>
      </c>
      <c r="I677" s="626" t="s">
        <v>905</v>
      </c>
      <c r="J677" s="626" t="s">
        <v>3235</v>
      </c>
      <c r="K677" s="626" t="s">
        <v>3236</v>
      </c>
      <c r="L677" s="627">
        <v>0</v>
      </c>
      <c r="M677" s="627">
        <v>0</v>
      </c>
      <c r="N677" s="626">
        <v>2</v>
      </c>
      <c r="O677" s="691">
        <v>1</v>
      </c>
      <c r="P677" s="627"/>
      <c r="Q677" s="642"/>
      <c r="R677" s="626"/>
      <c r="S677" s="642">
        <v>0</v>
      </c>
      <c r="T677" s="691"/>
      <c r="U677" s="673">
        <v>0</v>
      </c>
    </row>
    <row r="678" spans="1:21" ht="14.4" customHeight="1" x14ac:dyDescent="0.3">
      <c r="A678" s="625">
        <v>7</v>
      </c>
      <c r="B678" s="626" t="s">
        <v>528</v>
      </c>
      <c r="C678" s="626">
        <v>89301072</v>
      </c>
      <c r="D678" s="689" t="s">
        <v>4275</v>
      </c>
      <c r="E678" s="690" t="s">
        <v>2904</v>
      </c>
      <c r="F678" s="626" t="s">
        <v>2873</v>
      </c>
      <c r="G678" s="626" t="s">
        <v>2932</v>
      </c>
      <c r="H678" s="626" t="s">
        <v>527</v>
      </c>
      <c r="I678" s="626" t="s">
        <v>3832</v>
      </c>
      <c r="J678" s="626" t="s">
        <v>3833</v>
      </c>
      <c r="K678" s="626" t="s">
        <v>3834</v>
      </c>
      <c r="L678" s="627">
        <v>126.26</v>
      </c>
      <c r="M678" s="627">
        <v>1388.8600000000001</v>
      </c>
      <c r="N678" s="626">
        <v>11</v>
      </c>
      <c r="O678" s="691">
        <v>4</v>
      </c>
      <c r="P678" s="627"/>
      <c r="Q678" s="642">
        <v>0</v>
      </c>
      <c r="R678" s="626"/>
      <c r="S678" s="642">
        <v>0</v>
      </c>
      <c r="T678" s="691"/>
      <c r="U678" s="673">
        <v>0</v>
      </c>
    </row>
    <row r="679" spans="1:21" ht="14.4" customHeight="1" x14ac:dyDescent="0.3">
      <c r="A679" s="625">
        <v>7</v>
      </c>
      <c r="B679" s="626" t="s">
        <v>528</v>
      </c>
      <c r="C679" s="626">
        <v>89301072</v>
      </c>
      <c r="D679" s="689" t="s">
        <v>4275</v>
      </c>
      <c r="E679" s="690" t="s">
        <v>2904</v>
      </c>
      <c r="F679" s="626" t="s">
        <v>2873</v>
      </c>
      <c r="G679" s="626" t="s">
        <v>2932</v>
      </c>
      <c r="H679" s="626" t="s">
        <v>527</v>
      </c>
      <c r="I679" s="626" t="s">
        <v>3605</v>
      </c>
      <c r="J679" s="626" t="s">
        <v>3501</v>
      </c>
      <c r="K679" s="626" t="s">
        <v>3502</v>
      </c>
      <c r="L679" s="627">
        <v>94.72</v>
      </c>
      <c r="M679" s="627">
        <v>284.15999999999997</v>
      </c>
      <c r="N679" s="626">
        <v>3</v>
      </c>
      <c r="O679" s="691"/>
      <c r="P679" s="627"/>
      <c r="Q679" s="642">
        <v>0</v>
      </c>
      <c r="R679" s="626"/>
      <c r="S679" s="642">
        <v>0</v>
      </c>
      <c r="T679" s="691"/>
      <c r="U679" s="673"/>
    </row>
    <row r="680" spans="1:21" ht="14.4" customHeight="1" x14ac:dyDescent="0.3">
      <c r="A680" s="625">
        <v>7</v>
      </c>
      <c r="B680" s="626" t="s">
        <v>528</v>
      </c>
      <c r="C680" s="626">
        <v>89301072</v>
      </c>
      <c r="D680" s="689" t="s">
        <v>4275</v>
      </c>
      <c r="E680" s="690" t="s">
        <v>2904</v>
      </c>
      <c r="F680" s="626" t="s">
        <v>2873</v>
      </c>
      <c r="G680" s="626" t="s">
        <v>3237</v>
      </c>
      <c r="H680" s="626" t="s">
        <v>527</v>
      </c>
      <c r="I680" s="626" t="s">
        <v>3835</v>
      </c>
      <c r="J680" s="626" t="s">
        <v>3246</v>
      </c>
      <c r="K680" s="626" t="s">
        <v>3836</v>
      </c>
      <c r="L680" s="627">
        <v>0</v>
      </c>
      <c r="M680" s="627">
        <v>0</v>
      </c>
      <c r="N680" s="626">
        <v>9</v>
      </c>
      <c r="O680" s="691">
        <v>3</v>
      </c>
      <c r="P680" s="627">
        <v>0</v>
      </c>
      <c r="Q680" s="642"/>
      <c r="R680" s="626">
        <v>9</v>
      </c>
      <c r="S680" s="642">
        <v>1</v>
      </c>
      <c r="T680" s="691">
        <v>3</v>
      </c>
      <c r="U680" s="673">
        <v>1</v>
      </c>
    </row>
    <row r="681" spans="1:21" ht="14.4" customHeight="1" x14ac:dyDescent="0.3">
      <c r="A681" s="625">
        <v>7</v>
      </c>
      <c r="B681" s="626" t="s">
        <v>528</v>
      </c>
      <c r="C681" s="626">
        <v>89301072</v>
      </c>
      <c r="D681" s="689" t="s">
        <v>4275</v>
      </c>
      <c r="E681" s="690" t="s">
        <v>2904</v>
      </c>
      <c r="F681" s="626" t="s">
        <v>2873</v>
      </c>
      <c r="G681" s="626" t="s">
        <v>3237</v>
      </c>
      <c r="H681" s="626" t="s">
        <v>527</v>
      </c>
      <c r="I681" s="626" t="s">
        <v>3238</v>
      </c>
      <c r="J681" s="626" t="s">
        <v>3239</v>
      </c>
      <c r="K681" s="626" t="s">
        <v>3240</v>
      </c>
      <c r="L681" s="627">
        <v>975.16</v>
      </c>
      <c r="M681" s="627">
        <v>2925.48</v>
      </c>
      <c r="N681" s="626">
        <v>3</v>
      </c>
      <c r="O681" s="691">
        <v>3</v>
      </c>
      <c r="P681" s="627">
        <v>1950.32</v>
      </c>
      <c r="Q681" s="642">
        <v>0.66666666666666663</v>
      </c>
      <c r="R681" s="626">
        <v>2</v>
      </c>
      <c r="S681" s="642">
        <v>0.66666666666666663</v>
      </c>
      <c r="T681" s="691">
        <v>2</v>
      </c>
      <c r="U681" s="673">
        <v>0.66666666666666663</v>
      </c>
    </row>
    <row r="682" spans="1:21" ht="14.4" customHeight="1" x14ac:dyDescent="0.3">
      <c r="A682" s="625">
        <v>7</v>
      </c>
      <c r="B682" s="626" t="s">
        <v>528</v>
      </c>
      <c r="C682" s="626">
        <v>89301072</v>
      </c>
      <c r="D682" s="689" t="s">
        <v>4275</v>
      </c>
      <c r="E682" s="690" t="s">
        <v>2904</v>
      </c>
      <c r="F682" s="626" t="s">
        <v>2873</v>
      </c>
      <c r="G682" s="626" t="s">
        <v>3237</v>
      </c>
      <c r="H682" s="626" t="s">
        <v>527</v>
      </c>
      <c r="I682" s="626" t="s">
        <v>3610</v>
      </c>
      <c r="J682" s="626" t="s">
        <v>3837</v>
      </c>
      <c r="K682" s="626" t="s">
        <v>3367</v>
      </c>
      <c r="L682" s="627">
        <v>1540.49</v>
      </c>
      <c r="M682" s="627">
        <v>3080.98</v>
      </c>
      <c r="N682" s="626">
        <v>2</v>
      </c>
      <c r="O682" s="691">
        <v>1</v>
      </c>
      <c r="P682" s="627"/>
      <c r="Q682" s="642">
        <v>0</v>
      </c>
      <c r="R682" s="626"/>
      <c r="S682" s="642">
        <v>0</v>
      </c>
      <c r="T682" s="691"/>
      <c r="U682" s="673">
        <v>0</v>
      </c>
    </row>
    <row r="683" spans="1:21" ht="14.4" customHeight="1" x14ac:dyDescent="0.3">
      <c r="A683" s="625">
        <v>7</v>
      </c>
      <c r="B683" s="626" t="s">
        <v>528</v>
      </c>
      <c r="C683" s="626">
        <v>89301072</v>
      </c>
      <c r="D683" s="689" t="s">
        <v>4275</v>
      </c>
      <c r="E683" s="690" t="s">
        <v>2904</v>
      </c>
      <c r="F683" s="626" t="s">
        <v>2873</v>
      </c>
      <c r="G683" s="626" t="s">
        <v>3237</v>
      </c>
      <c r="H683" s="626" t="s">
        <v>527</v>
      </c>
      <c r="I683" s="626" t="s">
        <v>3610</v>
      </c>
      <c r="J683" s="626" t="s">
        <v>3611</v>
      </c>
      <c r="K683" s="626" t="s">
        <v>3367</v>
      </c>
      <c r="L683" s="627">
        <v>1540.49</v>
      </c>
      <c r="M683" s="627">
        <v>10783.43</v>
      </c>
      <c r="N683" s="626">
        <v>7</v>
      </c>
      <c r="O683" s="691">
        <v>4</v>
      </c>
      <c r="P683" s="627">
        <v>7702.45</v>
      </c>
      <c r="Q683" s="642">
        <v>0.7142857142857143</v>
      </c>
      <c r="R683" s="626">
        <v>5</v>
      </c>
      <c r="S683" s="642">
        <v>0.7142857142857143</v>
      </c>
      <c r="T683" s="691">
        <v>3</v>
      </c>
      <c r="U683" s="673">
        <v>0.75</v>
      </c>
    </row>
    <row r="684" spans="1:21" ht="14.4" customHeight="1" x14ac:dyDescent="0.3">
      <c r="A684" s="625">
        <v>7</v>
      </c>
      <c r="B684" s="626" t="s">
        <v>528</v>
      </c>
      <c r="C684" s="626">
        <v>89301072</v>
      </c>
      <c r="D684" s="689" t="s">
        <v>4275</v>
      </c>
      <c r="E684" s="690" t="s">
        <v>2904</v>
      </c>
      <c r="F684" s="626" t="s">
        <v>2873</v>
      </c>
      <c r="G684" s="626" t="s">
        <v>3237</v>
      </c>
      <c r="H684" s="626" t="s">
        <v>527</v>
      </c>
      <c r="I684" s="626" t="s">
        <v>3838</v>
      </c>
      <c r="J684" s="626" t="s">
        <v>3613</v>
      </c>
      <c r="K684" s="626" t="s">
        <v>3614</v>
      </c>
      <c r="L684" s="627">
        <v>1736.73</v>
      </c>
      <c r="M684" s="627">
        <v>26050.950000000004</v>
      </c>
      <c r="N684" s="626">
        <v>15</v>
      </c>
      <c r="O684" s="691">
        <v>6</v>
      </c>
      <c r="P684" s="627">
        <v>20840.760000000002</v>
      </c>
      <c r="Q684" s="642">
        <v>0.79999999999999993</v>
      </c>
      <c r="R684" s="626">
        <v>12</v>
      </c>
      <c r="S684" s="642">
        <v>0.8</v>
      </c>
      <c r="T684" s="691">
        <v>5</v>
      </c>
      <c r="U684" s="673">
        <v>0.83333333333333337</v>
      </c>
    </row>
    <row r="685" spans="1:21" ht="14.4" customHeight="1" x14ac:dyDescent="0.3">
      <c r="A685" s="625">
        <v>7</v>
      </c>
      <c r="B685" s="626" t="s">
        <v>528</v>
      </c>
      <c r="C685" s="626">
        <v>89301072</v>
      </c>
      <c r="D685" s="689" t="s">
        <v>4275</v>
      </c>
      <c r="E685" s="690" t="s">
        <v>2904</v>
      </c>
      <c r="F685" s="626" t="s">
        <v>2873</v>
      </c>
      <c r="G685" s="626" t="s">
        <v>3237</v>
      </c>
      <c r="H685" s="626" t="s">
        <v>527</v>
      </c>
      <c r="I685" s="626" t="s">
        <v>3360</v>
      </c>
      <c r="J685" s="626" t="s">
        <v>3242</v>
      </c>
      <c r="K685" s="626" t="s">
        <v>3244</v>
      </c>
      <c r="L685" s="627">
        <v>1301.1500000000001</v>
      </c>
      <c r="M685" s="627">
        <v>5204.6000000000004</v>
      </c>
      <c r="N685" s="626">
        <v>4</v>
      </c>
      <c r="O685" s="691">
        <v>2</v>
      </c>
      <c r="P685" s="627">
        <v>5204.6000000000004</v>
      </c>
      <c r="Q685" s="642">
        <v>1</v>
      </c>
      <c r="R685" s="626">
        <v>4</v>
      </c>
      <c r="S685" s="642">
        <v>1</v>
      </c>
      <c r="T685" s="691">
        <v>2</v>
      </c>
      <c r="U685" s="673">
        <v>1</v>
      </c>
    </row>
    <row r="686" spans="1:21" ht="14.4" customHeight="1" x14ac:dyDescent="0.3">
      <c r="A686" s="625">
        <v>7</v>
      </c>
      <c r="B686" s="626" t="s">
        <v>528</v>
      </c>
      <c r="C686" s="626">
        <v>89301072</v>
      </c>
      <c r="D686" s="689" t="s">
        <v>4275</v>
      </c>
      <c r="E686" s="690" t="s">
        <v>2904</v>
      </c>
      <c r="F686" s="626" t="s">
        <v>2873</v>
      </c>
      <c r="G686" s="626" t="s">
        <v>3237</v>
      </c>
      <c r="H686" s="626" t="s">
        <v>527</v>
      </c>
      <c r="I686" s="626" t="s">
        <v>3839</v>
      </c>
      <c r="J686" s="626" t="s">
        <v>3837</v>
      </c>
      <c r="K686" s="626" t="s">
        <v>3367</v>
      </c>
      <c r="L686" s="627">
        <v>1540.49</v>
      </c>
      <c r="M686" s="627">
        <v>3080.98</v>
      </c>
      <c r="N686" s="626">
        <v>2</v>
      </c>
      <c r="O686" s="691">
        <v>1</v>
      </c>
      <c r="P686" s="627">
        <v>3080.98</v>
      </c>
      <c r="Q686" s="642">
        <v>1</v>
      </c>
      <c r="R686" s="626">
        <v>2</v>
      </c>
      <c r="S686" s="642">
        <v>1</v>
      </c>
      <c r="T686" s="691">
        <v>1</v>
      </c>
      <c r="U686" s="673">
        <v>1</v>
      </c>
    </row>
    <row r="687" spans="1:21" ht="14.4" customHeight="1" x14ac:dyDescent="0.3">
      <c r="A687" s="625">
        <v>7</v>
      </c>
      <c r="B687" s="626" t="s">
        <v>528</v>
      </c>
      <c r="C687" s="626">
        <v>89301072</v>
      </c>
      <c r="D687" s="689" t="s">
        <v>4275</v>
      </c>
      <c r="E687" s="690" t="s">
        <v>2904</v>
      </c>
      <c r="F687" s="626" t="s">
        <v>2873</v>
      </c>
      <c r="G687" s="626" t="s">
        <v>3237</v>
      </c>
      <c r="H687" s="626" t="s">
        <v>527</v>
      </c>
      <c r="I687" s="626" t="s">
        <v>3839</v>
      </c>
      <c r="J687" s="626" t="s">
        <v>3611</v>
      </c>
      <c r="K687" s="626" t="s">
        <v>3367</v>
      </c>
      <c r="L687" s="627">
        <v>1540.49</v>
      </c>
      <c r="M687" s="627">
        <v>1540.49</v>
      </c>
      <c r="N687" s="626">
        <v>1</v>
      </c>
      <c r="O687" s="691">
        <v>1</v>
      </c>
      <c r="P687" s="627">
        <v>1540.49</v>
      </c>
      <c r="Q687" s="642">
        <v>1</v>
      </c>
      <c r="R687" s="626">
        <v>1</v>
      </c>
      <c r="S687" s="642">
        <v>1</v>
      </c>
      <c r="T687" s="691">
        <v>1</v>
      </c>
      <c r="U687" s="673">
        <v>1</v>
      </c>
    </row>
    <row r="688" spans="1:21" ht="14.4" customHeight="1" x14ac:dyDescent="0.3">
      <c r="A688" s="625">
        <v>7</v>
      </c>
      <c r="B688" s="626" t="s">
        <v>528</v>
      </c>
      <c r="C688" s="626">
        <v>89301072</v>
      </c>
      <c r="D688" s="689" t="s">
        <v>4275</v>
      </c>
      <c r="E688" s="690" t="s">
        <v>2904</v>
      </c>
      <c r="F688" s="626" t="s">
        <v>2873</v>
      </c>
      <c r="G688" s="626" t="s">
        <v>3237</v>
      </c>
      <c r="H688" s="626" t="s">
        <v>527</v>
      </c>
      <c r="I688" s="626" t="s">
        <v>3612</v>
      </c>
      <c r="J688" s="626" t="s">
        <v>3613</v>
      </c>
      <c r="K688" s="626" t="s">
        <v>3614</v>
      </c>
      <c r="L688" s="627">
        <v>1736.73</v>
      </c>
      <c r="M688" s="627">
        <v>20840.759999999998</v>
      </c>
      <c r="N688" s="626">
        <v>12</v>
      </c>
      <c r="O688" s="691">
        <v>8</v>
      </c>
      <c r="P688" s="627">
        <v>19104.03</v>
      </c>
      <c r="Q688" s="642">
        <v>0.91666666666666663</v>
      </c>
      <c r="R688" s="626">
        <v>11</v>
      </c>
      <c r="S688" s="642">
        <v>0.91666666666666663</v>
      </c>
      <c r="T688" s="691">
        <v>7</v>
      </c>
      <c r="U688" s="673">
        <v>0.875</v>
      </c>
    </row>
    <row r="689" spans="1:21" ht="14.4" customHeight="1" x14ac:dyDescent="0.3">
      <c r="A689" s="625">
        <v>7</v>
      </c>
      <c r="B689" s="626" t="s">
        <v>528</v>
      </c>
      <c r="C689" s="626">
        <v>89301072</v>
      </c>
      <c r="D689" s="689" t="s">
        <v>4275</v>
      </c>
      <c r="E689" s="690" t="s">
        <v>2904</v>
      </c>
      <c r="F689" s="626" t="s">
        <v>2873</v>
      </c>
      <c r="G689" s="626" t="s">
        <v>3615</v>
      </c>
      <c r="H689" s="626" t="s">
        <v>527</v>
      </c>
      <c r="I689" s="626" t="s">
        <v>3840</v>
      </c>
      <c r="J689" s="626" t="s">
        <v>3841</v>
      </c>
      <c r="K689" s="626" t="s">
        <v>684</v>
      </c>
      <c r="L689" s="627">
        <v>85.49</v>
      </c>
      <c r="M689" s="627">
        <v>341.96</v>
      </c>
      <c r="N689" s="626">
        <v>4</v>
      </c>
      <c r="O689" s="691">
        <v>0.5</v>
      </c>
      <c r="P689" s="627">
        <v>341.96</v>
      </c>
      <c r="Q689" s="642">
        <v>1</v>
      </c>
      <c r="R689" s="626">
        <v>4</v>
      </c>
      <c r="S689" s="642">
        <v>1</v>
      </c>
      <c r="T689" s="691">
        <v>0.5</v>
      </c>
      <c r="U689" s="673">
        <v>1</v>
      </c>
    </row>
    <row r="690" spans="1:21" ht="14.4" customHeight="1" x14ac:dyDescent="0.3">
      <c r="A690" s="625">
        <v>7</v>
      </c>
      <c r="B690" s="626" t="s">
        <v>528</v>
      </c>
      <c r="C690" s="626">
        <v>89301072</v>
      </c>
      <c r="D690" s="689" t="s">
        <v>4275</v>
      </c>
      <c r="E690" s="690" t="s">
        <v>2904</v>
      </c>
      <c r="F690" s="626" t="s">
        <v>2873</v>
      </c>
      <c r="G690" s="626" t="s">
        <v>3252</v>
      </c>
      <c r="H690" s="626" t="s">
        <v>527</v>
      </c>
      <c r="I690" s="626" t="s">
        <v>3253</v>
      </c>
      <c r="J690" s="626" t="s">
        <v>3254</v>
      </c>
      <c r="K690" s="626" t="s">
        <v>3175</v>
      </c>
      <c r="L690" s="627">
        <v>186.85</v>
      </c>
      <c r="M690" s="627">
        <v>747.4</v>
      </c>
      <c r="N690" s="626">
        <v>4</v>
      </c>
      <c r="O690" s="691">
        <v>1.5</v>
      </c>
      <c r="P690" s="627"/>
      <c r="Q690" s="642">
        <v>0</v>
      </c>
      <c r="R690" s="626"/>
      <c r="S690" s="642">
        <v>0</v>
      </c>
      <c r="T690" s="691"/>
      <c r="U690" s="673">
        <v>0</v>
      </c>
    </row>
    <row r="691" spans="1:21" ht="14.4" customHeight="1" x14ac:dyDescent="0.3">
      <c r="A691" s="625">
        <v>7</v>
      </c>
      <c r="B691" s="626" t="s">
        <v>528</v>
      </c>
      <c r="C691" s="626">
        <v>89301072</v>
      </c>
      <c r="D691" s="689" t="s">
        <v>4275</v>
      </c>
      <c r="E691" s="690" t="s">
        <v>2904</v>
      </c>
      <c r="F691" s="626" t="s">
        <v>2873</v>
      </c>
      <c r="G691" s="626" t="s">
        <v>3252</v>
      </c>
      <c r="H691" s="626" t="s">
        <v>527</v>
      </c>
      <c r="I691" s="626" t="s">
        <v>3842</v>
      </c>
      <c r="J691" s="626" t="s">
        <v>3259</v>
      </c>
      <c r="K691" s="626" t="s">
        <v>3843</v>
      </c>
      <c r="L691" s="627">
        <v>24.56</v>
      </c>
      <c r="M691" s="627">
        <v>24.56</v>
      </c>
      <c r="N691" s="626">
        <v>1</v>
      </c>
      <c r="O691" s="691">
        <v>0.5</v>
      </c>
      <c r="P691" s="627">
        <v>24.56</v>
      </c>
      <c r="Q691" s="642">
        <v>1</v>
      </c>
      <c r="R691" s="626">
        <v>1</v>
      </c>
      <c r="S691" s="642">
        <v>1</v>
      </c>
      <c r="T691" s="691">
        <v>0.5</v>
      </c>
      <c r="U691" s="673">
        <v>1</v>
      </c>
    </row>
    <row r="692" spans="1:21" ht="14.4" customHeight="1" x14ac:dyDescent="0.3">
      <c r="A692" s="625">
        <v>7</v>
      </c>
      <c r="B692" s="626" t="s">
        <v>528</v>
      </c>
      <c r="C692" s="626">
        <v>89301072</v>
      </c>
      <c r="D692" s="689" t="s">
        <v>4275</v>
      </c>
      <c r="E692" s="690" t="s">
        <v>2904</v>
      </c>
      <c r="F692" s="626" t="s">
        <v>2873</v>
      </c>
      <c r="G692" s="626" t="s">
        <v>3252</v>
      </c>
      <c r="H692" s="626" t="s">
        <v>527</v>
      </c>
      <c r="I692" s="626" t="s">
        <v>3258</v>
      </c>
      <c r="J692" s="626" t="s">
        <v>3259</v>
      </c>
      <c r="K692" s="626" t="s">
        <v>3260</v>
      </c>
      <c r="L692" s="627">
        <v>73.67</v>
      </c>
      <c r="M692" s="627">
        <v>221.01</v>
      </c>
      <c r="N692" s="626">
        <v>3</v>
      </c>
      <c r="O692" s="691">
        <v>1</v>
      </c>
      <c r="P692" s="627">
        <v>221.01</v>
      </c>
      <c r="Q692" s="642">
        <v>1</v>
      </c>
      <c r="R692" s="626">
        <v>3</v>
      </c>
      <c r="S692" s="642">
        <v>1</v>
      </c>
      <c r="T692" s="691">
        <v>1</v>
      </c>
      <c r="U692" s="673">
        <v>1</v>
      </c>
    </row>
    <row r="693" spans="1:21" ht="14.4" customHeight="1" x14ac:dyDescent="0.3">
      <c r="A693" s="625">
        <v>7</v>
      </c>
      <c r="B693" s="626" t="s">
        <v>528</v>
      </c>
      <c r="C693" s="626">
        <v>89301072</v>
      </c>
      <c r="D693" s="689" t="s">
        <v>4275</v>
      </c>
      <c r="E693" s="690" t="s">
        <v>2904</v>
      </c>
      <c r="F693" s="626" t="s">
        <v>2873</v>
      </c>
      <c r="G693" s="626" t="s">
        <v>3252</v>
      </c>
      <c r="H693" s="626" t="s">
        <v>527</v>
      </c>
      <c r="I693" s="626" t="s">
        <v>3618</v>
      </c>
      <c r="J693" s="626" t="s">
        <v>3619</v>
      </c>
      <c r="K693" s="626" t="s">
        <v>930</v>
      </c>
      <c r="L693" s="627">
        <v>166.07</v>
      </c>
      <c r="M693" s="627">
        <v>498.21</v>
      </c>
      <c r="N693" s="626">
        <v>3</v>
      </c>
      <c r="O693" s="691">
        <v>1</v>
      </c>
      <c r="P693" s="627"/>
      <c r="Q693" s="642">
        <v>0</v>
      </c>
      <c r="R693" s="626"/>
      <c r="S693" s="642">
        <v>0</v>
      </c>
      <c r="T693" s="691"/>
      <c r="U693" s="673">
        <v>0</v>
      </c>
    </row>
    <row r="694" spans="1:21" ht="14.4" customHeight="1" x14ac:dyDescent="0.3">
      <c r="A694" s="625">
        <v>7</v>
      </c>
      <c r="B694" s="626" t="s">
        <v>528</v>
      </c>
      <c r="C694" s="626">
        <v>89301072</v>
      </c>
      <c r="D694" s="689" t="s">
        <v>4275</v>
      </c>
      <c r="E694" s="690" t="s">
        <v>2904</v>
      </c>
      <c r="F694" s="626" t="s">
        <v>2873</v>
      </c>
      <c r="G694" s="626" t="s">
        <v>3252</v>
      </c>
      <c r="H694" s="626" t="s">
        <v>527</v>
      </c>
      <c r="I694" s="626" t="s">
        <v>3618</v>
      </c>
      <c r="J694" s="626" t="s">
        <v>3619</v>
      </c>
      <c r="K694" s="626" t="s">
        <v>930</v>
      </c>
      <c r="L694" s="627">
        <v>196.46</v>
      </c>
      <c r="M694" s="627">
        <v>392.92</v>
      </c>
      <c r="N694" s="626">
        <v>2</v>
      </c>
      <c r="O694" s="691">
        <v>1</v>
      </c>
      <c r="P694" s="627"/>
      <c r="Q694" s="642">
        <v>0</v>
      </c>
      <c r="R694" s="626"/>
      <c r="S694" s="642">
        <v>0</v>
      </c>
      <c r="T694" s="691"/>
      <c r="U694" s="673">
        <v>0</v>
      </c>
    </row>
    <row r="695" spans="1:21" ht="14.4" customHeight="1" x14ac:dyDescent="0.3">
      <c r="A695" s="625">
        <v>7</v>
      </c>
      <c r="B695" s="626" t="s">
        <v>528</v>
      </c>
      <c r="C695" s="626">
        <v>89301072</v>
      </c>
      <c r="D695" s="689" t="s">
        <v>4275</v>
      </c>
      <c r="E695" s="690" t="s">
        <v>2904</v>
      </c>
      <c r="F695" s="626" t="s">
        <v>2873</v>
      </c>
      <c r="G695" s="626" t="s">
        <v>3252</v>
      </c>
      <c r="H695" s="626" t="s">
        <v>645</v>
      </c>
      <c r="I695" s="626" t="s">
        <v>3261</v>
      </c>
      <c r="J695" s="626" t="s">
        <v>3262</v>
      </c>
      <c r="K695" s="626" t="s">
        <v>3263</v>
      </c>
      <c r="L695" s="627">
        <v>147.36000000000001</v>
      </c>
      <c r="M695" s="627">
        <v>4420.8</v>
      </c>
      <c r="N695" s="626">
        <v>30</v>
      </c>
      <c r="O695" s="691">
        <v>8</v>
      </c>
      <c r="P695" s="627">
        <v>3536.6400000000003</v>
      </c>
      <c r="Q695" s="642">
        <v>0.8</v>
      </c>
      <c r="R695" s="626">
        <v>24</v>
      </c>
      <c r="S695" s="642">
        <v>0.8</v>
      </c>
      <c r="T695" s="691">
        <v>6</v>
      </c>
      <c r="U695" s="673">
        <v>0.75</v>
      </c>
    </row>
    <row r="696" spans="1:21" ht="14.4" customHeight="1" x14ac:dyDescent="0.3">
      <c r="A696" s="625">
        <v>7</v>
      </c>
      <c r="B696" s="626" t="s">
        <v>528</v>
      </c>
      <c r="C696" s="626">
        <v>89301072</v>
      </c>
      <c r="D696" s="689" t="s">
        <v>4275</v>
      </c>
      <c r="E696" s="690" t="s">
        <v>2904</v>
      </c>
      <c r="F696" s="626" t="s">
        <v>2873</v>
      </c>
      <c r="G696" s="626" t="s">
        <v>3252</v>
      </c>
      <c r="H696" s="626" t="s">
        <v>645</v>
      </c>
      <c r="I696" s="626" t="s">
        <v>3264</v>
      </c>
      <c r="J696" s="626" t="s">
        <v>3265</v>
      </c>
      <c r="K696" s="626" t="s">
        <v>930</v>
      </c>
      <c r="L696" s="627">
        <v>166.07</v>
      </c>
      <c r="M696" s="627">
        <v>2657.12</v>
      </c>
      <c r="N696" s="626">
        <v>16</v>
      </c>
      <c r="O696" s="691">
        <v>2.5</v>
      </c>
      <c r="P696" s="627">
        <v>2324.98</v>
      </c>
      <c r="Q696" s="642">
        <v>0.875</v>
      </c>
      <c r="R696" s="626">
        <v>14</v>
      </c>
      <c r="S696" s="642">
        <v>0.875</v>
      </c>
      <c r="T696" s="691">
        <v>2</v>
      </c>
      <c r="U696" s="673">
        <v>0.8</v>
      </c>
    </row>
    <row r="697" spans="1:21" ht="14.4" customHeight="1" x14ac:dyDescent="0.3">
      <c r="A697" s="625">
        <v>7</v>
      </c>
      <c r="B697" s="626" t="s">
        <v>528</v>
      </c>
      <c r="C697" s="626">
        <v>89301072</v>
      </c>
      <c r="D697" s="689" t="s">
        <v>4275</v>
      </c>
      <c r="E697" s="690" t="s">
        <v>2904</v>
      </c>
      <c r="F697" s="626" t="s">
        <v>2873</v>
      </c>
      <c r="G697" s="626" t="s">
        <v>3252</v>
      </c>
      <c r="H697" s="626" t="s">
        <v>645</v>
      </c>
      <c r="I697" s="626" t="s">
        <v>3264</v>
      </c>
      <c r="J697" s="626" t="s">
        <v>3265</v>
      </c>
      <c r="K697" s="626" t="s">
        <v>930</v>
      </c>
      <c r="L697" s="627">
        <v>196.46</v>
      </c>
      <c r="M697" s="627">
        <v>1964.6000000000001</v>
      </c>
      <c r="N697" s="626">
        <v>10</v>
      </c>
      <c r="O697" s="691">
        <v>3</v>
      </c>
      <c r="P697" s="627">
        <v>1571.68</v>
      </c>
      <c r="Q697" s="642">
        <v>0.79999999999999993</v>
      </c>
      <c r="R697" s="626">
        <v>8</v>
      </c>
      <c r="S697" s="642">
        <v>0.8</v>
      </c>
      <c r="T697" s="691">
        <v>2</v>
      </c>
      <c r="U697" s="673">
        <v>0.66666666666666663</v>
      </c>
    </row>
    <row r="698" spans="1:21" ht="14.4" customHeight="1" x14ac:dyDescent="0.3">
      <c r="A698" s="625">
        <v>7</v>
      </c>
      <c r="B698" s="626" t="s">
        <v>528</v>
      </c>
      <c r="C698" s="626">
        <v>89301072</v>
      </c>
      <c r="D698" s="689" t="s">
        <v>4275</v>
      </c>
      <c r="E698" s="690" t="s">
        <v>2904</v>
      </c>
      <c r="F698" s="626" t="s">
        <v>2873</v>
      </c>
      <c r="G698" s="626" t="s">
        <v>3252</v>
      </c>
      <c r="H698" s="626" t="s">
        <v>527</v>
      </c>
      <c r="I698" s="626" t="s">
        <v>3266</v>
      </c>
      <c r="J698" s="626" t="s">
        <v>3267</v>
      </c>
      <c r="K698" s="626" t="s">
        <v>3268</v>
      </c>
      <c r="L698" s="627">
        <v>207.53</v>
      </c>
      <c r="M698" s="627">
        <v>1245.18</v>
      </c>
      <c r="N698" s="626">
        <v>6</v>
      </c>
      <c r="O698" s="691">
        <v>1.5</v>
      </c>
      <c r="P698" s="627">
        <v>415.06</v>
      </c>
      <c r="Q698" s="642">
        <v>0.33333333333333331</v>
      </c>
      <c r="R698" s="626">
        <v>2</v>
      </c>
      <c r="S698" s="642">
        <v>0.33333333333333331</v>
      </c>
      <c r="T698" s="691">
        <v>0.5</v>
      </c>
      <c r="U698" s="673">
        <v>0.33333333333333331</v>
      </c>
    </row>
    <row r="699" spans="1:21" ht="14.4" customHeight="1" x14ac:dyDescent="0.3">
      <c r="A699" s="625">
        <v>7</v>
      </c>
      <c r="B699" s="626" t="s">
        <v>528</v>
      </c>
      <c r="C699" s="626">
        <v>89301072</v>
      </c>
      <c r="D699" s="689" t="s">
        <v>4275</v>
      </c>
      <c r="E699" s="690" t="s">
        <v>2904</v>
      </c>
      <c r="F699" s="626" t="s">
        <v>2873</v>
      </c>
      <c r="G699" s="626" t="s">
        <v>3252</v>
      </c>
      <c r="H699" s="626" t="s">
        <v>645</v>
      </c>
      <c r="I699" s="626" t="s">
        <v>3269</v>
      </c>
      <c r="J699" s="626" t="s">
        <v>3270</v>
      </c>
      <c r="K699" s="626" t="s">
        <v>3175</v>
      </c>
      <c r="L699" s="627">
        <v>124.51</v>
      </c>
      <c r="M699" s="627">
        <v>2490.2000000000003</v>
      </c>
      <c r="N699" s="626">
        <v>20</v>
      </c>
      <c r="O699" s="691">
        <v>4.5</v>
      </c>
      <c r="P699" s="627">
        <v>1867.65</v>
      </c>
      <c r="Q699" s="642">
        <v>0.75</v>
      </c>
      <c r="R699" s="626">
        <v>15</v>
      </c>
      <c r="S699" s="642">
        <v>0.75</v>
      </c>
      <c r="T699" s="691">
        <v>3</v>
      </c>
      <c r="U699" s="673">
        <v>0.66666666666666663</v>
      </c>
    </row>
    <row r="700" spans="1:21" ht="14.4" customHeight="1" x14ac:dyDescent="0.3">
      <c r="A700" s="625">
        <v>7</v>
      </c>
      <c r="B700" s="626" t="s">
        <v>528</v>
      </c>
      <c r="C700" s="626">
        <v>89301072</v>
      </c>
      <c r="D700" s="689" t="s">
        <v>4275</v>
      </c>
      <c r="E700" s="690" t="s">
        <v>2904</v>
      </c>
      <c r="F700" s="626" t="s">
        <v>2873</v>
      </c>
      <c r="G700" s="626" t="s">
        <v>3252</v>
      </c>
      <c r="H700" s="626" t="s">
        <v>645</v>
      </c>
      <c r="I700" s="626" t="s">
        <v>3377</v>
      </c>
      <c r="J700" s="626" t="s">
        <v>3270</v>
      </c>
      <c r="K700" s="626" t="s">
        <v>3268</v>
      </c>
      <c r="L700" s="627">
        <v>207.53</v>
      </c>
      <c r="M700" s="627">
        <v>622.59</v>
      </c>
      <c r="N700" s="626">
        <v>3</v>
      </c>
      <c r="O700" s="691">
        <v>0.5</v>
      </c>
      <c r="P700" s="627">
        <v>622.59</v>
      </c>
      <c r="Q700" s="642">
        <v>1</v>
      </c>
      <c r="R700" s="626">
        <v>3</v>
      </c>
      <c r="S700" s="642">
        <v>1</v>
      </c>
      <c r="T700" s="691">
        <v>0.5</v>
      </c>
      <c r="U700" s="673">
        <v>1</v>
      </c>
    </row>
    <row r="701" spans="1:21" ht="14.4" customHeight="1" x14ac:dyDescent="0.3">
      <c r="A701" s="625">
        <v>7</v>
      </c>
      <c r="B701" s="626" t="s">
        <v>528</v>
      </c>
      <c r="C701" s="626">
        <v>89301072</v>
      </c>
      <c r="D701" s="689" t="s">
        <v>4275</v>
      </c>
      <c r="E701" s="690" t="s">
        <v>2904</v>
      </c>
      <c r="F701" s="626" t="s">
        <v>2873</v>
      </c>
      <c r="G701" s="626" t="s">
        <v>3252</v>
      </c>
      <c r="H701" s="626" t="s">
        <v>645</v>
      </c>
      <c r="I701" s="626" t="s">
        <v>3378</v>
      </c>
      <c r="J701" s="626" t="s">
        <v>3369</v>
      </c>
      <c r="K701" s="626" t="s">
        <v>3374</v>
      </c>
      <c r="L701" s="627">
        <v>314.35000000000002</v>
      </c>
      <c r="M701" s="627">
        <v>2829.15</v>
      </c>
      <c r="N701" s="626">
        <v>9</v>
      </c>
      <c r="O701" s="691">
        <v>4.5</v>
      </c>
      <c r="P701" s="627">
        <v>1257.4000000000001</v>
      </c>
      <c r="Q701" s="642">
        <v>0.44444444444444448</v>
      </c>
      <c r="R701" s="626">
        <v>4</v>
      </c>
      <c r="S701" s="642">
        <v>0.44444444444444442</v>
      </c>
      <c r="T701" s="691">
        <v>2.5</v>
      </c>
      <c r="U701" s="673">
        <v>0.55555555555555558</v>
      </c>
    </row>
    <row r="702" spans="1:21" ht="14.4" customHeight="1" x14ac:dyDescent="0.3">
      <c r="A702" s="625">
        <v>7</v>
      </c>
      <c r="B702" s="626" t="s">
        <v>528</v>
      </c>
      <c r="C702" s="626">
        <v>89301072</v>
      </c>
      <c r="D702" s="689" t="s">
        <v>4275</v>
      </c>
      <c r="E702" s="690" t="s">
        <v>2904</v>
      </c>
      <c r="F702" s="626" t="s">
        <v>2873</v>
      </c>
      <c r="G702" s="626" t="s">
        <v>3034</v>
      </c>
      <c r="H702" s="626" t="s">
        <v>527</v>
      </c>
      <c r="I702" s="626" t="s">
        <v>3620</v>
      </c>
      <c r="J702" s="626" t="s">
        <v>3621</v>
      </c>
      <c r="K702" s="626" t="s">
        <v>3622</v>
      </c>
      <c r="L702" s="627">
        <v>0</v>
      </c>
      <c r="M702" s="627">
        <v>0</v>
      </c>
      <c r="N702" s="626">
        <v>1</v>
      </c>
      <c r="O702" s="691">
        <v>0.5</v>
      </c>
      <c r="P702" s="627">
        <v>0</v>
      </c>
      <c r="Q702" s="642"/>
      <c r="R702" s="626">
        <v>1</v>
      </c>
      <c r="S702" s="642">
        <v>1</v>
      </c>
      <c r="T702" s="691">
        <v>0.5</v>
      </c>
      <c r="U702" s="673">
        <v>1</v>
      </c>
    </row>
    <row r="703" spans="1:21" ht="14.4" customHeight="1" x14ac:dyDescent="0.3">
      <c r="A703" s="625">
        <v>7</v>
      </c>
      <c r="B703" s="626" t="s">
        <v>528</v>
      </c>
      <c r="C703" s="626">
        <v>89301072</v>
      </c>
      <c r="D703" s="689" t="s">
        <v>4275</v>
      </c>
      <c r="E703" s="690" t="s">
        <v>2904</v>
      </c>
      <c r="F703" s="626" t="s">
        <v>2873</v>
      </c>
      <c r="G703" s="626" t="s">
        <v>3034</v>
      </c>
      <c r="H703" s="626" t="s">
        <v>527</v>
      </c>
      <c r="I703" s="626" t="s">
        <v>3844</v>
      </c>
      <c r="J703" s="626" t="s">
        <v>3621</v>
      </c>
      <c r="K703" s="626" t="s">
        <v>1392</v>
      </c>
      <c r="L703" s="627">
        <v>0</v>
      </c>
      <c r="M703" s="627">
        <v>0</v>
      </c>
      <c r="N703" s="626">
        <v>2</v>
      </c>
      <c r="O703" s="691">
        <v>0.5</v>
      </c>
      <c r="P703" s="627"/>
      <c r="Q703" s="642"/>
      <c r="R703" s="626"/>
      <c r="S703" s="642">
        <v>0</v>
      </c>
      <c r="T703" s="691"/>
      <c r="U703" s="673">
        <v>0</v>
      </c>
    </row>
    <row r="704" spans="1:21" ht="14.4" customHeight="1" x14ac:dyDescent="0.3">
      <c r="A704" s="625">
        <v>7</v>
      </c>
      <c r="B704" s="626" t="s">
        <v>528</v>
      </c>
      <c r="C704" s="626">
        <v>89301072</v>
      </c>
      <c r="D704" s="689" t="s">
        <v>4275</v>
      </c>
      <c r="E704" s="690" t="s">
        <v>2904</v>
      </c>
      <c r="F704" s="626" t="s">
        <v>2873</v>
      </c>
      <c r="G704" s="626" t="s">
        <v>3034</v>
      </c>
      <c r="H704" s="626" t="s">
        <v>527</v>
      </c>
      <c r="I704" s="626" t="s">
        <v>3845</v>
      </c>
      <c r="J704" s="626" t="s">
        <v>3272</v>
      </c>
      <c r="K704" s="626" t="s">
        <v>3380</v>
      </c>
      <c r="L704" s="627">
        <v>102.89</v>
      </c>
      <c r="M704" s="627">
        <v>1749.13</v>
      </c>
      <c r="N704" s="626">
        <v>17</v>
      </c>
      <c r="O704" s="691">
        <v>5.5</v>
      </c>
      <c r="P704" s="627">
        <v>1234.68</v>
      </c>
      <c r="Q704" s="642">
        <v>0.70588235294117652</v>
      </c>
      <c r="R704" s="626">
        <v>12</v>
      </c>
      <c r="S704" s="642">
        <v>0.70588235294117652</v>
      </c>
      <c r="T704" s="691">
        <v>3</v>
      </c>
      <c r="U704" s="673">
        <v>0.54545454545454541</v>
      </c>
    </row>
    <row r="705" spans="1:21" ht="14.4" customHeight="1" x14ac:dyDescent="0.3">
      <c r="A705" s="625">
        <v>7</v>
      </c>
      <c r="B705" s="626" t="s">
        <v>528</v>
      </c>
      <c r="C705" s="626">
        <v>89301072</v>
      </c>
      <c r="D705" s="689" t="s">
        <v>4275</v>
      </c>
      <c r="E705" s="690" t="s">
        <v>2904</v>
      </c>
      <c r="F705" s="626" t="s">
        <v>2873</v>
      </c>
      <c r="G705" s="626" t="s">
        <v>3034</v>
      </c>
      <c r="H705" s="626" t="s">
        <v>527</v>
      </c>
      <c r="I705" s="626" t="s">
        <v>3271</v>
      </c>
      <c r="J705" s="626" t="s">
        <v>3272</v>
      </c>
      <c r="K705" s="626" t="s">
        <v>3002</v>
      </c>
      <c r="L705" s="627">
        <v>154.33000000000001</v>
      </c>
      <c r="M705" s="627">
        <v>2623.61</v>
      </c>
      <c r="N705" s="626">
        <v>17</v>
      </c>
      <c r="O705" s="691">
        <v>5</v>
      </c>
      <c r="P705" s="627">
        <v>1234.6400000000001</v>
      </c>
      <c r="Q705" s="642">
        <v>0.47058823529411764</v>
      </c>
      <c r="R705" s="626">
        <v>8</v>
      </c>
      <c r="S705" s="642">
        <v>0.47058823529411764</v>
      </c>
      <c r="T705" s="691">
        <v>1.5</v>
      </c>
      <c r="U705" s="673">
        <v>0.3</v>
      </c>
    </row>
    <row r="706" spans="1:21" ht="14.4" customHeight="1" x14ac:dyDescent="0.3">
      <c r="A706" s="625">
        <v>7</v>
      </c>
      <c r="B706" s="626" t="s">
        <v>528</v>
      </c>
      <c r="C706" s="626">
        <v>89301072</v>
      </c>
      <c r="D706" s="689" t="s">
        <v>4275</v>
      </c>
      <c r="E706" s="690" t="s">
        <v>2904</v>
      </c>
      <c r="F706" s="626" t="s">
        <v>2873</v>
      </c>
      <c r="G706" s="626" t="s">
        <v>3034</v>
      </c>
      <c r="H706" s="626" t="s">
        <v>527</v>
      </c>
      <c r="I706" s="626" t="s">
        <v>3035</v>
      </c>
      <c r="J706" s="626" t="s">
        <v>3036</v>
      </c>
      <c r="K706" s="626" t="s">
        <v>3002</v>
      </c>
      <c r="L706" s="627">
        <v>60.97</v>
      </c>
      <c r="M706" s="627">
        <v>304.85000000000002</v>
      </c>
      <c r="N706" s="626">
        <v>5</v>
      </c>
      <c r="O706" s="691">
        <v>1.5</v>
      </c>
      <c r="P706" s="627">
        <v>182.91</v>
      </c>
      <c r="Q706" s="642">
        <v>0.6</v>
      </c>
      <c r="R706" s="626">
        <v>3</v>
      </c>
      <c r="S706" s="642">
        <v>0.6</v>
      </c>
      <c r="T706" s="691">
        <v>1</v>
      </c>
      <c r="U706" s="673">
        <v>0.66666666666666663</v>
      </c>
    </row>
    <row r="707" spans="1:21" ht="14.4" customHeight="1" x14ac:dyDescent="0.3">
      <c r="A707" s="625">
        <v>7</v>
      </c>
      <c r="B707" s="626" t="s">
        <v>528</v>
      </c>
      <c r="C707" s="626">
        <v>89301072</v>
      </c>
      <c r="D707" s="689" t="s">
        <v>4275</v>
      </c>
      <c r="E707" s="690" t="s">
        <v>2904</v>
      </c>
      <c r="F707" s="626" t="s">
        <v>2873</v>
      </c>
      <c r="G707" s="626" t="s">
        <v>3277</v>
      </c>
      <c r="H707" s="626" t="s">
        <v>645</v>
      </c>
      <c r="I707" s="626" t="s">
        <v>2069</v>
      </c>
      <c r="J707" s="626" t="s">
        <v>2070</v>
      </c>
      <c r="K707" s="626" t="s">
        <v>2071</v>
      </c>
      <c r="L707" s="627">
        <v>139.46</v>
      </c>
      <c r="M707" s="627">
        <v>418.38</v>
      </c>
      <c r="N707" s="626">
        <v>3</v>
      </c>
      <c r="O707" s="691">
        <v>1.5</v>
      </c>
      <c r="P707" s="627">
        <v>139.46</v>
      </c>
      <c r="Q707" s="642">
        <v>0.33333333333333337</v>
      </c>
      <c r="R707" s="626">
        <v>1</v>
      </c>
      <c r="S707" s="642">
        <v>0.33333333333333331</v>
      </c>
      <c r="T707" s="691">
        <v>0.5</v>
      </c>
      <c r="U707" s="673">
        <v>0.33333333333333331</v>
      </c>
    </row>
    <row r="708" spans="1:21" ht="14.4" customHeight="1" x14ac:dyDescent="0.3">
      <c r="A708" s="625">
        <v>7</v>
      </c>
      <c r="B708" s="626" t="s">
        <v>528</v>
      </c>
      <c r="C708" s="626">
        <v>89301072</v>
      </c>
      <c r="D708" s="689" t="s">
        <v>4275</v>
      </c>
      <c r="E708" s="690" t="s">
        <v>2904</v>
      </c>
      <c r="F708" s="626" t="s">
        <v>2873</v>
      </c>
      <c r="G708" s="626" t="s">
        <v>3037</v>
      </c>
      <c r="H708" s="626" t="s">
        <v>527</v>
      </c>
      <c r="I708" s="626" t="s">
        <v>3846</v>
      </c>
      <c r="J708" s="626" t="s">
        <v>3530</v>
      </c>
      <c r="K708" s="626" t="s">
        <v>3847</v>
      </c>
      <c r="L708" s="627">
        <v>0</v>
      </c>
      <c r="M708" s="627">
        <v>0</v>
      </c>
      <c r="N708" s="626">
        <v>6</v>
      </c>
      <c r="O708" s="691">
        <v>1.5</v>
      </c>
      <c r="P708" s="627">
        <v>0</v>
      </c>
      <c r="Q708" s="642"/>
      <c r="R708" s="626">
        <v>6</v>
      </c>
      <c r="S708" s="642">
        <v>1</v>
      </c>
      <c r="T708" s="691">
        <v>1.5</v>
      </c>
      <c r="U708" s="673">
        <v>1</v>
      </c>
    </row>
    <row r="709" spans="1:21" ht="14.4" customHeight="1" x14ac:dyDescent="0.3">
      <c r="A709" s="625">
        <v>7</v>
      </c>
      <c r="B709" s="626" t="s">
        <v>528</v>
      </c>
      <c r="C709" s="626">
        <v>89301072</v>
      </c>
      <c r="D709" s="689" t="s">
        <v>4275</v>
      </c>
      <c r="E709" s="690" t="s">
        <v>2904</v>
      </c>
      <c r="F709" s="626" t="s">
        <v>2873</v>
      </c>
      <c r="G709" s="626" t="s">
        <v>3037</v>
      </c>
      <c r="H709" s="626" t="s">
        <v>527</v>
      </c>
      <c r="I709" s="626" t="s">
        <v>3044</v>
      </c>
      <c r="J709" s="626" t="s">
        <v>1007</v>
      </c>
      <c r="K709" s="626" t="s">
        <v>3045</v>
      </c>
      <c r="L709" s="627">
        <v>0</v>
      </c>
      <c r="M709" s="627">
        <v>0</v>
      </c>
      <c r="N709" s="626">
        <v>1</v>
      </c>
      <c r="O709" s="691">
        <v>0.5</v>
      </c>
      <c r="P709" s="627">
        <v>0</v>
      </c>
      <c r="Q709" s="642"/>
      <c r="R709" s="626">
        <v>1</v>
      </c>
      <c r="S709" s="642">
        <v>1</v>
      </c>
      <c r="T709" s="691">
        <v>0.5</v>
      </c>
      <c r="U709" s="673">
        <v>1</v>
      </c>
    </row>
    <row r="710" spans="1:21" ht="14.4" customHeight="1" x14ac:dyDescent="0.3">
      <c r="A710" s="625">
        <v>7</v>
      </c>
      <c r="B710" s="626" t="s">
        <v>528</v>
      </c>
      <c r="C710" s="626">
        <v>89301072</v>
      </c>
      <c r="D710" s="689" t="s">
        <v>4275</v>
      </c>
      <c r="E710" s="690" t="s">
        <v>2905</v>
      </c>
      <c r="F710" s="626" t="s">
        <v>2873</v>
      </c>
      <c r="G710" s="626" t="s">
        <v>2981</v>
      </c>
      <c r="H710" s="626" t="s">
        <v>527</v>
      </c>
      <c r="I710" s="626" t="s">
        <v>3848</v>
      </c>
      <c r="J710" s="626" t="s">
        <v>3849</v>
      </c>
      <c r="K710" s="626" t="s">
        <v>2984</v>
      </c>
      <c r="L710" s="627">
        <v>125.13</v>
      </c>
      <c r="M710" s="627">
        <v>375.39</v>
      </c>
      <c r="N710" s="626">
        <v>3</v>
      </c>
      <c r="O710" s="691">
        <v>1</v>
      </c>
      <c r="P710" s="627">
        <v>375.39</v>
      </c>
      <c r="Q710" s="642">
        <v>1</v>
      </c>
      <c r="R710" s="626">
        <v>3</v>
      </c>
      <c r="S710" s="642">
        <v>1</v>
      </c>
      <c r="T710" s="691">
        <v>1</v>
      </c>
      <c r="U710" s="673">
        <v>1</v>
      </c>
    </row>
    <row r="711" spans="1:21" ht="14.4" customHeight="1" x14ac:dyDescent="0.3">
      <c r="A711" s="625">
        <v>7</v>
      </c>
      <c r="B711" s="626" t="s">
        <v>528</v>
      </c>
      <c r="C711" s="626">
        <v>89301072</v>
      </c>
      <c r="D711" s="689" t="s">
        <v>4275</v>
      </c>
      <c r="E711" s="690" t="s">
        <v>2906</v>
      </c>
      <c r="F711" s="626" t="s">
        <v>2873</v>
      </c>
      <c r="G711" s="626" t="s">
        <v>3699</v>
      </c>
      <c r="H711" s="626" t="s">
        <v>527</v>
      </c>
      <c r="I711" s="626" t="s">
        <v>3700</v>
      </c>
      <c r="J711" s="626" t="s">
        <v>3701</v>
      </c>
      <c r="K711" s="626" t="s">
        <v>3702</v>
      </c>
      <c r="L711" s="627">
        <v>64.23</v>
      </c>
      <c r="M711" s="627">
        <v>64.23</v>
      </c>
      <c r="N711" s="626">
        <v>1</v>
      </c>
      <c r="O711" s="691">
        <v>1</v>
      </c>
      <c r="P711" s="627">
        <v>64.23</v>
      </c>
      <c r="Q711" s="642">
        <v>1</v>
      </c>
      <c r="R711" s="626">
        <v>1</v>
      </c>
      <c r="S711" s="642">
        <v>1</v>
      </c>
      <c r="T711" s="691">
        <v>1</v>
      </c>
      <c r="U711" s="673">
        <v>1</v>
      </c>
    </row>
    <row r="712" spans="1:21" ht="14.4" customHeight="1" x14ac:dyDescent="0.3">
      <c r="A712" s="625">
        <v>7</v>
      </c>
      <c r="B712" s="626" t="s">
        <v>528</v>
      </c>
      <c r="C712" s="626">
        <v>89301072</v>
      </c>
      <c r="D712" s="689" t="s">
        <v>4275</v>
      </c>
      <c r="E712" s="690" t="s">
        <v>2906</v>
      </c>
      <c r="F712" s="626" t="s">
        <v>2873</v>
      </c>
      <c r="G712" s="626" t="s">
        <v>3016</v>
      </c>
      <c r="H712" s="626" t="s">
        <v>527</v>
      </c>
      <c r="I712" s="626" t="s">
        <v>916</v>
      </c>
      <c r="J712" s="626" t="s">
        <v>3017</v>
      </c>
      <c r="K712" s="626" t="s">
        <v>3018</v>
      </c>
      <c r="L712" s="627">
        <v>72.05</v>
      </c>
      <c r="M712" s="627">
        <v>72.05</v>
      </c>
      <c r="N712" s="626">
        <v>1</v>
      </c>
      <c r="O712" s="691">
        <v>1</v>
      </c>
      <c r="P712" s="627"/>
      <c r="Q712" s="642">
        <v>0</v>
      </c>
      <c r="R712" s="626"/>
      <c r="S712" s="642">
        <v>0</v>
      </c>
      <c r="T712" s="691"/>
      <c r="U712" s="673">
        <v>0</v>
      </c>
    </row>
    <row r="713" spans="1:21" ht="14.4" customHeight="1" x14ac:dyDescent="0.3">
      <c r="A713" s="625">
        <v>7</v>
      </c>
      <c r="B713" s="626" t="s">
        <v>528</v>
      </c>
      <c r="C713" s="626">
        <v>89301072</v>
      </c>
      <c r="D713" s="689" t="s">
        <v>4275</v>
      </c>
      <c r="E713" s="690" t="s">
        <v>2906</v>
      </c>
      <c r="F713" s="626" t="s">
        <v>2873</v>
      </c>
      <c r="G713" s="626" t="s">
        <v>3850</v>
      </c>
      <c r="H713" s="626" t="s">
        <v>527</v>
      </c>
      <c r="I713" s="626" t="s">
        <v>3851</v>
      </c>
      <c r="J713" s="626" t="s">
        <v>3852</v>
      </c>
      <c r="K713" s="626" t="s">
        <v>3853</v>
      </c>
      <c r="L713" s="627">
        <v>0</v>
      </c>
      <c r="M713" s="627">
        <v>0</v>
      </c>
      <c r="N713" s="626">
        <v>1</v>
      </c>
      <c r="O713" s="691">
        <v>1</v>
      </c>
      <c r="P713" s="627">
        <v>0</v>
      </c>
      <c r="Q713" s="642"/>
      <c r="R713" s="626">
        <v>1</v>
      </c>
      <c r="S713" s="642">
        <v>1</v>
      </c>
      <c r="T713" s="691">
        <v>1</v>
      </c>
      <c r="U713" s="673">
        <v>1</v>
      </c>
    </row>
    <row r="714" spans="1:21" ht="14.4" customHeight="1" x14ac:dyDescent="0.3">
      <c r="A714" s="625">
        <v>7</v>
      </c>
      <c r="B714" s="626" t="s">
        <v>528</v>
      </c>
      <c r="C714" s="626">
        <v>89301072</v>
      </c>
      <c r="D714" s="689" t="s">
        <v>4275</v>
      </c>
      <c r="E714" s="690" t="s">
        <v>2907</v>
      </c>
      <c r="F714" s="626" t="s">
        <v>2873</v>
      </c>
      <c r="G714" s="626" t="s">
        <v>3311</v>
      </c>
      <c r="H714" s="626" t="s">
        <v>527</v>
      </c>
      <c r="I714" s="626" t="s">
        <v>947</v>
      </c>
      <c r="J714" s="626" t="s">
        <v>948</v>
      </c>
      <c r="K714" s="626" t="s">
        <v>3312</v>
      </c>
      <c r="L714" s="627">
        <v>153.37</v>
      </c>
      <c r="M714" s="627">
        <v>460.11</v>
      </c>
      <c r="N714" s="626">
        <v>3</v>
      </c>
      <c r="O714" s="691">
        <v>1</v>
      </c>
      <c r="P714" s="627">
        <v>460.11</v>
      </c>
      <c r="Q714" s="642">
        <v>1</v>
      </c>
      <c r="R714" s="626">
        <v>3</v>
      </c>
      <c r="S714" s="642">
        <v>1</v>
      </c>
      <c r="T714" s="691">
        <v>1</v>
      </c>
      <c r="U714" s="673">
        <v>1</v>
      </c>
    </row>
    <row r="715" spans="1:21" ht="14.4" customHeight="1" x14ac:dyDescent="0.3">
      <c r="A715" s="625">
        <v>7</v>
      </c>
      <c r="B715" s="626" t="s">
        <v>528</v>
      </c>
      <c r="C715" s="626">
        <v>89301072</v>
      </c>
      <c r="D715" s="689" t="s">
        <v>4275</v>
      </c>
      <c r="E715" s="690" t="s">
        <v>2907</v>
      </c>
      <c r="F715" s="626" t="s">
        <v>2873</v>
      </c>
      <c r="G715" s="626" t="s">
        <v>3023</v>
      </c>
      <c r="H715" s="626" t="s">
        <v>645</v>
      </c>
      <c r="I715" s="626" t="s">
        <v>3024</v>
      </c>
      <c r="J715" s="626" t="s">
        <v>1881</v>
      </c>
      <c r="K715" s="626" t="s">
        <v>3025</v>
      </c>
      <c r="L715" s="627">
        <v>96.63</v>
      </c>
      <c r="M715" s="627">
        <v>96.63</v>
      </c>
      <c r="N715" s="626">
        <v>1</v>
      </c>
      <c r="O715" s="691">
        <v>1</v>
      </c>
      <c r="P715" s="627">
        <v>96.63</v>
      </c>
      <c r="Q715" s="642">
        <v>1</v>
      </c>
      <c r="R715" s="626">
        <v>1</v>
      </c>
      <c r="S715" s="642">
        <v>1</v>
      </c>
      <c r="T715" s="691">
        <v>1</v>
      </c>
      <c r="U715" s="673">
        <v>1</v>
      </c>
    </row>
    <row r="716" spans="1:21" ht="14.4" customHeight="1" x14ac:dyDescent="0.3">
      <c r="A716" s="625">
        <v>7</v>
      </c>
      <c r="B716" s="626" t="s">
        <v>528</v>
      </c>
      <c r="C716" s="626">
        <v>89301072</v>
      </c>
      <c r="D716" s="689" t="s">
        <v>4275</v>
      </c>
      <c r="E716" s="690" t="s">
        <v>2907</v>
      </c>
      <c r="F716" s="626" t="s">
        <v>2873</v>
      </c>
      <c r="G716" s="626" t="s">
        <v>3854</v>
      </c>
      <c r="H716" s="626" t="s">
        <v>527</v>
      </c>
      <c r="I716" s="626" t="s">
        <v>3855</v>
      </c>
      <c r="J716" s="626" t="s">
        <v>3856</v>
      </c>
      <c r="K716" s="626" t="s">
        <v>3857</v>
      </c>
      <c r="L716" s="627">
        <v>152.6</v>
      </c>
      <c r="M716" s="627">
        <v>152.6</v>
      </c>
      <c r="N716" s="626">
        <v>1</v>
      </c>
      <c r="O716" s="691">
        <v>1</v>
      </c>
      <c r="P716" s="627">
        <v>152.6</v>
      </c>
      <c r="Q716" s="642">
        <v>1</v>
      </c>
      <c r="R716" s="626">
        <v>1</v>
      </c>
      <c r="S716" s="642">
        <v>1</v>
      </c>
      <c r="T716" s="691">
        <v>1</v>
      </c>
      <c r="U716" s="673">
        <v>1</v>
      </c>
    </row>
    <row r="717" spans="1:21" ht="14.4" customHeight="1" x14ac:dyDescent="0.3">
      <c r="A717" s="625">
        <v>7</v>
      </c>
      <c r="B717" s="626" t="s">
        <v>528</v>
      </c>
      <c r="C717" s="626">
        <v>89301072</v>
      </c>
      <c r="D717" s="689" t="s">
        <v>4275</v>
      </c>
      <c r="E717" s="690" t="s">
        <v>2908</v>
      </c>
      <c r="F717" s="626" t="s">
        <v>2873</v>
      </c>
      <c r="G717" s="626" t="s">
        <v>2991</v>
      </c>
      <c r="H717" s="626" t="s">
        <v>527</v>
      </c>
      <c r="I717" s="626" t="s">
        <v>974</v>
      </c>
      <c r="J717" s="626" t="s">
        <v>3858</v>
      </c>
      <c r="K717" s="626" t="s">
        <v>3859</v>
      </c>
      <c r="L717" s="627">
        <v>0</v>
      </c>
      <c r="M717" s="627">
        <v>0</v>
      </c>
      <c r="N717" s="626">
        <v>2</v>
      </c>
      <c r="O717" s="691">
        <v>0.5</v>
      </c>
      <c r="P717" s="627"/>
      <c r="Q717" s="642"/>
      <c r="R717" s="626"/>
      <c r="S717" s="642">
        <v>0</v>
      </c>
      <c r="T717" s="691"/>
      <c r="U717" s="673">
        <v>0</v>
      </c>
    </row>
    <row r="718" spans="1:21" ht="14.4" customHeight="1" x14ac:dyDescent="0.3">
      <c r="A718" s="625">
        <v>7</v>
      </c>
      <c r="B718" s="626" t="s">
        <v>528</v>
      </c>
      <c r="C718" s="626">
        <v>89301072</v>
      </c>
      <c r="D718" s="689" t="s">
        <v>4275</v>
      </c>
      <c r="E718" s="690" t="s">
        <v>2908</v>
      </c>
      <c r="F718" s="626" t="s">
        <v>2873</v>
      </c>
      <c r="G718" s="626" t="s">
        <v>3787</v>
      </c>
      <c r="H718" s="626" t="s">
        <v>527</v>
      </c>
      <c r="I718" s="626" t="s">
        <v>3788</v>
      </c>
      <c r="J718" s="626" t="s">
        <v>3789</v>
      </c>
      <c r="K718" s="626" t="s">
        <v>3790</v>
      </c>
      <c r="L718" s="627">
        <v>46.3</v>
      </c>
      <c r="M718" s="627">
        <v>92.6</v>
      </c>
      <c r="N718" s="626">
        <v>2</v>
      </c>
      <c r="O718" s="691">
        <v>1</v>
      </c>
      <c r="P718" s="627"/>
      <c r="Q718" s="642">
        <v>0</v>
      </c>
      <c r="R718" s="626"/>
      <c r="S718" s="642">
        <v>0</v>
      </c>
      <c r="T718" s="691"/>
      <c r="U718" s="673">
        <v>0</v>
      </c>
    </row>
    <row r="719" spans="1:21" ht="14.4" customHeight="1" x14ac:dyDescent="0.3">
      <c r="A719" s="625">
        <v>7</v>
      </c>
      <c r="B719" s="626" t="s">
        <v>528</v>
      </c>
      <c r="C719" s="626">
        <v>89301072</v>
      </c>
      <c r="D719" s="689" t="s">
        <v>4275</v>
      </c>
      <c r="E719" s="690" t="s">
        <v>2908</v>
      </c>
      <c r="F719" s="626" t="s">
        <v>2873</v>
      </c>
      <c r="G719" s="626" t="s">
        <v>3689</v>
      </c>
      <c r="H719" s="626" t="s">
        <v>527</v>
      </c>
      <c r="I719" s="626" t="s">
        <v>3860</v>
      </c>
      <c r="J719" s="626" t="s">
        <v>2747</v>
      </c>
      <c r="K719" s="626" t="s">
        <v>3861</v>
      </c>
      <c r="L719" s="627">
        <v>200.07</v>
      </c>
      <c r="M719" s="627">
        <v>200.07</v>
      </c>
      <c r="N719" s="626">
        <v>1</v>
      </c>
      <c r="O719" s="691">
        <v>1</v>
      </c>
      <c r="P719" s="627"/>
      <c r="Q719" s="642">
        <v>0</v>
      </c>
      <c r="R719" s="626"/>
      <c r="S719" s="642">
        <v>0</v>
      </c>
      <c r="T719" s="691"/>
      <c r="U719" s="673">
        <v>0</v>
      </c>
    </row>
    <row r="720" spans="1:21" ht="14.4" customHeight="1" x14ac:dyDescent="0.3">
      <c r="A720" s="625">
        <v>7</v>
      </c>
      <c r="B720" s="626" t="s">
        <v>528</v>
      </c>
      <c r="C720" s="626">
        <v>89301072</v>
      </c>
      <c r="D720" s="689" t="s">
        <v>4275</v>
      </c>
      <c r="E720" s="690" t="s">
        <v>2908</v>
      </c>
      <c r="F720" s="626" t="s">
        <v>2873</v>
      </c>
      <c r="G720" s="626" t="s">
        <v>3026</v>
      </c>
      <c r="H720" s="626" t="s">
        <v>527</v>
      </c>
      <c r="I720" s="626" t="s">
        <v>3027</v>
      </c>
      <c r="J720" s="626" t="s">
        <v>865</v>
      </c>
      <c r="K720" s="626" t="s">
        <v>3028</v>
      </c>
      <c r="L720" s="627">
        <v>612.26</v>
      </c>
      <c r="M720" s="627">
        <v>1224.52</v>
      </c>
      <c r="N720" s="626">
        <v>2</v>
      </c>
      <c r="O720" s="691">
        <v>1</v>
      </c>
      <c r="P720" s="627"/>
      <c r="Q720" s="642">
        <v>0</v>
      </c>
      <c r="R720" s="626"/>
      <c r="S720" s="642">
        <v>0</v>
      </c>
      <c r="T720" s="691"/>
      <c r="U720" s="673">
        <v>0</v>
      </c>
    </row>
    <row r="721" spans="1:21" ht="14.4" customHeight="1" x14ac:dyDescent="0.3">
      <c r="A721" s="625">
        <v>7</v>
      </c>
      <c r="B721" s="626" t="s">
        <v>528</v>
      </c>
      <c r="C721" s="626">
        <v>89301072</v>
      </c>
      <c r="D721" s="689" t="s">
        <v>4275</v>
      </c>
      <c r="E721" s="690" t="s">
        <v>2908</v>
      </c>
      <c r="F721" s="626" t="s">
        <v>2873</v>
      </c>
      <c r="G721" s="626" t="s">
        <v>3770</v>
      </c>
      <c r="H721" s="626" t="s">
        <v>527</v>
      </c>
      <c r="I721" s="626" t="s">
        <v>3862</v>
      </c>
      <c r="J721" s="626" t="s">
        <v>3772</v>
      </c>
      <c r="K721" s="626" t="s">
        <v>3518</v>
      </c>
      <c r="L721" s="627">
        <v>610.14</v>
      </c>
      <c r="M721" s="627">
        <v>610.14</v>
      </c>
      <c r="N721" s="626">
        <v>1</v>
      </c>
      <c r="O721" s="691">
        <v>1</v>
      </c>
      <c r="P721" s="627">
        <v>610.14</v>
      </c>
      <c r="Q721" s="642">
        <v>1</v>
      </c>
      <c r="R721" s="626">
        <v>1</v>
      </c>
      <c r="S721" s="642">
        <v>1</v>
      </c>
      <c r="T721" s="691">
        <v>1</v>
      </c>
      <c r="U721" s="673">
        <v>1</v>
      </c>
    </row>
    <row r="722" spans="1:21" ht="14.4" customHeight="1" x14ac:dyDescent="0.3">
      <c r="A722" s="625">
        <v>7</v>
      </c>
      <c r="B722" s="626" t="s">
        <v>528</v>
      </c>
      <c r="C722" s="626">
        <v>89301072</v>
      </c>
      <c r="D722" s="689" t="s">
        <v>4275</v>
      </c>
      <c r="E722" s="690" t="s">
        <v>2908</v>
      </c>
      <c r="F722" s="626" t="s">
        <v>2873</v>
      </c>
      <c r="G722" s="626" t="s">
        <v>3252</v>
      </c>
      <c r="H722" s="626" t="s">
        <v>645</v>
      </c>
      <c r="I722" s="626" t="s">
        <v>3368</v>
      </c>
      <c r="J722" s="626" t="s">
        <v>3369</v>
      </c>
      <c r="K722" s="626" t="s">
        <v>3161</v>
      </c>
      <c r="L722" s="627">
        <v>32.74</v>
      </c>
      <c r="M722" s="627">
        <v>65.48</v>
      </c>
      <c r="N722" s="626">
        <v>2</v>
      </c>
      <c r="O722" s="691">
        <v>0.5</v>
      </c>
      <c r="P722" s="627"/>
      <c r="Q722" s="642">
        <v>0</v>
      </c>
      <c r="R722" s="626"/>
      <c r="S722" s="642">
        <v>0</v>
      </c>
      <c r="T722" s="691"/>
      <c r="U722" s="673">
        <v>0</v>
      </c>
    </row>
    <row r="723" spans="1:21" ht="14.4" customHeight="1" x14ac:dyDescent="0.3">
      <c r="A723" s="625">
        <v>7</v>
      </c>
      <c r="B723" s="626" t="s">
        <v>528</v>
      </c>
      <c r="C723" s="626">
        <v>89301072</v>
      </c>
      <c r="D723" s="689" t="s">
        <v>4275</v>
      </c>
      <c r="E723" s="690" t="s">
        <v>2908</v>
      </c>
      <c r="F723" s="626" t="s">
        <v>2873</v>
      </c>
      <c r="G723" s="626" t="s">
        <v>3252</v>
      </c>
      <c r="H723" s="626" t="s">
        <v>527</v>
      </c>
      <c r="I723" s="626" t="s">
        <v>3372</v>
      </c>
      <c r="J723" s="626" t="s">
        <v>3373</v>
      </c>
      <c r="K723" s="626" t="s">
        <v>3374</v>
      </c>
      <c r="L723" s="627">
        <v>314.35000000000002</v>
      </c>
      <c r="M723" s="627">
        <v>628.70000000000005</v>
      </c>
      <c r="N723" s="626">
        <v>2</v>
      </c>
      <c r="O723" s="691">
        <v>0.5</v>
      </c>
      <c r="P723" s="627"/>
      <c r="Q723" s="642">
        <v>0</v>
      </c>
      <c r="R723" s="626"/>
      <c r="S723" s="642">
        <v>0</v>
      </c>
      <c r="T723" s="691"/>
      <c r="U723" s="673">
        <v>0</v>
      </c>
    </row>
    <row r="724" spans="1:21" ht="14.4" customHeight="1" x14ac:dyDescent="0.3">
      <c r="A724" s="625">
        <v>7</v>
      </c>
      <c r="B724" s="626" t="s">
        <v>528</v>
      </c>
      <c r="C724" s="626">
        <v>89301072</v>
      </c>
      <c r="D724" s="689" t="s">
        <v>4275</v>
      </c>
      <c r="E724" s="690" t="s">
        <v>2908</v>
      </c>
      <c r="F724" s="626" t="s">
        <v>2873</v>
      </c>
      <c r="G724" s="626" t="s">
        <v>3037</v>
      </c>
      <c r="H724" s="626" t="s">
        <v>527</v>
      </c>
      <c r="I724" s="626" t="s">
        <v>3042</v>
      </c>
      <c r="J724" s="626" t="s">
        <v>3043</v>
      </c>
      <c r="K724" s="626" t="s">
        <v>1011</v>
      </c>
      <c r="L724" s="627">
        <v>0</v>
      </c>
      <c r="M724" s="627">
        <v>0</v>
      </c>
      <c r="N724" s="626">
        <v>1</v>
      </c>
      <c r="O724" s="691">
        <v>0.5</v>
      </c>
      <c r="P724" s="627"/>
      <c r="Q724" s="642"/>
      <c r="R724" s="626"/>
      <c r="S724" s="642">
        <v>0</v>
      </c>
      <c r="T724" s="691"/>
      <c r="U724" s="673">
        <v>0</v>
      </c>
    </row>
    <row r="725" spans="1:21" ht="14.4" customHeight="1" x14ac:dyDescent="0.3">
      <c r="A725" s="625">
        <v>7</v>
      </c>
      <c r="B725" s="626" t="s">
        <v>528</v>
      </c>
      <c r="C725" s="626">
        <v>89301072</v>
      </c>
      <c r="D725" s="689" t="s">
        <v>4275</v>
      </c>
      <c r="E725" s="690" t="s">
        <v>2908</v>
      </c>
      <c r="F725" s="626" t="s">
        <v>2873</v>
      </c>
      <c r="G725" s="626" t="s">
        <v>3037</v>
      </c>
      <c r="H725" s="626" t="s">
        <v>527</v>
      </c>
      <c r="I725" s="626" t="s">
        <v>3863</v>
      </c>
      <c r="J725" s="626" t="s">
        <v>1007</v>
      </c>
      <c r="K725" s="626" t="s">
        <v>2860</v>
      </c>
      <c r="L725" s="627">
        <v>0</v>
      </c>
      <c r="M725" s="627">
        <v>0</v>
      </c>
      <c r="N725" s="626">
        <v>1</v>
      </c>
      <c r="O725" s="691">
        <v>1</v>
      </c>
      <c r="P725" s="627">
        <v>0</v>
      </c>
      <c r="Q725" s="642"/>
      <c r="R725" s="626">
        <v>1</v>
      </c>
      <c r="S725" s="642">
        <v>1</v>
      </c>
      <c r="T725" s="691">
        <v>1</v>
      </c>
      <c r="U725" s="673">
        <v>1</v>
      </c>
    </row>
    <row r="726" spans="1:21" ht="14.4" customHeight="1" x14ac:dyDescent="0.3">
      <c r="A726" s="625">
        <v>7</v>
      </c>
      <c r="B726" s="626" t="s">
        <v>528</v>
      </c>
      <c r="C726" s="626">
        <v>89301072</v>
      </c>
      <c r="D726" s="689" t="s">
        <v>4275</v>
      </c>
      <c r="E726" s="690" t="s">
        <v>2909</v>
      </c>
      <c r="F726" s="626" t="s">
        <v>2873</v>
      </c>
      <c r="G726" s="626" t="s">
        <v>3864</v>
      </c>
      <c r="H726" s="626" t="s">
        <v>527</v>
      </c>
      <c r="I726" s="626" t="s">
        <v>1158</v>
      </c>
      <c r="J726" s="626" t="s">
        <v>3865</v>
      </c>
      <c r="K726" s="626" t="s">
        <v>3866</v>
      </c>
      <c r="L726" s="627">
        <v>25.89</v>
      </c>
      <c r="M726" s="627">
        <v>155.34</v>
      </c>
      <c r="N726" s="626">
        <v>6</v>
      </c>
      <c r="O726" s="691">
        <v>1</v>
      </c>
      <c r="P726" s="627">
        <v>155.34</v>
      </c>
      <c r="Q726" s="642">
        <v>1</v>
      </c>
      <c r="R726" s="626">
        <v>6</v>
      </c>
      <c r="S726" s="642">
        <v>1</v>
      </c>
      <c r="T726" s="691">
        <v>1</v>
      </c>
      <c r="U726" s="673">
        <v>1</v>
      </c>
    </row>
    <row r="727" spans="1:21" ht="14.4" customHeight="1" x14ac:dyDescent="0.3">
      <c r="A727" s="625">
        <v>7</v>
      </c>
      <c r="B727" s="626" t="s">
        <v>528</v>
      </c>
      <c r="C727" s="626">
        <v>89301072</v>
      </c>
      <c r="D727" s="689" t="s">
        <v>4275</v>
      </c>
      <c r="E727" s="690" t="s">
        <v>2909</v>
      </c>
      <c r="F727" s="626" t="s">
        <v>2873</v>
      </c>
      <c r="G727" s="626" t="s">
        <v>3867</v>
      </c>
      <c r="H727" s="626" t="s">
        <v>527</v>
      </c>
      <c r="I727" s="626" t="s">
        <v>1180</v>
      </c>
      <c r="J727" s="626" t="s">
        <v>3868</v>
      </c>
      <c r="K727" s="626" t="s">
        <v>3869</v>
      </c>
      <c r="L727" s="627">
        <v>34.43</v>
      </c>
      <c r="M727" s="627">
        <v>34.43</v>
      </c>
      <c r="N727" s="626">
        <v>1</v>
      </c>
      <c r="O727" s="691">
        <v>0.5</v>
      </c>
      <c r="P727" s="627">
        <v>34.43</v>
      </c>
      <c r="Q727" s="642">
        <v>1</v>
      </c>
      <c r="R727" s="626">
        <v>1</v>
      </c>
      <c r="S727" s="642">
        <v>1</v>
      </c>
      <c r="T727" s="691">
        <v>0.5</v>
      </c>
      <c r="U727" s="673">
        <v>1</v>
      </c>
    </row>
    <row r="728" spans="1:21" ht="14.4" customHeight="1" x14ac:dyDescent="0.3">
      <c r="A728" s="625">
        <v>7</v>
      </c>
      <c r="B728" s="626" t="s">
        <v>528</v>
      </c>
      <c r="C728" s="626">
        <v>89301072</v>
      </c>
      <c r="D728" s="689" t="s">
        <v>4275</v>
      </c>
      <c r="E728" s="690" t="s">
        <v>2909</v>
      </c>
      <c r="F728" s="626" t="s">
        <v>2873</v>
      </c>
      <c r="G728" s="626" t="s">
        <v>3867</v>
      </c>
      <c r="H728" s="626" t="s">
        <v>527</v>
      </c>
      <c r="I728" s="626" t="s">
        <v>1021</v>
      </c>
      <c r="J728" s="626" t="s">
        <v>1022</v>
      </c>
      <c r="K728" s="626" t="s">
        <v>3870</v>
      </c>
      <c r="L728" s="627">
        <v>34.43</v>
      </c>
      <c r="M728" s="627">
        <v>68.86</v>
      </c>
      <c r="N728" s="626">
        <v>2</v>
      </c>
      <c r="O728" s="691">
        <v>0.5</v>
      </c>
      <c r="P728" s="627">
        <v>68.86</v>
      </c>
      <c r="Q728" s="642">
        <v>1</v>
      </c>
      <c r="R728" s="626">
        <v>2</v>
      </c>
      <c r="S728" s="642">
        <v>1</v>
      </c>
      <c r="T728" s="691">
        <v>0.5</v>
      </c>
      <c r="U728" s="673">
        <v>1</v>
      </c>
    </row>
    <row r="729" spans="1:21" ht="14.4" customHeight="1" x14ac:dyDescent="0.3">
      <c r="A729" s="625">
        <v>7</v>
      </c>
      <c r="B729" s="626" t="s">
        <v>528</v>
      </c>
      <c r="C729" s="626">
        <v>89301072</v>
      </c>
      <c r="D729" s="689" t="s">
        <v>4275</v>
      </c>
      <c r="E729" s="690" t="s">
        <v>2909</v>
      </c>
      <c r="F729" s="626" t="s">
        <v>2873</v>
      </c>
      <c r="G729" s="626" t="s">
        <v>3871</v>
      </c>
      <c r="H729" s="626" t="s">
        <v>527</v>
      </c>
      <c r="I729" s="626" t="s">
        <v>1151</v>
      </c>
      <c r="J729" s="626" t="s">
        <v>1152</v>
      </c>
      <c r="K729" s="626" t="s">
        <v>3872</v>
      </c>
      <c r="L729" s="627">
        <v>0</v>
      </c>
      <c r="M729" s="627">
        <v>0</v>
      </c>
      <c r="N729" s="626">
        <v>1</v>
      </c>
      <c r="O729" s="691">
        <v>0.5</v>
      </c>
      <c r="P729" s="627">
        <v>0</v>
      </c>
      <c r="Q729" s="642"/>
      <c r="R729" s="626">
        <v>1</v>
      </c>
      <c r="S729" s="642">
        <v>1</v>
      </c>
      <c r="T729" s="691">
        <v>0.5</v>
      </c>
      <c r="U729" s="673">
        <v>1</v>
      </c>
    </row>
    <row r="730" spans="1:21" ht="14.4" customHeight="1" x14ac:dyDescent="0.3">
      <c r="A730" s="625">
        <v>7</v>
      </c>
      <c r="B730" s="626" t="s">
        <v>528</v>
      </c>
      <c r="C730" s="626">
        <v>89301072</v>
      </c>
      <c r="D730" s="689" t="s">
        <v>4275</v>
      </c>
      <c r="E730" s="690" t="s">
        <v>2909</v>
      </c>
      <c r="F730" s="626" t="s">
        <v>2873</v>
      </c>
      <c r="G730" s="626" t="s">
        <v>3873</v>
      </c>
      <c r="H730" s="626" t="s">
        <v>645</v>
      </c>
      <c r="I730" s="626" t="s">
        <v>2001</v>
      </c>
      <c r="J730" s="626" t="s">
        <v>2002</v>
      </c>
      <c r="K730" s="626" t="s">
        <v>2003</v>
      </c>
      <c r="L730" s="627">
        <v>414.85</v>
      </c>
      <c r="M730" s="627">
        <v>414.85</v>
      </c>
      <c r="N730" s="626">
        <v>1</v>
      </c>
      <c r="O730" s="691">
        <v>0.5</v>
      </c>
      <c r="P730" s="627">
        <v>414.85</v>
      </c>
      <c r="Q730" s="642">
        <v>1</v>
      </c>
      <c r="R730" s="626">
        <v>1</v>
      </c>
      <c r="S730" s="642">
        <v>1</v>
      </c>
      <c r="T730" s="691">
        <v>0.5</v>
      </c>
      <c r="U730" s="673">
        <v>1</v>
      </c>
    </row>
    <row r="731" spans="1:21" ht="14.4" customHeight="1" x14ac:dyDescent="0.3">
      <c r="A731" s="625">
        <v>7</v>
      </c>
      <c r="B731" s="626" t="s">
        <v>528</v>
      </c>
      <c r="C731" s="626">
        <v>89301072</v>
      </c>
      <c r="D731" s="689" t="s">
        <v>4275</v>
      </c>
      <c r="E731" s="690" t="s">
        <v>2909</v>
      </c>
      <c r="F731" s="626" t="s">
        <v>2873</v>
      </c>
      <c r="G731" s="626" t="s">
        <v>3016</v>
      </c>
      <c r="H731" s="626" t="s">
        <v>527</v>
      </c>
      <c r="I731" s="626" t="s">
        <v>916</v>
      </c>
      <c r="J731" s="626" t="s">
        <v>3017</v>
      </c>
      <c r="K731" s="626" t="s">
        <v>3018</v>
      </c>
      <c r="L731" s="627">
        <v>72.05</v>
      </c>
      <c r="M731" s="627">
        <v>216.14999999999998</v>
      </c>
      <c r="N731" s="626">
        <v>3</v>
      </c>
      <c r="O731" s="691">
        <v>0.5</v>
      </c>
      <c r="P731" s="627">
        <v>216.14999999999998</v>
      </c>
      <c r="Q731" s="642">
        <v>1</v>
      </c>
      <c r="R731" s="626">
        <v>3</v>
      </c>
      <c r="S731" s="642">
        <v>1</v>
      </c>
      <c r="T731" s="691">
        <v>0.5</v>
      </c>
      <c r="U731" s="673">
        <v>1</v>
      </c>
    </row>
    <row r="732" spans="1:21" ht="14.4" customHeight="1" x14ac:dyDescent="0.3">
      <c r="A732" s="625">
        <v>7</v>
      </c>
      <c r="B732" s="626" t="s">
        <v>528</v>
      </c>
      <c r="C732" s="626">
        <v>89301072</v>
      </c>
      <c r="D732" s="689" t="s">
        <v>4275</v>
      </c>
      <c r="E732" s="690" t="s">
        <v>2909</v>
      </c>
      <c r="F732" s="626" t="s">
        <v>2873</v>
      </c>
      <c r="G732" s="626" t="s">
        <v>3761</v>
      </c>
      <c r="H732" s="626" t="s">
        <v>645</v>
      </c>
      <c r="I732" s="626" t="s">
        <v>2616</v>
      </c>
      <c r="J732" s="626" t="s">
        <v>2013</v>
      </c>
      <c r="K732" s="626" t="s">
        <v>2617</v>
      </c>
      <c r="L732" s="627">
        <v>193.26</v>
      </c>
      <c r="M732" s="627">
        <v>386.52</v>
      </c>
      <c r="N732" s="626">
        <v>2</v>
      </c>
      <c r="O732" s="691">
        <v>0.5</v>
      </c>
      <c r="P732" s="627">
        <v>386.52</v>
      </c>
      <c r="Q732" s="642">
        <v>1</v>
      </c>
      <c r="R732" s="626">
        <v>2</v>
      </c>
      <c r="S732" s="642">
        <v>1</v>
      </c>
      <c r="T732" s="691">
        <v>0.5</v>
      </c>
      <c r="U732" s="673">
        <v>1</v>
      </c>
    </row>
    <row r="733" spans="1:21" ht="14.4" customHeight="1" x14ac:dyDescent="0.3">
      <c r="A733" s="625">
        <v>7</v>
      </c>
      <c r="B733" s="626" t="s">
        <v>528</v>
      </c>
      <c r="C733" s="626">
        <v>89301072</v>
      </c>
      <c r="D733" s="689" t="s">
        <v>4275</v>
      </c>
      <c r="E733" s="690" t="s">
        <v>2909</v>
      </c>
      <c r="F733" s="626" t="s">
        <v>2873</v>
      </c>
      <c r="G733" s="626" t="s">
        <v>3496</v>
      </c>
      <c r="H733" s="626" t="s">
        <v>527</v>
      </c>
      <c r="I733" s="626" t="s">
        <v>868</v>
      </c>
      <c r="J733" s="626" t="s">
        <v>869</v>
      </c>
      <c r="K733" s="626" t="s">
        <v>2007</v>
      </c>
      <c r="L733" s="627">
        <v>219.94</v>
      </c>
      <c r="M733" s="627">
        <v>219.94</v>
      </c>
      <c r="N733" s="626">
        <v>1</v>
      </c>
      <c r="O733" s="691">
        <v>0.5</v>
      </c>
      <c r="P733" s="627">
        <v>219.94</v>
      </c>
      <c r="Q733" s="642">
        <v>1</v>
      </c>
      <c r="R733" s="626">
        <v>1</v>
      </c>
      <c r="S733" s="642">
        <v>1</v>
      </c>
      <c r="T733" s="691">
        <v>0.5</v>
      </c>
      <c r="U733" s="673">
        <v>1</v>
      </c>
    </row>
    <row r="734" spans="1:21" ht="14.4" customHeight="1" x14ac:dyDescent="0.3">
      <c r="A734" s="625">
        <v>7</v>
      </c>
      <c r="B734" s="626" t="s">
        <v>528</v>
      </c>
      <c r="C734" s="626">
        <v>89301072</v>
      </c>
      <c r="D734" s="689" t="s">
        <v>4275</v>
      </c>
      <c r="E734" s="690" t="s">
        <v>2909</v>
      </c>
      <c r="F734" s="626" t="s">
        <v>2873</v>
      </c>
      <c r="G734" s="626" t="s">
        <v>3874</v>
      </c>
      <c r="H734" s="626" t="s">
        <v>527</v>
      </c>
      <c r="I734" s="626" t="s">
        <v>3875</v>
      </c>
      <c r="J734" s="626" t="s">
        <v>3876</v>
      </c>
      <c r="K734" s="626" t="s">
        <v>3508</v>
      </c>
      <c r="L734" s="627">
        <v>258.10000000000002</v>
      </c>
      <c r="M734" s="627">
        <v>1032.4000000000001</v>
      </c>
      <c r="N734" s="626">
        <v>4</v>
      </c>
      <c r="O734" s="691">
        <v>1</v>
      </c>
      <c r="P734" s="627">
        <v>1032.4000000000001</v>
      </c>
      <c r="Q734" s="642">
        <v>1</v>
      </c>
      <c r="R734" s="626">
        <v>4</v>
      </c>
      <c r="S734" s="642">
        <v>1</v>
      </c>
      <c r="T734" s="691">
        <v>1</v>
      </c>
      <c r="U734" s="673">
        <v>1</v>
      </c>
    </row>
    <row r="735" spans="1:21" ht="14.4" customHeight="1" x14ac:dyDescent="0.3">
      <c r="A735" s="625">
        <v>7</v>
      </c>
      <c r="B735" s="626" t="s">
        <v>528</v>
      </c>
      <c r="C735" s="626">
        <v>89301072</v>
      </c>
      <c r="D735" s="689" t="s">
        <v>4275</v>
      </c>
      <c r="E735" s="690" t="s">
        <v>2909</v>
      </c>
      <c r="F735" s="626" t="s">
        <v>2873</v>
      </c>
      <c r="G735" s="626" t="s">
        <v>3874</v>
      </c>
      <c r="H735" s="626" t="s">
        <v>527</v>
      </c>
      <c r="I735" s="626" t="s">
        <v>3877</v>
      </c>
      <c r="J735" s="626" t="s">
        <v>3876</v>
      </c>
      <c r="K735" s="626" t="s">
        <v>3506</v>
      </c>
      <c r="L735" s="627">
        <v>0</v>
      </c>
      <c r="M735" s="627">
        <v>0</v>
      </c>
      <c r="N735" s="626">
        <v>1</v>
      </c>
      <c r="O735" s="691">
        <v>0.5</v>
      </c>
      <c r="P735" s="627">
        <v>0</v>
      </c>
      <c r="Q735" s="642"/>
      <c r="R735" s="626">
        <v>1</v>
      </c>
      <c r="S735" s="642">
        <v>1</v>
      </c>
      <c r="T735" s="691">
        <v>0.5</v>
      </c>
      <c r="U735" s="673">
        <v>1</v>
      </c>
    </row>
    <row r="736" spans="1:21" ht="14.4" customHeight="1" x14ac:dyDescent="0.3">
      <c r="A736" s="625">
        <v>7</v>
      </c>
      <c r="B736" s="626" t="s">
        <v>528</v>
      </c>
      <c r="C736" s="626">
        <v>89301072</v>
      </c>
      <c r="D736" s="689" t="s">
        <v>4275</v>
      </c>
      <c r="E736" s="690" t="s">
        <v>2910</v>
      </c>
      <c r="F736" s="626" t="s">
        <v>2873</v>
      </c>
      <c r="G736" s="626" t="s">
        <v>2981</v>
      </c>
      <c r="H736" s="626" t="s">
        <v>527</v>
      </c>
      <c r="I736" s="626" t="s">
        <v>3777</v>
      </c>
      <c r="J736" s="626" t="s">
        <v>3778</v>
      </c>
      <c r="K736" s="626" t="s">
        <v>2984</v>
      </c>
      <c r="L736" s="627">
        <v>222.25</v>
      </c>
      <c r="M736" s="627">
        <v>444.5</v>
      </c>
      <c r="N736" s="626">
        <v>2</v>
      </c>
      <c r="O736" s="691">
        <v>1</v>
      </c>
      <c r="P736" s="627"/>
      <c r="Q736" s="642">
        <v>0</v>
      </c>
      <c r="R736" s="626"/>
      <c r="S736" s="642">
        <v>0</v>
      </c>
      <c r="T736" s="691"/>
      <c r="U736" s="673">
        <v>0</v>
      </c>
    </row>
    <row r="737" spans="1:21" ht="14.4" customHeight="1" x14ac:dyDescent="0.3">
      <c r="A737" s="625">
        <v>7</v>
      </c>
      <c r="B737" s="626" t="s">
        <v>528</v>
      </c>
      <c r="C737" s="626">
        <v>89301072</v>
      </c>
      <c r="D737" s="689" t="s">
        <v>4275</v>
      </c>
      <c r="E737" s="690" t="s">
        <v>2911</v>
      </c>
      <c r="F737" s="626" t="s">
        <v>2873</v>
      </c>
      <c r="G737" s="626" t="s">
        <v>3046</v>
      </c>
      <c r="H737" s="626" t="s">
        <v>645</v>
      </c>
      <c r="I737" s="626" t="s">
        <v>3878</v>
      </c>
      <c r="J737" s="626" t="s">
        <v>3879</v>
      </c>
      <c r="K737" s="626" t="s">
        <v>3880</v>
      </c>
      <c r="L737" s="627">
        <v>38.51</v>
      </c>
      <c r="M737" s="627">
        <v>38.51</v>
      </c>
      <c r="N737" s="626">
        <v>1</v>
      </c>
      <c r="O737" s="691">
        <v>1</v>
      </c>
      <c r="P737" s="627">
        <v>38.51</v>
      </c>
      <c r="Q737" s="642">
        <v>1</v>
      </c>
      <c r="R737" s="626">
        <v>1</v>
      </c>
      <c r="S737" s="642">
        <v>1</v>
      </c>
      <c r="T737" s="691">
        <v>1</v>
      </c>
      <c r="U737" s="673">
        <v>1</v>
      </c>
    </row>
    <row r="738" spans="1:21" ht="14.4" customHeight="1" x14ac:dyDescent="0.3">
      <c r="A738" s="625">
        <v>7</v>
      </c>
      <c r="B738" s="626" t="s">
        <v>528</v>
      </c>
      <c r="C738" s="626">
        <v>89301072</v>
      </c>
      <c r="D738" s="689" t="s">
        <v>4275</v>
      </c>
      <c r="E738" s="690" t="s">
        <v>2911</v>
      </c>
      <c r="F738" s="626" t="s">
        <v>2873</v>
      </c>
      <c r="G738" s="626" t="s">
        <v>2940</v>
      </c>
      <c r="H738" s="626" t="s">
        <v>645</v>
      </c>
      <c r="I738" s="626" t="s">
        <v>2941</v>
      </c>
      <c r="J738" s="626" t="s">
        <v>2942</v>
      </c>
      <c r="K738" s="626" t="s">
        <v>2943</v>
      </c>
      <c r="L738" s="627">
        <v>333.31</v>
      </c>
      <c r="M738" s="627">
        <v>333.31</v>
      </c>
      <c r="N738" s="626">
        <v>1</v>
      </c>
      <c r="O738" s="691">
        <v>0.5</v>
      </c>
      <c r="P738" s="627">
        <v>333.31</v>
      </c>
      <c r="Q738" s="642">
        <v>1</v>
      </c>
      <c r="R738" s="626">
        <v>1</v>
      </c>
      <c r="S738" s="642">
        <v>1</v>
      </c>
      <c r="T738" s="691">
        <v>0.5</v>
      </c>
      <c r="U738" s="673">
        <v>1</v>
      </c>
    </row>
    <row r="739" spans="1:21" ht="14.4" customHeight="1" x14ac:dyDescent="0.3">
      <c r="A739" s="625">
        <v>7</v>
      </c>
      <c r="B739" s="626" t="s">
        <v>528</v>
      </c>
      <c r="C739" s="626">
        <v>89301072</v>
      </c>
      <c r="D739" s="689" t="s">
        <v>4275</v>
      </c>
      <c r="E739" s="690" t="s">
        <v>2911</v>
      </c>
      <c r="F739" s="626" t="s">
        <v>2873</v>
      </c>
      <c r="G739" s="626" t="s">
        <v>3747</v>
      </c>
      <c r="H739" s="626" t="s">
        <v>527</v>
      </c>
      <c r="I739" s="626" t="s">
        <v>3881</v>
      </c>
      <c r="J739" s="626" t="s">
        <v>3749</v>
      </c>
      <c r="K739" s="626" t="s">
        <v>3882</v>
      </c>
      <c r="L739" s="627">
        <v>229.57</v>
      </c>
      <c r="M739" s="627">
        <v>229.57</v>
      </c>
      <c r="N739" s="626">
        <v>1</v>
      </c>
      <c r="O739" s="691">
        <v>1</v>
      </c>
      <c r="P739" s="627">
        <v>229.57</v>
      </c>
      <c r="Q739" s="642">
        <v>1</v>
      </c>
      <c r="R739" s="626">
        <v>1</v>
      </c>
      <c r="S739" s="642">
        <v>1</v>
      </c>
      <c r="T739" s="691">
        <v>1</v>
      </c>
      <c r="U739" s="673">
        <v>1</v>
      </c>
    </row>
    <row r="740" spans="1:21" ht="14.4" customHeight="1" x14ac:dyDescent="0.3">
      <c r="A740" s="625">
        <v>7</v>
      </c>
      <c r="B740" s="626" t="s">
        <v>528</v>
      </c>
      <c r="C740" s="626">
        <v>89301072</v>
      </c>
      <c r="D740" s="689" t="s">
        <v>4275</v>
      </c>
      <c r="E740" s="690" t="s">
        <v>2911</v>
      </c>
      <c r="F740" s="626" t="s">
        <v>2873</v>
      </c>
      <c r="G740" s="626" t="s">
        <v>3019</v>
      </c>
      <c r="H740" s="626" t="s">
        <v>527</v>
      </c>
      <c r="I740" s="626" t="s">
        <v>3020</v>
      </c>
      <c r="J740" s="626" t="s">
        <v>3021</v>
      </c>
      <c r="K740" s="626" t="s">
        <v>3022</v>
      </c>
      <c r="L740" s="627">
        <v>0</v>
      </c>
      <c r="M740" s="627">
        <v>0</v>
      </c>
      <c r="N740" s="626">
        <v>1</v>
      </c>
      <c r="O740" s="691">
        <v>0.5</v>
      </c>
      <c r="P740" s="627">
        <v>0</v>
      </c>
      <c r="Q740" s="642"/>
      <c r="R740" s="626">
        <v>1</v>
      </c>
      <c r="S740" s="642">
        <v>1</v>
      </c>
      <c r="T740" s="691">
        <v>0.5</v>
      </c>
      <c r="U740" s="673">
        <v>1</v>
      </c>
    </row>
    <row r="741" spans="1:21" ht="14.4" customHeight="1" x14ac:dyDescent="0.3">
      <c r="A741" s="625">
        <v>7</v>
      </c>
      <c r="B741" s="626" t="s">
        <v>528</v>
      </c>
      <c r="C741" s="626">
        <v>89301072</v>
      </c>
      <c r="D741" s="689" t="s">
        <v>4275</v>
      </c>
      <c r="E741" s="690" t="s">
        <v>2912</v>
      </c>
      <c r="F741" s="626" t="s">
        <v>2873</v>
      </c>
      <c r="G741" s="626" t="s">
        <v>3883</v>
      </c>
      <c r="H741" s="626" t="s">
        <v>527</v>
      </c>
      <c r="I741" s="626" t="s">
        <v>3884</v>
      </c>
      <c r="J741" s="626" t="s">
        <v>2835</v>
      </c>
      <c r="K741" s="626" t="s">
        <v>1698</v>
      </c>
      <c r="L741" s="627">
        <v>89.58</v>
      </c>
      <c r="M741" s="627">
        <v>89.58</v>
      </c>
      <c r="N741" s="626">
        <v>1</v>
      </c>
      <c r="O741" s="691">
        <v>1</v>
      </c>
      <c r="P741" s="627">
        <v>89.58</v>
      </c>
      <c r="Q741" s="642">
        <v>1</v>
      </c>
      <c r="R741" s="626">
        <v>1</v>
      </c>
      <c r="S741" s="642">
        <v>1</v>
      </c>
      <c r="T741" s="691">
        <v>1</v>
      </c>
      <c r="U741" s="673">
        <v>1</v>
      </c>
    </row>
    <row r="742" spans="1:21" ht="14.4" customHeight="1" x14ac:dyDescent="0.3">
      <c r="A742" s="625">
        <v>7</v>
      </c>
      <c r="B742" s="626" t="s">
        <v>528</v>
      </c>
      <c r="C742" s="626">
        <v>89301072</v>
      </c>
      <c r="D742" s="689" t="s">
        <v>4275</v>
      </c>
      <c r="E742" s="690" t="s">
        <v>2912</v>
      </c>
      <c r="F742" s="626" t="s">
        <v>2873</v>
      </c>
      <c r="G742" s="626" t="s">
        <v>3883</v>
      </c>
      <c r="H742" s="626" t="s">
        <v>527</v>
      </c>
      <c r="I742" s="626" t="s">
        <v>3884</v>
      </c>
      <c r="J742" s="626" t="s">
        <v>2835</v>
      </c>
      <c r="K742" s="626" t="s">
        <v>1698</v>
      </c>
      <c r="L742" s="627">
        <v>95.25</v>
      </c>
      <c r="M742" s="627">
        <v>95.25</v>
      </c>
      <c r="N742" s="626">
        <v>1</v>
      </c>
      <c r="O742" s="691">
        <v>0.5</v>
      </c>
      <c r="P742" s="627">
        <v>95.25</v>
      </c>
      <c r="Q742" s="642">
        <v>1</v>
      </c>
      <c r="R742" s="626">
        <v>1</v>
      </c>
      <c r="S742" s="642">
        <v>1</v>
      </c>
      <c r="T742" s="691">
        <v>0.5</v>
      </c>
      <c r="U742" s="673">
        <v>1</v>
      </c>
    </row>
    <row r="743" spans="1:21" ht="14.4" customHeight="1" x14ac:dyDescent="0.3">
      <c r="A743" s="625">
        <v>7</v>
      </c>
      <c r="B743" s="626" t="s">
        <v>528</v>
      </c>
      <c r="C743" s="626">
        <v>89301072</v>
      </c>
      <c r="D743" s="689" t="s">
        <v>4275</v>
      </c>
      <c r="E743" s="690" t="s">
        <v>2912</v>
      </c>
      <c r="F743" s="626" t="s">
        <v>2873</v>
      </c>
      <c r="G743" s="626" t="s">
        <v>2940</v>
      </c>
      <c r="H743" s="626" t="s">
        <v>645</v>
      </c>
      <c r="I743" s="626" t="s">
        <v>2941</v>
      </c>
      <c r="J743" s="626" t="s">
        <v>2942</v>
      </c>
      <c r="K743" s="626" t="s">
        <v>2943</v>
      </c>
      <c r="L743" s="627">
        <v>333.31</v>
      </c>
      <c r="M743" s="627">
        <v>1333.24</v>
      </c>
      <c r="N743" s="626">
        <v>4</v>
      </c>
      <c r="O743" s="691">
        <v>2</v>
      </c>
      <c r="P743" s="627">
        <v>1333.24</v>
      </c>
      <c r="Q743" s="642">
        <v>1</v>
      </c>
      <c r="R743" s="626">
        <v>4</v>
      </c>
      <c r="S743" s="642">
        <v>1</v>
      </c>
      <c r="T743" s="691">
        <v>2</v>
      </c>
      <c r="U743" s="673">
        <v>1</v>
      </c>
    </row>
    <row r="744" spans="1:21" ht="14.4" customHeight="1" x14ac:dyDescent="0.3">
      <c r="A744" s="625">
        <v>7</v>
      </c>
      <c r="B744" s="626" t="s">
        <v>528</v>
      </c>
      <c r="C744" s="626">
        <v>89301072</v>
      </c>
      <c r="D744" s="689" t="s">
        <v>4275</v>
      </c>
      <c r="E744" s="690" t="s">
        <v>2912</v>
      </c>
      <c r="F744" s="626" t="s">
        <v>2873</v>
      </c>
      <c r="G744" s="626" t="s">
        <v>3885</v>
      </c>
      <c r="H744" s="626" t="s">
        <v>527</v>
      </c>
      <c r="I744" s="626" t="s">
        <v>3886</v>
      </c>
      <c r="J744" s="626" t="s">
        <v>3887</v>
      </c>
      <c r="K744" s="626" t="s">
        <v>3888</v>
      </c>
      <c r="L744" s="627">
        <v>669.96</v>
      </c>
      <c r="M744" s="627">
        <v>12059.28</v>
      </c>
      <c r="N744" s="626">
        <v>18</v>
      </c>
      <c r="O744" s="691">
        <v>1</v>
      </c>
      <c r="P744" s="627">
        <v>12059.28</v>
      </c>
      <c r="Q744" s="642">
        <v>1</v>
      </c>
      <c r="R744" s="626">
        <v>18</v>
      </c>
      <c r="S744" s="642">
        <v>1</v>
      </c>
      <c r="T744" s="691">
        <v>1</v>
      </c>
      <c r="U744" s="673">
        <v>1</v>
      </c>
    </row>
    <row r="745" spans="1:21" ht="14.4" customHeight="1" x14ac:dyDescent="0.3">
      <c r="A745" s="625">
        <v>7</v>
      </c>
      <c r="B745" s="626" t="s">
        <v>528</v>
      </c>
      <c r="C745" s="626">
        <v>89301072</v>
      </c>
      <c r="D745" s="689" t="s">
        <v>4275</v>
      </c>
      <c r="E745" s="690" t="s">
        <v>2912</v>
      </c>
      <c r="F745" s="626" t="s">
        <v>2873</v>
      </c>
      <c r="G745" s="626" t="s">
        <v>3885</v>
      </c>
      <c r="H745" s="626" t="s">
        <v>527</v>
      </c>
      <c r="I745" s="626" t="s">
        <v>3889</v>
      </c>
      <c r="J745" s="626" t="s">
        <v>3887</v>
      </c>
      <c r="K745" s="626" t="s">
        <v>3890</v>
      </c>
      <c r="L745" s="627">
        <v>0</v>
      </c>
      <c r="M745" s="627">
        <v>0</v>
      </c>
      <c r="N745" s="626">
        <v>9</v>
      </c>
      <c r="O745" s="691">
        <v>1</v>
      </c>
      <c r="P745" s="627">
        <v>0</v>
      </c>
      <c r="Q745" s="642"/>
      <c r="R745" s="626">
        <v>9</v>
      </c>
      <c r="S745" s="642">
        <v>1</v>
      </c>
      <c r="T745" s="691">
        <v>1</v>
      </c>
      <c r="U745" s="673">
        <v>1</v>
      </c>
    </row>
    <row r="746" spans="1:21" ht="14.4" customHeight="1" x14ac:dyDescent="0.3">
      <c r="A746" s="625">
        <v>7</v>
      </c>
      <c r="B746" s="626" t="s">
        <v>528</v>
      </c>
      <c r="C746" s="626">
        <v>89301072</v>
      </c>
      <c r="D746" s="689" t="s">
        <v>4275</v>
      </c>
      <c r="E746" s="690" t="s">
        <v>2912</v>
      </c>
      <c r="F746" s="626" t="s">
        <v>2873</v>
      </c>
      <c r="G746" s="626" t="s">
        <v>3402</v>
      </c>
      <c r="H746" s="626" t="s">
        <v>645</v>
      </c>
      <c r="I746" s="626" t="s">
        <v>3403</v>
      </c>
      <c r="J746" s="626" t="s">
        <v>3404</v>
      </c>
      <c r="K746" s="626" t="s">
        <v>3405</v>
      </c>
      <c r="L746" s="627">
        <v>69.86</v>
      </c>
      <c r="M746" s="627">
        <v>279.44</v>
      </c>
      <c r="N746" s="626">
        <v>4</v>
      </c>
      <c r="O746" s="691">
        <v>2</v>
      </c>
      <c r="P746" s="627">
        <v>279.44</v>
      </c>
      <c r="Q746" s="642">
        <v>1</v>
      </c>
      <c r="R746" s="626">
        <v>4</v>
      </c>
      <c r="S746" s="642">
        <v>1</v>
      </c>
      <c r="T746" s="691">
        <v>2</v>
      </c>
      <c r="U746" s="673">
        <v>1</v>
      </c>
    </row>
    <row r="747" spans="1:21" ht="14.4" customHeight="1" x14ac:dyDescent="0.3">
      <c r="A747" s="625">
        <v>7</v>
      </c>
      <c r="B747" s="626" t="s">
        <v>528</v>
      </c>
      <c r="C747" s="626">
        <v>89301072</v>
      </c>
      <c r="D747" s="689" t="s">
        <v>4275</v>
      </c>
      <c r="E747" s="690" t="s">
        <v>2912</v>
      </c>
      <c r="F747" s="626" t="s">
        <v>2873</v>
      </c>
      <c r="G747" s="626" t="s">
        <v>3891</v>
      </c>
      <c r="H747" s="626" t="s">
        <v>527</v>
      </c>
      <c r="I747" s="626" t="s">
        <v>571</v>
      </c>
      <c r="J747" s="626" t="s">
        <v>3892</v>
      </c>
      <c r="K747" s="626" t="s">
        <v>3893</v>
      </c>
      <c r="L747" s="627">
        <v>112.82</v>
      </c>
      <c r="M747" s="627">
        <v>451.28</v>
      </c>
      <c r="N747" s="626">
        <v>4</v>
      </c>
      <c r="O747" s="691">
        <v>1.5</v>
      </c>
      <c r="P747" s="627">
        <v>225.64</v>
      </c>
      <c r="Q747" s="642">
        <v>0.5</v>
      </c>
      <c r="R747" s="626">
        <v>2</v>
      </c>
      <c r="S747" s="642">
        <v>0.5</v>
      </c>
      <c r="T747" s="691">
        <v>0.5</v>
      </c>
      <c r="U747" s="673">
        <v>0.33333333333333331</v>
      </c>
    </row>
    <row r="748" spans="1:21" ht="14.4" customHeight="1" x14ac:dyDescent="0.3">
      <c r="A748" s="625">
        <v>7</v>
      </c>
      <c r="B748" s="626" t="s">
        <v>528</v>
      </c>
      <c r="C748" s="626">
        <v>89301072</v>
      </c>
      <c r="D748" s="689" t="s">
        <v>4275</v>
      </c>
      <c r="E748" s="690" t="s">
        <v>2912</v>
      </c>
      <c r="F748" s="626" t="s">
        <v>2873</v>
      </c>
      <c r="G748" s="626" t="s">
        <v>3894</v>
      </c>
      <c r="H748" s="626" t="s">
        <v>527</v>
      </c>
      <c r="I748" s="626" t="s">
        <v>970</v>
      </c>
      <c r="J748" s="626" t="s">
        <v>1045</v>
      </c>
      <c r="K748" s="626" t="s">
        <v>3895</v>
      </c>
      <c r="L748" s="627">
        <v>128.9</v>
      </c>
      <c r="M748" s="627">
        <v>386.70000000000005</v>
      </c>
      <c r="N748" s="626">
        <v>3</v>
      </c>
      <c r="O748" s="691">
        <v>1</v>
      </c>
      <c r="P748" s="627">
        <v>386.70000000000005</v>
      </c>
      <c r="Q748" s="642">
        <v>1</v>
      </c>
      <c r="R748" s="626">
        <v>3</v>
      </c>
      <c r="S748" s="642">
        <v>1</v>
      </c>
      <c r="T748" s="691">
        <v>1</v>
      </c>
      <c r="U748" s="673">
        <v>1</v>
      </c>
    </row>
    <row r="749" spans="1:21" ht="14.4" customHeight="1" x14ac:dyDescent="0.3">
      <c r="A749" s="625">
        <v>7</v>
      </c>
      <c r="B749" s="626" t="s">
        <v>528</v>
      </c>
      <c r="C749" s="626">
        <v>89301072</v>
      </c>
      <c r="D749" s="689" t="s">
        <v>4275</v>
      </c>
      <c r="E749" s="690" t="s">
        <v>2912</v>
      </c>
      <c r="F749" s="626" t="s">
        <v>2873</v>
      </c>
      <c r="G749" s="626" t="s">
        <v>3896</v>
      </c>
      <c r="H749" s="626" t="s">
        <v>527</v>
      </c>
      <c r="I749" s="626" t="s">
        <v>3897</v>
      </c>
      <c r="J749" s="626" t="s">
        <v>3898</v>
      </c>
      <c r="K749" s="626" t="s">
        <v>3899</v>
      </c>
      <c r="L749" s="627">
        <v>0</v>
      </c>
      <c r="M749" s="627">
        <v>0</v>
      </c>
      <c r="N749" s="626">
        <v>1</v>
      </c>
      <c r="O749" s="691">
        <v>1</v>
      </c>
      <c r="P749" s="627">
        <v>0</v>
      </c>
      <c r="Q749" s="642"/>
      <c r="R749" s="626">
        <v>1</v>
      </c>
      <c r="S749" s="642">
        <v>1</v>
      </c>
      <c r="T749" s="691">
        <v>1</v>
      </c>
      <c r="U749" s="673">
        <v>1</v>
      </c>
    </row>
    <row r="750" spans="1:21" ht="14.4" customHeight="1" x14ac:dyDescent="0.3">
      <c r="A750" s="625">
        <v>7</v>
      </c>
      <c r="B750" s="626" t="s">
        <v>528</v>
      </c>
      <c r="C750" s="626">
        <v>89301072</v>
      </c>
      <c r="D750" s="689" t="s">
        <v>4275</v>
      </c>
      <c r="E750" s="690" t="s">
        <v>2912</v>
      </c>
      <c r="F750" s="626" t="s">
        <v>2873</v>
      </c>
      <c r="G750" s="626" t="s">
        <v>3896</v>
      </c>
      <c r="H750" s="626" t="s">
        <v>527</v>
      </c>
      <c r="I750" s="626" t="s">
        <v>3900</v>
      </c>
      <c r="J750" s="626" t="s">
        <v>3898</v>
      </c>
      <c r="K750" s="626" t="s">
        <v>3901</v>
      </c>
      <c r="L750" s="627">
        <v>0</v>
      </c>
      <c r="M750" s="627">
        <v>0</v>
      </c>
      <c r="N750" s="626">
        <v>1</v>
      </c>
      <c r="O750" s="691">
        <v>0.5</v>
      </c>
      <c r="P750" s="627">
        <v>0</v>
      </c>
      <c r="Q750" s="642"/>
      <c r="R750" s="626">
        <v>1</v>
      </c>
      <c r="S750" s="642">
        <v>1</v>
      </c>
      <c r="T750" s="691">
        <v>0.5</v>
      </c>
      <c r="U750" s="673">
        <v>1</v>
      </c>
    </row>
    <row r="751" spans="1:21" ht="14.4" customHeight="1" x14ac:dyDescent="0.3">
      <c r="A751" s="625">
        <v>7</v>
      </c>
      <c r="B751" s="626" t="s">
        <v>528</v>
      </c>
      <c r="C751" s="626">
        <v>89301072</v>
      </c>
      <c r="D751" s="689" t="s">
        <v>4275</v>
      </c>
      <c r="E751" s="690" t="s">
        <v>2912</v>
      </c>
      <c r="F751" s="626" t="s">
        <v>2873</v>
      </c>
      <c r="G751" s="626" t="s">
        <v>3902</v>
      </c>
      <c r="H751" s="626" t="s">
        <v>527</v>
      </c>
      <c r="I751" s="626" t="s">
        <v>3903</v>
      </c>
      <c r="J751" s="626" t="s">
        <v>3904</v>
      </c>
      <c r="K751" s="626" t="s">
        <v>3905</v>
      </c>
      <c r="L751" s="627">
        <v>58.23</v>
      </c>
      <c r="M751" s="627">
        <v>465.84000000000003</v>
      </c>
      <c r="N751" s="626">
        <v>8</v>
      </c>
      <c r="O751" s="691">
        <v>2</v>
      </c>
      <c r="P751" s="627">
        <v>465.84000000000003</v>
      </c>
      <c r="Q751" s="642">
        <v>1</v>
      </c>
      <c r="R751" s="626">
        <v>8</v>
      </c>
      <c r="S751" s="642">
        <v>1</v>
      </c>
      <c r="T751" s="691">
        <v>2</v>
      </c>
      <c r="U751" s="673">
        <v>1</v>
      </c>
    </row>
    <row r="752" spans="1:21" ht="14.4" customHeight="1" x14ac:dyDescent="0.3">
      <c r="A752" s="625">
        <v>7</v>
      </c>
      <c r="B752" s="626" t="s">
        <v>528</v>
      </c>
      <c r="C752" s="626">
        <v>89301072</v>
      </c>
      <c r="D752" s="689" t="s">
        <v>4275</v>
      </c>
      <c r="E752" s="690" t="s">
        <v>2912</v>
      </c>
      <c r="F752" s="626" t="s">
        <v>2873</v>
      </c>
      <c r="G752" s="626" t="s">
        <v>3902</v>
      </c>
      <c r="H752" s="626" t="s">
        <v>527</v>
      </c>
      <c r="I752" s="626" t="s">
        <v>3906</v>
      </c>
      <c r="J752" s="626" t="s">
        <v>3904</v>
      </c>
      <c r="K752" s="626" t="s">
        <v>3907</v>
      </c>
      <c r="L752" s="627">
        <v>133.18</v>
      </c>
      <c r="M752" s="627">
        <v>399.54</v>
      </c>
      <c r="N752" s="626">
        <v>3</v>
      </c>
      <c r="O752" s="691">
        <v>0.5</v>
      </c>
      <c r="P752" s="627">
        <v>399.54</v>
      </c>
      <c r="Q752" s="642">
        <v>1</v>
      </c>
      <c r="R752" s="626">
        <v>3</v>
      </c>
      <c r="S752" s="642">
        <v>1</v>
      </c>
      <c r="T752" s="691">
        <v>0.5</v>
      </c>
      <c r="U752" s="673">
        <v>1</v>
      </c>
    </row>
    <row r="753" spans="1:21" ht="14.4" customHeight="1" x14ac:dyDescent="0.3">
      <c r="A753" s="625">
        <v>7</v>
      </c>
      <c r="B753" s="626" t="s">
        <v>528</v>
      </c>
      <c r="C753" s="626">
        <v>89301072</v>
      </c>
      <c r="D753" s="689" t="s">
        <v>4275</v>
      </c>
      <c r="E753" s="690" t="s">
        <v>2912</v>
      </c>
      <c r="F753" s="626" t="s">
        <v>2873</v>
      </c>
      <c r="G753" s="626" t="s">
        <v>3864</v>
      </c>
      <c r="H753" s="626" t="s">
        <v>527</v>
      </c>
      <c r="I753" s="626" t="s">
        <v>984</v>
      </c>
      <c r="J753" s="626" t="s">
        <v>3908</v>
      </c>
      <c r="K753" s="626" t="s">
        <v>3909</v>
      </c>
      <c r="L753" s="627">
        <v>0</v>
      </c>
      <c r="M753" s="627">
        <v>0</v>
      </c>
      <c r="N753" s="626">
        <v>1</v>
      </c>
      <c r="O753" s="691">
        <v>1</v>
      </c>
      <c r="P753" s="627">
        <v>0</v>
      </c>
      <c r="Q753" s="642"/>
      <c r="R753" s="626">
        <v>1</v>
      </c>
      <c r="S753" s="642">
        <v>1</v>
      </c>
      <c r="T753" s="691">
        <v>1</v>
      </c>
      <c r="U753" s="673">
        <v>1</v>
      </c>
    </row>
    <row r="754" spans="1:21" ht="14.4" customHeight="1" x14ac:dyDescent="0.3">
      <c r="A754" s="625">
        <v>7</v>
      </c>
      <c r="B754" s="626" t="s">
        <v>528</v>
      </c>
      <c r="C754" s="626">
        <v>89301072</v>
      </c>
      <c r="D754" s="689" t="s">
        <v>4275</v>
      </c>
      <c r="E754" s="690" t="s">
        <v>2912</v>
      </c>
      <c r="F754" s="626" t="s">
        <v>2873</v>
      </c>
      <c r="G754" s="626" t="s">
        <v>3864</v>
      </c>
      <c r="H754" s="626" t="s">
        <v>527</v>
      </c>
      <c r="I754" s="626" t="s">
        <v>3910</v>
      </c>
      <c r="J754" s="626" t="s">
        <v>3911</v>
      </c>
      <c r="K754" s="626" t="s">
        <v>1088</v>
      </c>
      <c r="L754" s="627">
        <v>0</v>
      </c>
      <c r="M754" s="627">
        <v>0</v>
      </c>
      <c r="N754" s="626">
        <v>2</v>
      </c>
      <c r="O754" s="691">
        <v>1</v>
      </c>
      <c r="P754" s="627">
        <v>0</v>
      </c>
      <c r="Q754" s="642"/>
      <c r="R754" s="626">
        <v>2</v>
      </c>
      <c r="S754" s="642">
        <v>1</v>
      </c>
      <c r="T754" s="691">
        <v>1</v>
      </c>
      <c r="U754" s="673">
        <v>1</v>
      </c>
    </row>
    <row r="755" spans="1:21" ht="14.4" customHeight="1" x14ac:dyDescent="0.3">
      <c r="A755" s="625">
        <v>7</v>
      </c>
      <c r="B755" s="626" t="s">
        <v>528</v>
      </c>
      <c r="C755" s="626">
        <v>89301072</v>
      </c>
      <c r="D755" s="689" t="s">
        <v>4275</v>
      </c>
      <c r="E755" s="690" t="s">
        <v>2912</v>
      </c>
      <c r="F755" s="626" t="s">
        <v>2873</v>
      </c>
      <c r="G755" s="626" t="s">
        <v>3912</v>
      </c>
      <c r="H755" s="626" t="s">
        <v>527</v>
      </c>
      <c r="I755" s="626" t="s">
        <v>3913</v>
      </c>
      <c r="J755" s="626" t="s">
        <v>1998</v>
      </c>
      <c r="K755" s="626" t="s">
        <v>3914</v>
      </c>
      <c r="L755" s="627">
        <v>0</v>
      </c>
      <c r="M755" s="627">
        <v>0</v>
      </c>
      <c r="N755" s="626">
        <v>2</v>
      </c>
      <c r="O755" s="691">
        <v>0.5</v>
      </c>
      <c r="P755" s="627">
        <v>0</v>
      </c>
      <c r="Q755" s="642"/>
      <c r="R755" s="626">
        <v>2</v>
      </c>
      <c r="S755" s="642">
        <v>1</v>
      </c>
      <c r="T755" s="691">
        <v>0.5</v>
      </c>
      <c r="U755" s="673">
        <v>1</v>
      </c>
    </row>
    <row r="756" spans="1:21" ht="14.4" customHeight="1" x14ac:dyDescent="0.3">
      <c r="A756" s="625">
        <v>7</v>
      </c>
      <c r="B756" s="626" t="s">
        <v>528</v>
      </c>
      <c r="C756" s="626">
        <v>89301072</v>
      </c>
      <c r="D756" s="689" t="s">
        <v>4275</v>
      </c>
      <c r="E756" s="690" t="s">
        <v>2912</v>
      </c>
      <c r="F756" s="626" t="s">
        <v>2873</v>
      </c>
      <c r="G756" s="626" t="s">
        <v>3912</v>
      </c>
      <c r="H756" s="626" t="s">
        <v>645</v>
      </c>
      <c r="I756" s="626" t="s">
        <v>3915</v>
      </c>
      <c r="J756" s="626" t="s">
        <v>1998</v>
      </c>
      <c r="K756" s="626" t="s">
        <v>3916</v>
      </c>
      <c r="L756" s="627">
        <v>83.56</v>
      </c>
      <c r="M756" s="627">
        <v>83.56</v>
      </c>
      <c r="N756" s="626">
        <v>1</v>
      </c>
      <c r="O756" s="691">
        <v>0.5</v>
      </c>
      <c r="P756" s="627">
        <v>83.56</v>
      </c>
      <c r="Q756" s="642">
        <v>1</v>
      </c>
      <c r="R756" s="626">
        <v>1</v>
      </c>
      <c r="S756" s="642">
        <v>1</v>
      </c>
      <c r="T756" s="691">
        <v>0.5</v>
      </c>
      <c r="U756" s="673">
        <v>1</v>
      </c>
    </row>
    <row r="757" spans="1:21" ht="14.4" customHeight="1" x14ac:dyDescent="0.3">
      <c r="A757" s="625">
        <v>7</v>
      </c>
      <c r="B757" s="626" t="s">
        <v>528</v>
      </c>
      <c r="C757" s="626">
        <v>89301072</v>
      </c>
      <c r="D757" s="689" t="s">
        <v>4275</v>
      </c>
      <c r="E757" s="690" t="s">
        <v>2912</v>
      </c>
      <c r="F757" s="626" t="s">
        <v>2873</v>
      </c>
      <c r="G757" s="626" t="s">
        <v>3912</v>
      </c>
      <c r="H757" s="626" t="s">
        <v>527</v>
      </c>
      <c r="I757" s="626" t="s">
        <v>3917</v>
      </c>
      <c r="J757" s="626" t="s">
        <v>3918</v>
      </c>
      <c r="K757" s="626" t="s">
        <v>3919</v>
      </c>
      <c r="L757" s="627">
        <v>25.07</v>
      </c>
      <c r="M757" s="627">
        <v>75.210000000000008</v>
      </c>
      <c r="N757" s="626">
        <v>3</v>
      </c>
      <c r="O757" s="691">
        <v>0.5</v>
      </c>
      <c r="P757" s="627">
        <v>75.210000000000008</v>
      </c>
      <c r="Q757" s="642">
        <v>1</v>
      </c>
      <c r="R757" s="626">
        <v>3</v>
      </c>
      <c r="S757" s="642">
        <v>1</v>
      </c>
      <c r="T757" s="691">
        <v>0.5</v>
      </c>
      <c r="U757" s="673">
        <v>1</v>
      </c>
    </row>
    <row r="758" spans="1:21" ht="14.4" customHeight="1" x14ac:dyDescent="0.3">
      <c r="A758" s="625">
        <v>7</v>
      </c>
      <c r="B758" s="626" t="s">
        <v>528</v>
      </c>
      <c r="C758" s="626">
        <v>89301072</v>
      </c>
      <c r="D758" s="689" t="s">
        <v>4275</v>
      </c>
      <c r="E758" s="690" t="s">
        <v>2912</v>
      </c>
      <c r="F758" s="626" t="s">
        <v>2873</v>
      </c>
      <c r="G758" s="626" t="s">
        <v>3719</v>
      </c>
      <c r="H758" s="626" t="s">
        <v>645</v>
      </c>
      <c r="I758" s="626" t="s">
        <v>3720</v>
      </c>
      <c r="J758" s="626" t="s">
        <v>3721</v>
      </c>
      <c r="K758" s="626" t="s">
        <v>3722</v>
      </c>
      <c r="L758" s="627">
        <v>399.92</v>
      </c>
      <c r="M758" s="627">
        <v>399.92</v>
      </c>
      <c r="N758" s="626">
        <v>1</v>
      </c>
      <c r="O758" s="691">
        <v>1</v>
      </c>
      <c r="P758" s="627">
        <v>399.92</v>
      </c>
      <c r="Q758" s="642">
        <v>1</v>
      </c>
      <c r="R758" s="626">
        <v>1</v>
      </c>
      <c r="S758" s="642">
        <v>1</v>
      </c>
      <c r="T758" s="691">
        <v>1</v>
      </c>
      <c r="U758" s="673">
        <v>1</v>
      </c>
    </row>
    <row r="759" spans="1:21" ht="14.4" customHeight="1" x14ac:dyDescent="0.3">
      <c r="A759" s="625">
        <v>7</v>
      </c>
      <c r="B759" s="626" t="s">
        <v>528</v>
      </c>
      <c r="C759" s="626">
        <v>89301072</v>
      </c>
      <c r="D759" s="689" t="s">
        <v>4275</v>
      </c>
      <c r="E759" s="690" t="s">
        <v>2912</v>
      </c>
      <c r="F759" s="626" t="s">
        <v>2873</v>
      </c>
      <c r="G759" s="626" t="s">
        <v>3016</v>
      </c>
      <c r="H759" s="626" t="s">
        <v>527</v>
      </c>
      <c r="I759" s="626" t="s">
        <v>916</v>
      </c>
      <c r="J759" s="626" t="s">
        <v>3017</v>
      </c>
      <c r="K759" s="626" t="s">
        <v>3018</v>
      </c>
      <c r="L759" s="627">
        <v>72.05</v>
      </c>
      <c r="M759" s="627">
        <v>216.14999999999998</v>
      </c>
      <c r="N759" s="626">
        <v>3</v>
      </c>
      <c r="O759" s="691">
        <v>1.5</v>
      </c>
      <c r="P759" s="627">
        <v>216.14999999999998</v>
      </c>
      <c r="Q759" s="642">
        <v>1</v>
      </c>
      <c r="R759" s="626">
        <v>3</v>
      </c>
      <c r="S759" s="642">
        <v>1</v>
      </c>
      <c r="T759" s="691">
        <v>1.5</v>
      </c>
      <c r="U759" s="673">
        <v>1</v>
      </c>
    </row>
    <row r="760" spans="1:21" ht="14.4" customHeight="1" x14ac:dyDescent="0.3">
      <c r="A760" s="625">
        <v>7</v>
      </c>
      <c r="B760" s="626" t="s">
        <v>528</v>
      </c>
      <c r="C760" s="626">
        <v>89301072</v>
      </c>
      <c r="D760" s="689" t="s">
        <v>4275</v>
      </c>
      <c r="E760" s="690" t="s">
        <v>2912</v>
      </c>
      <c r="F760" s="626" t="s">
        <v>2873</v>
      </c>
      <c r="G760" s="626" t="s">
        <v>3016</v>
      </c>
      <c r="H760" s="626" t="s">
        <v>527</v>
      </c>
      <c r="I760" s="626" t="s">
        <v>3920</v>
      </c>
      <c r="J760" s="626" t="s">
        <v>3017</v>
      </c>
      <c r="K760" s="626" t="s">
        <v>3018</v>
      </c>
      <c r="L760" s="627">
        <v>0</v>
      </c>
      <c r="M760" s="627">
        <v>0</v>
      </c>
      <c r="N760" s="626">
        <v>7</v>
      </c>
      <c r="O760" s="691">
        <v>1.5</v>
      </c>
      <c r="P760" s="627">
        <v>0</v>
      </c>
      <c r="Q760" s="642"/>
      <c r="R760" s="626">
        <v>7</v>
      </c>
      <c r="S760" s="642">
        <v>1</v>
      </c>
      <c r="T760" s="691">
        <v>1.5</v>
      </c>
      <c r="U760" s="673">
        <v>1</v>
      </c>
    </row>
    <row r="761" spans="1:21" ht="14.4" customHeight="1" x14ac:dyDescent="0.3">
      <c r="A761" s="625">
        <v>7</v>
      </c>
      <c r="B761" s="626" t="s">
        <v>528</v>
      </c>
      <c r="C761" s="626">
        <v>89301072</v>
      </c>
      <c r="D761" s="689" t="s">
        <v>4275</v>
      </c>
      <c r="E761" s="690" t="s">
        <v>2912</v>
      </c>
      <c r="F761" s="626" t="s">
        <v>2873</v>
      </c>
      <c r="G761" s="626" t="s">
        <v>3812</v>
      </c>
      <c r="H761" s="626" t="s">
        <v>527</v>
      </c>
      <c r="I761" s="626" t="s">
        <v>706</v>
      </c>
      <c r="J761" s="626" t="s">
        <v>695</v>
      </c>
      <c r="K761" s="626" t="s">
        <v>2728</v>
      </c>
      <c r="L761" s="627">
        <v>0</v>
      </c>
      <c r="M761" s="627">
        <v>0</v>
      </c>
      <c r="N761" s="626">
        <v>2</v>
      </c>
      <c r="O761" s="691">
        <v>0.5</v>
      </c>
      <c r="P761" s="627">
        <v>0</v>
      </c>
      <c r="Q761" s="642"/>
      <c r="R761" s="626">
        <v>2</v>
      </c>
      <c r="S761" s="642">
        <v>1</v>
      </c>
      <c r="T761" s="691">
        <v>0.5</v>
      </c>
      <c r="U761" s="673">
        <v>1</v>
      </c>
    </row>
    <row r="762" spans="1:21" ht="14.4" customHeight="1" x14ac:dyDescent="0.3">
      <c r="A762" s="625">
        <v>7</v>
      </c>
      <c r="B762" s="626" t="s">
        <v>528</v>
      </c>
      <c r="C762" s="626">
        <v>89301072</v>
      </c>
      <c r="D762" s="689" t="s">
        <v>4275</v>
      </c>
      <c r="E762" s="690" t="s">
        <v>2912</v>
      </c>
      <c r="F762" s="626" t="s">
        <v>2873</v>
      </c>
      <c r="G762" s="626" t="s">
        <v>3921</v>
      </c>
      <c r="H762" s="626" t="s">
        <v>527</v>
      </c>
      <c r="I762" s="626" t="s">
        <v>3922</v>
      </c>
      <c r="J762" s="626" t="s">
        <v>3923</v>
      </c>
      <c r="K762" s="626" t="s">
        <v>3924</v>
      </c>
      <c r="L762" s="627">
        <v>810.99</v>
      </c>
      <c r="M762" s="627">
        <v>2432.9700000000003</v>
      </c>
      <c r="N762" s="626">
        <v>3</v>
      </c>
      <c r="O762" s="691">
        <v>0.5</v>
      </c>
      <c r="P762" s="627">
        <v>2432.9700000000003</v>
      </c>
      <c r="Q762" s="642">
        <v>1</v>
      </c>
      <c r="R762" s="626">
        <v>3</v>
      </c>
      <c r="S762" s="642">
        <v>1</v>
      </c>
      <c r="T762" s="691">
        <v>0.5</v>
      </c>
      <c r="U762" s="673">
        <v>1</v>
      </c>
    </row>
    <row r="763" spans="1:21" ht="14.4" customHeight="1" x14ac:dyDescent="0.3">
      <c r="A763" s="625">
        <v>7</v>
      </c>
      <c r="B763" s="626" t="s">
        <v>528</v>
      </c>
      <c r="C763" s="626">
        <v>89301072</v>
      </c>
      <c r="D763" s="689" t="s">
        <v>4275</v>
      </c>
      <c r="E763" s="690" t="s">
        <v>2912</v>
      </c>
      <c r="F763" s="626" t="s">
        <v>2873</v>
      </c>
      <c r="G763" s="626" t="s">
        <v>3921</v>
      </c>
      <c r="H763" s="626" t="s">
        <v>527</v>
      </c>
      <c r="I763" s="626" t="s">
        <v>3925</v>
      </c>
      <c r="J763" s="626" t="s">
        <v>3923</v>
      </c>
      <c r="K763" s="626" t="s">
        <v>3924</v>
      </c>
      <c r="L763" s="627">
        <v>810.99</v>
      </c>
      <c r="M763" s="627">
        <v>2432.9700000000003</v>
      </c>
      <c r="N763" s="626">
        <v>3</v>
      </c>
      <c r="O763" s="691">
        <v>0.5</v>
      </c>
      <c r="P763" s="627">
        <v>2432.9700000000003</v>
      </c>
      <c r="Q763" s="642">
        <v>1</v>
      </c>
      <c r="R763" s="626">
        <v>3</v>
      </c>
      <c r="S763" s="642">
        <v>1</v>
      </c>
      <c r="T763" s="691">
        <v>0.5</v>
      </c>
      <c r="U763" s="673">
        <v>1</v>
      </c>
    </row>
    <row r="764" spans="1:21" ht="14.4" customHeight="1" x14ac:dyDescent="0.3">
      <c r="A764" s="625">
        <v>7</v>
      </c>
      <c r="B764" s="626" t="s">
        <v>528</v>
      </c>
      <c r="C764" s="626">
        <v>89301072</v>
      </c>
      <c r="D764" s="689" t="s">
        <v>4275</v>
      </c>
      <c r="E764" s="690" t="s">
        <v>2912</v>
      </c>
      <c r="F764" s="626" t="s">
        <v>2873</v>
      </c>
      <c r="G764" s="626" t="s">
        <v>3689</v>
      </c>
      <c r="H764" s="626" t="s">
        <v>527</v>
      </c>
      <c r="I764" s="626" t="s">
        <v>748</v>
      </c>
      <c r="J764" s="626" t="s">
        <v>749</v>
      </c>
      <c r="K764" s="626" t="s">
        <v>750</v>
      </c>
      <c r="L764" s="627">
        <v>149.62</v>
      </c>
      <c r="M764" s="627">
        <v>299.24</v>
      </c>
      <c r="N764" s="626">
        <v>2</v>
      </c>
      <c r="O764" s="691">
        <v>1</v>
      </c>
      <c r="P764" s="627">
        <v>299.24</v>
      </c>
      <c r="Q764" s="642">
        <v>1</v>
      </c>
      <c r="R764" s="626">
        <v>2</v>
      </c>
      <c r="S764" s="642">
        <v>1</v>
      </c>
      <c r="T764" s="691">
        <v>1</v>
      </c>
      <c r="U764" s="673">
        <v>1</v>
      </c>
    </row>
    <row r="765" spans="1:21" ht="14.4" customHeight="1" x14ac:dyDescent="0.3">
      <c r="A765" s="625">
        <v>7</v>
      </c>
      <c r="B765" s="626" t="s">
        <v>528</v>
      </c>
      <c r="C765" s="626">
        <v>89301072</v>
      </c>
      <c r="D765" s="689" t="s">
        <v>4275</v>
      </c>
      <c r="E765" s="690" t="s">
        <v>2912</v>
      </c>
      <c r="F765" s="626" t="s">
        <v>2873</v>
      </c>
      <c r="G765" s="626" t="s">
        <v>3465</v>
      </c>
      <c r="H765" s="626" t="s">
        <v>645</v>
      </c>
      <c r="I765" s="626" t="s">
        <v>3926</v>
      </c>
      <c r="J765" s="626" t="s">
        <v>3467</v>
      </c>
      <c r="K765" s="626" t="s">
        <v>3927</v>
      </c>
      <c r="L765" s="627">
        <v>468.96</v>
      </c>
      <c r="M765" s="627">
        <v>3282.72</v>
      </c>
      <c r="N765" s="626">
        <v>7</v>
      </c>
      <c r="O765" s="691">
        <v>1</v>
      </c>
      <c r="P765" s="627">
        <v>3282.72</v>
      </c>
      <c r="Q765" s="642">
        <v>1</v>
      </c>
      <c r="R765" s="626">
        <v>7</v>
      </c>
      <c r="S765" s="642">
        <v>1</v>
      </c>
      <c r="T765" s="691">
        <v>1</v>
      </c>
      <c r="U765" s="673">
        <v>1</v>
      </c>
    </row>
    <row r="766" spans="1:21" ht="14.4" customHeight="1" x14ac:dyDescent="0.3">
      <c r="A766" s="625">
        <v>7</v>
      </c>
      <c r="B766" s="626" t="s">
        <v>528</v>
      </c>
      <c r="C766" s="626">
        <v>89301072</v>
      </c>
      <c r="D766" s="689" t="s">
        <v>4275</v>
      </c>
      <c r="E766" s="690" t="s">
        <v>2912</v>
      </c>
      <c r="F766" s="626" t="s">
        <v>2873</v>
      </c>
      <c r="G766" s="626" t="s">
        <v>3465</v>
      </c>
      <c r="H766" s="626" t="s">
        <v>645</v>
      </c>
      <c r="I766" s="626" t="s">
        <v>3928</v>
      </c>
      <c r="J766" s="626" t="s">
        <v>3467</v>
      </c>
      <c r="K766" s="626" t="s">
        <v>3929</v>
      </c>
      <c r="L766" s="627">
        <v>625.29</v>
      </c>
      <c r="M766" s="627">
        <v>13131.09</v>
      </c>
      <c r="N766" s="626">
        <v>21</v>
      </c>
      <c r="O766" s="691">
        <v>1</v>
      </c>
      <c r="P766" s="627">
        <v>13131.09</v>
      </c>
      <c r="Q766" s="642">
        <v>1</v>
      </c>
      <c r="R766" s="626">
        <v>21</v>
      </c>
      <c r="S766" s="642">
        <v>1</v>
      </c>
      <c r="T766" s="691">
        <v>1</v>
      </c>
      <c r="U766" s="673">
        <v>1</v>
      </c>
    </row>
    <row r="767" spans="1:21" ht="14.4" customHeight="1" x14ac:dyDescent="0.3">
      <c r="A767" s="625">
        <v>7</v>
      </c>
      <c r="B767" s="626" t="s">
        <v>528</v>
      </c>
      <c r="C767" s="626">
        <v>89301072</v>
      </c>
      <c r="D767" s="689" t="s">
        <v>4275</v>
      </c>
      <c r="E767" s="690" t="s">
        <v>2912</v>
      </c>
      <c r="F767" s="626" t="s">
        <v>2873</v>
      </c>
      <c r="G767" s="626" t="s">
        <v>3930</v>
      </c>
      <c r="H767" s="626" t="s">
        <v>527</v>
      </c>
      <c r="I767" s="626" t="s">
        <v>1136</v>
      </c>
      <c r="J767" s="626" t="s">
        <v>3931</v>
      </c>
      <c r="K767" s="626" t="s">
        <v>3893</v>
      </c>
      <c r="L767" s="627">
        <v>155.59</v>
      </c>
      <c r="M767" s="627">
        <v>466.77</v>
      </c>
      <c r="N767" s="626">
        <v>3</v>
      </c>
      <c r="O767" s="691">
        <v>0.5</v>
      </c>
      <c r="P767" s="627">
        <v>466.77</v>
      </c>
      <c r="Q767" s="642">
        <v>1</v>
      </c>
      <c r="R767" s="626">
        <v>3</v>
      </c>
      <c r="S767" s="642">
        <v>1</v>
      </c>
      <c r="T767" s="691">
        <v>0.5</v>
      </c>
      <c r="U767" s="673">
        <v>1</v>
      </c>
    </row>
    <row r="768" spans="1:21" ht="14.4" customHeight="1" x14ac:dyDescent="0.3">
      <c r="A768" s="625">
        <v>7</v>
      </c>
      <c r="B768" s="626" t="s">
        <v>528</v>
      </c>
      <c r="C768" s="626">
        <v>89301072</v>
      </c>
      <c r="D768" s="689" t="s">
        <v>4275</v>
      </c>
      <c r="E768" s="690" t="s">
        <v>2912</v>
      </c>
      <c r="F768" s="626" t="s">
        <v>2873</v>
      </c>
      <c r="G768" s="626" t="s">
        <v>3026</v>
      </c>
      <c r="H768" s="626" t="s">
        <v>527</v>
      </c>
      <c r="I768" s="626" t="s">
        <v>3027</v>
      </c>
      <c r="J768" s="626" t="s">
        <v>865</v>
      </c>
      <c r="K768" s="626" t="s">
        <v>3028</v>
      </c>
      <c r="L768" s="627">
        <v>397.65</v>
      </c>
      <c r="M768" s="627">
        <v>795.3</v>
      </c>
      <c r="N768" s="626">
        <v>2</v>
      </c>
      <c r="O768" s="691">
        <v>0.5</v>
      </c>
      <c r="P768" s="627">
        <v>795.3</v>
      </c>
      <c r="Q768" s="642">
        <v>1</v>
      </c>
      <c r="R768" s="626">
        <v>2</v>
      </c>
      <c r="S768" s="642">
        <v>1</v>
      </c>
      <c r="T768" s="691">
        <v>0.5</v>
      </c>
      <c r="U768" s="673">
        <v>1</v>
      </c>
    </row>
    <row r="769" spans="1:21" ht="14.4" customHeight="1" x14ac:dyDescent="0.3">
      <c r="A769" s="625">
        <v>7</v>
      </c>
      <c r="B769" s="626" t="s">
        <v>528</v>
      </c>
      <c r="C769" s="626">
        <v>89301072</v>
      </c>
      <c r="D769" s="689" t="s">
        <v>4275</v>
      </c>
      <c r="E769" s="690" t="s">
        <v>2912</v>
      </c>
      <c r="F769" s="626" t="s">
        <v>2873</v>
      </c>
      <c r="G769" s="626" t="s">
        <v>3026</v>
      </c>
      <c r="H769" s="626" t="s">
        <v>527</v>
      </c>
      <c r="I769" s="626" t="s">
        <v>3027</v>
      </c>
      <c r="J769" s="626" t="s">
        <v>865</v>
      </c>
      <c r="K769" s="626" t="s">
        <v>3028</v>
      </c>
      <c r="L769" s="627">
        <v>612.26</v>
      </c>
      <c r="M769" s="627">
        <v>1836.78</v>
      </c>
      <c r="N769" s="626">
        <v>3</v>
      </c>
      <c r="O769" s="691">
        <v>1</v>
      </c>
      <c r="P769" s="627">
        <v>1836.78</v>
      </c>
      <c r="Q769" s="642">
        <v>1</v>
      </c>
      <c r="R769" s="626">
        <v>3</v>
      </c>
      <c r="S769" s="642">
        <v>1</v>
      </c>
      <c r="T769" s="691">
        <v>1</v>
      </c>
      <c r="U769" s="673">
        <v>1</v>
      </c>
    </row>
    <row r="770" spans="1:21" ht="14.4" customHeight="1" x14ac:dyDescent="0.3">
      <c r="A770" s="625">
        <v>7</v>
      </c>
      <c r="B770" s="626" t="s">
        <v>528</v>
      </c>
      <c r="C770" s="626">
        <v>89301072</v>
      </c>
      <c r="D770" s="689" t="s">
        <v>4275</v>
      </c>
      <c r="E770" s="690" t="s">
        <v>2912</v>
      </c>
      <c r="F770" s="626" t="s">
        <v>2873</v>
      </c>
      <c r="G770" s="626" t="s">
        <v>3932</v>
      </c>
      <c r="H770" s="626" t="s">
        <v>527</v>
      </c>
      <c r="I770" s="626" t="s">
        <v>3933</v>
      </c>
      <c r="J770" s="626" t="s">
        <v>1106</v>
      </c>
      <c r="K770" s="626" t="s">
        <v>3934</v>
      </c>
      <c r="L770" s="627">
        <v>0</v>
      </c>
      <c r="M770" s="627">
        <v>0</v>
      </c>
      <c r="N770" s="626">
        <v>1</v>
      </c>
      <c r="O770" s="691">
        <v>0.5</v>
      </c>
      <c r="P770" s="627">
        <v>0</v>
      </c>
      <c r="Q770" s="642"/>
      <c r="R770" s="626">
        <v>1</v>
      </c>
      <c r="S770" s="642">
        <v>1</v>
      </c>
      <c r="T770" s="691">
        <v>0.5</v>
      </c>
      <c r="U770" s="673">
        <v>1</v>
      </c>
    </row>
    <row r="771" spans="1:21" ht="14.4" customHeight="1" x14ac:dyDescent="0.3">
      <c r="A771" s="625">
        <v>7</v>
      </c>
      <c r="B771" s="626" t="s">
        <v>528</v>
      </c>
      <c r="C771" s="626">
        <v>89301072</v>
      </c>
      <c r="D771" s="689" t="s">
        <v>4275</v>
      </c>
      <c r="E771" s="690" t="s">
        <v>2912</v>
      </c>
      <c r="F771" s="626" t="s">
        <v>2873</v>
      </c>
      <c r="G771" s="626" t="s">
        <v>3219</v>
      </c>
      <c r="H771" s="626" t="s">
        <v>527</v>
      </c>
      <c r="I771" s="626" t="s">
        <v>3935</v>
      </c>
      <c r="J771" s="626" t="s">
        <v>3936</v>
      </c>
      <c r="K771" s="626" t="s">
        <v>3937</v>
      </c>
      <c r="L771" s="627">
        <v>0</v>
      </c>
      <c r="M771" s="627">
        <v>0</v>
      </c>
      <c r="N771" s="626">
        <v>1</v>
      </c>
      <c r="O771" s="691">
        <v>0.5</v>
      </c>
      <c r="P771" s="627">
        <v>0</v>
      </c>
      <c r="Q771" s="642"/>
      <c r="R771" s="626">
        <v>1</v>
      </c>
      <c r="S771" s="642">
        <v>1</v>
      </c>
      <c r="T771" s="691">
        <v>0.5</v>
      </c>
      <c r="U771" s="673">
        <v>1</v>
      </c>
    </row>
    <row r="772" spans="1:21" ht="14.4" customHeight="1" x14ac:dyDescent="0.3">
      <c r="A772" s="625">
        <v>7</v>
      </c>
      <c r="B772" s="626" t="s">
        <v>528</v>
      </c>
      <c r="C772" s="626">
        <v>89301072</v>
      </c>
      <c r="D772" s="689" t="s">
        <v>4275</v>
      </c>
      <c r="E772" s="690" t="s">
        <v>2912</v>
      </c>
      <c r="F772" s="626" t="s">
        <v>2873</v>
      </c>
      <c r="G772" s="626" t="s">
        <v>3029</v>
      </c>
      <c r="H772" s="626" t="s">
        <v>527</v>
      </c>
      <c r="I772" s="626" t="s">
        <v>3938</v>
      </c>
      <c r="J772" s="626" t="s">
        <v>898</v>
      </c>
      <c r="K772" s="626" t="s">
        <v>3939</v>
      </c>
      <c r="L772" s="627">
        <v>0</v>
      </c>
      <c r="M772" s="627">
        <v>0</v>
      </c>
      <c r="N772" s="626">
        <v>2</v>
      </c>
      <c r="O772" s="691">
        <v>0.5</v>
      </c>
      <c r="P772" s="627">
        <v>0</v>
      </c>
      <c r="Q772" s="642"/>
      <c r="R772" s="626">
        <v>2</v>
      </c>
      <c r="S772" s="642">
        <v>1</v>
      </c>
      <c r="T772" s="691">
        <v>0.5</v>
      </c>
      <c r="U772" s="673">
        <v>1</v>
      </c>
    </row>
    <row r="773" spans="1:21" ht="14.4" customHeight="1" x14ac:dyDescent="0.3">
      <c r="A773" s="625">
        <v>7</v>
      </c>
      <c r="B773" s="626" t="s">
        <v>528</v>
      </c>
      <c r="C773" s="626">
        <v>89301072</v>
      </c>
      <c r="D773" s="689" t="s">
        <v>4275</v>
      </c>
      <c r="E773" s="690" t="s">
        <v>2912</v>
      </c>
      <c r="F773" s="626" t="s">
        <v>2873</v>
      </c>
      <c r="G773" s="626" t="s">
        <v>3940</v>
      </c>
      <c r="H773" s="626" t="s">
        <v>527</v>
      </c>
      <c r="I773" s="626" t="s">
        <v>2307</v>
      </c>
      <c r="J773" s="626" t="s">
        <v>2308</v>
      </c>
      <c r="K773" s="626" t="s">
        <v>3941</v>
      </c>
      <c r="L773" s="627">
        <v>203.33</v>
      </c>
      <c r="M773" s="627">
        <v>1219.98</v>
      </c>
      <c r="N773" s="626">
        <v>6</v>
      </c>
      <c r="O773" s="691">
        <v>1</v>
      </c>
      <c r="P773" s="627">
        <v>1219.98</v>
      </c>
      <c r="Q773" s="642">
        <v>1</v>
      </c>
      <c r="R773" s="626">
        <v>6</v>
      </c>
      <c r="S773" s="642">
        <v>1</v>
      </c>
      <c r="T773" s="691">
        <v>1</v>
      </c>
      <c r="U773" s="673">
        <v>1</v>
      </c>
    </row>
    <row r="774" spans="1:21" ht="14.4" customHeight="1" x14ac:dyDescent="0.3">
      <c r="A774" s="625">
        <v>7</v>
      </c>
      <c r="B774" s="626" t="s">
        <v>528</v>
      </c>
      <c r="C774" s="626">
        <v>89301072</v>
      </c>
      <c r="D774" s="689" t="s">
        <v>4275</v>
      </c>
      <c r="E774" s="690" t="s">
        <v>2912</v>
      </c>
      <c r="F774" s="626" t="s">
        <v>2873</v>
      </c>
      <c r="G774" s="626" t="s">
        <v>3942</v>
      </c>
      <c r="H774" s="626" t="s">
        <v>527</v>
      </c>
      <c r="I774" s="626" t="s">
        <v>3943</v>
      </c>
      <c r="J774" s="626" t="s">
        <v>3944</v>
      </c>
      <c r="K774" s="626" t="s">
        <v>3945</v>
      </c>
      <c r="L774" s="627">
        <v>73.34</v>
      </c>
      <c r="M774" s="627">
        <v>293.36</v>
      </c>
      <c r="N774" s="626">
        <v>4</v>
      </c>
      <c r="O774" s="691">
        <v>1.5</v>
      </c>
      <c r="P774" s="627">
        <v>293.36</v>
      </c>
      <c r="Q774" s="642">
        <v>1</v>
      </c>
      <c r="R774" s="626">
        <v>4</v>
      </c>
      <c r="S774" s="642">
        <v>1</v>
      </c>
      <c r="T774" s="691">
        <v>1.5</v>
      </c>
      <c r="U774" s="673">
        <v>1</v>
      </c>
    </row>
    <row r="775" spans="1:21" ht="14.4" customHeight="1" x14ac:dyDescent="0.3">
      <c r="A775" s="625">
        <v>7</v>
      </c>
      <c r="B775" s="626" t="s">
        <v>528</v>
      </c>
      <c r="C775" s="626">
        <v>89301072</v>
      </c>
      <c r="D775" s="689" t="s">
        <v>4275</v>
      </c>
      <c r="E775" s="690" t="s">
        <v>2912</v>
      </c>
      <c r="F775" s="626" t="s">
        <v>2873</v>
      </c>
      <c r="G775" s="626" t="s">
        <v>3234</v>
      </c>
      <c r="H775" s="626" t="s">
        <v>527</v>
      </c>
      <c r="I775" s="626" t="s">
        <v>905</v>
      </c>
      <c r="J775" s="626" t="s">
        <v>3235</v>
      </c>
      <c r="K775" s="626" t="s">
        <v>3236</v>
      </c>
      <c r="L775" s="627">
        <v>0</v>
      </c>
      <c r="M775" s="627">
        <v>0</v>
      </c>
      <c r="N775" s="626">
        <v>1</v>
      </c>
      <c r="O775" s="691">
        <v>0.5</v>
      </c>
      <c r="P775" s="627">
        <v>0</v>
      </c>
      <c r="Q775" s="642"/>
      <c r="R775" s="626">
        <v>1</v>
      </c>
      <c r="S775" s="642">
        <v>1</v>
      </c>
      <c r="T775" s="691">
        <v>0.5</v>
      </c>
      <c r="U775" s="673">
        <v>1</v>
      </c>
    </row>
    <row r="776" spans="1:21" ht="14.4" customHeight="1" x14ac:dyDescent="0.3">
      <c r="A776" s="625">
        <v>7</v>
      </c>
      <c r="B776" s="626" t="s">
        <v>528</v>
      </c>
      <c r="C776" s="626">
        <v>89301072</v>
      </c>
      <c r="D776" s="689" t="s">
        <v>4275</v>
      </c>
      <c r="E776" s="690" t="s">
        <v>2912</v>
      </c>
      <c r="F776" s="626" t="s">
        <v>2873</v>
      </c>
      <c r="G776" s="626" t="s">
        <v>3496</v>
      </c>
      <c r="H776" s="626" t="s">
        <v>527</v>
      </c>
      <c r="I776" s="626" t="s">
        <v>3497</v>
      </c>
      <c r="J776" s="626" t="s">
        <v>3498</v>
      </c>
      <c r="K776" s="626" t="s">
        <v>3499</v>
      </c>
      <c r="L776" s="627">
        <v>131.96</v>
      </c>
      <c r="M776" s="627">
        <v>3035.0800000000004</v>
      </c>
      <c r="N776" s="626">
        <v>23</v>
      </c>
      <c r="O776" s="691">
        <v>1.5</v>
      </c>
      <c r="P776" s="627">
        <v>3035.0800000000004</v>
      </c>
      <c r="Q776" s="642">
        <v>1</v>
      </c>
      <c r="R776" s="626">
        <v>23</v>
      </c>
      <c r="S776" s="642">
        <v>1</v>
      </c>
      <c r="T776" s="691">
        <v>1.5</v>
      </c>
      <c r="U776" s="673">
        <v>1</v>
      </c>
    </row>
    <row r="777" spans="1:21" ht="14.4" customHeight="1" x14ac:dyDescent="0.3">
      <c r="A777" s="625">
        <v>7</v>
      </c>
      <c r="B777" s="626" t="s">
        <v>528</v>
      </c>
      <c r="C777" s="626">
        <v>89301072</v>
      </c>
      <c r="D777" s="689" t="s">
        <v>4275</v>
      </c>
      <c r="E777" s="690" t="s">
        <v>2912</v>
      </c>
      <c r="F777" s="626" t="s">
        <v>2873</v>
      </c>
      <c r="G777" s="626" t="s">
        <v>3509</v>
      </c>
      <c r="H777" s="626" t="s">
        <v>527</v>
      </c>
      <c r="I777" s="626" t="s">
        <v>3510</v>
      </c>
      <c r="J777" s="626" t="s">
        <v>3511</v>
      </c>
      <c r="K777" s="626" t="s">
        <v>3512</v>
      </c>
      <c r="L777" s="627">
        <v>85.49</v>
      </c>
      <c r="M777" s="627">
        <v>170.98</v>
      </c>
      <c r="N777" s="626">
        <v>2</v>
      </c>
      <c r="O777" s="691">
        <v>1</v>
      </c>
      <c r="P777" s="627">
        <v>170.98</v>
      </c>
      <c r="Q777" s="642">
        <v>1</v>
      </c>
      <c r="R777" s="626">
        <v>2</v>
      </c>
      <c r="S777" s="642">
        <v>1</v>
      </c>
      <c r="T777" s="691">
        <v>1</v>
      </c>
      <c r="U777" s="673">
        <v>1</v>
      </c>
    </row>
    <row r="778" spans="1:21" ht="14.4" customHeight="1" x14ac:dyDescent="0.3">
      <c r="A778" s="625">
        <v>7</v>
      </c>
      <c r="B778" s="626" t="s">
        <v>528</v>
      </c>
      <c r="C778" s="626">
        <v>89301072</v>
      </c>
      <c r="D778" s="689" t="s">
        <v>4275</v>
      </c>
      <c r="E778" s="690" t="s">
        <v>2912</v>
      </c>
      <c r="F778" s="626" t="s">
        <v>2873</v>
      </c>
      <c r="G778" s="626" t="s">
        <v>3037</v>
      </c>
      <c r="H778" s="626" t="s">
        <v>527</v>
      </c>
      <c r="I778" s="626" t="s">
        <v>3042</v>
      </c>
      <c r="J778" s="626" t="s">
        <v>3043</v>
      </c>
      <c r="K778" s="626" t="s">
        <v>1011</v>
      </c>
      <c r="L778" s="627">
        <v>0</v>
      </c>
      <c r="M778" s="627">
        <v>0</v>
      </c>
      <c r="N778" s="626">
        <v>4</v>
      </c>
      <c r="O778" s="691">
        <v>1</v>
      </c>
      <c r="P778" s="627">
        <v>0</v>
      </c>
      <c r="Q778" s="642"/>
      <c r="R778" s="626">
        <v>4</v>
      </c>
      <c r="S778" s="642">
        <v>1</v>
      </c>
      <c r="T778" s="691">
        <v>1</v>
      </c>
      <c r="U778" s="673">
        <v>1</v>
      </c>
    </row>
    <row r="779" spans="1:21" ht="14.4" customHeight="1" x14ac:dyDescent="0.3">
      <c r="A779" s="625">
        <v>7</v>
      </c>
      <c r="B779" s="626" t="s">
        <v>528</v>
      </c>
      <c r="C779" s="626">
        <v>89301072</v>
      </c>
      <c r="D779" s="689" t="s">
        <v>4275</v>
      </c>
      <c r="E779" s="690" t="s">
        <v>2912</v>
      </c>
      <c r="F779" s="626" t="s">
        <v>2873</v>
      </c>
      <c r="G779" s="626" t="s">
        <v>3037</v>
      </c>
      <c r="H779" s="626" t="s">
        <v>527</v>
      </c>
      <c r="I779" s="626" t="s">
        <v>3946</v>
      </c>
      <c r="J779" s="626" t="s">
        <v>3530</v>
      </c>
      <c r="K779" s="626" t="s">
        <v>3045</v>
      </c>
      <c r="L779" s="627">
        <v>0</v>
      </c>
      <c r="M779" s="627">
        <v>0</v>
      </c>
      <c r="N779" s="626">
        <v>2</v>
      </c>
      <c r="O779" s="691">
        <v>1</v>
      </c>
      <c r="P779" s="627">
        <v>0</v>
      </c>
      <c r="Q779" s="642"/>
      <c r="R779" s="626">
        <v>2</v>
      </c>
      <c r="S779" s="642">
        <v>1</v>
      </c>
      <c r="T779" s="691">
        <v>1</v>
      </c>
      <c r="U779" s="673">
        <v>1</v>
      </c>
    </row>
    <row r="780" spans="1:21" ht="14.4" customHeight="1" x14ac:dyDescent="0.3">
      <c r="A780" s="625">
        <v>7</v>
      </c>
      <c r="B780" s="626" t="s">
        <v>528</v>
      </c>
      <c r="C780" s="626">
        <v>89301072</v>
      </c>
      <c r="D780" s="689" t="s">
        <v>4275</v>
      </c>
      <c r="E780" s="690" t="s">
        <v>2912</v>
      </c>
      <c r="F780" s="626" t="s">
        <v>2873</v>
      </c>
      <c r="G780" s="626" t="s">
        <v>3037</v>
      </c>
      <c r="H780" s="626" t="s">
        <v>527</v>
      </c>
      <c r="I780" s="626" t="s">
        <v>3044</v>
      </c>
      <c r="J780" s="626" t="s">
        <v>1007</v>
      </c>
      <c r="K780" s="626" t="s">
        <v>3045</v>
      </c>
      <c r="L780" s="627">
        <v>0</v>
      </c>
      <c r="M780" s="627">
        <v>0</v>
      </c>
      <c r="N780" s="626">
        <v>1</v>
      </c>
      <c r="O780" s="691">
        <v>1</v>
      </c>
      <c r="P780" s="627">
        <v>0</v>
      </c>
      <c r="Q780" s="642"/>
      <c r="R780" s="626">
        <v>1</v>
      </c>
      <c r="S780" s="642">
        <v>1</v>
      </c>
      <c r="T780" s="691">
        <v>1</v>
      </c>
      <c r="U780" s="673">
        <v>1</v>
      </c>
    </row>
    <row r="781" spans="1:21" ht="14.4" customHeight="1" x14ac:dyDescent="0.3">
      <c r="A781" s="625">
        <v>7</v>
      </c>
      <c r="B781" s="626" t="s">
        <v>528</v>
      </c>
      <c r="C781" s="626">
        <v>89301072</v>
      </c>
      <c r="D781" s="689" t="s">
        <v>4275</v>
      </c>
      <c r="E781" s="690" t="s">
        <v>2913</v>
      </c>
      <c r="F781" s="626" t="s">
        <v>2873</v>
      </c>
      <c r="G781" s="626" t="s">
        <v>2940</v>
      </c>
      <c r="H781" s="626" t="s">
        <v>645</v>
      </c>
      <c r="I781" s="626" t="s">
        <v>2941</v>
      </c>
      <c r="J781" s="626" t="s">
        <v>2942</v>
      </c>
      <c r="K781" s="626" t="s">
        <v>2943</v>
      </c>
      <c r="L781" s="627">
        <v>333.31</v>
      </c>
      <c r="M781" s="627">
        <v>999.93000000000006</v>
      </c>
      <c r="N781" s="626">
        <v>3</v>
      </c>
      <c r="O781" s="691">
        <v>1</v>
      </c>
      <c r="P781" s="627">
        <v>999.93000000000006</v>
      </c>
      <c r="Q781" s="642">
        <v>1</v>
      </c>
      <c r="R781" s="626">
        <v>3</v>
      </c>
      <c r="S781" s="642">
        <v>1</v>
      </c>
      <c r="T781" s="691">
        <v>1</v>
      </c>
      <c r="U781" s="673">
        <v>1</v>
      </c>
    </row>
    <row r="782" spans="1:21" ht="14.4" customHeight="1" x14ac:dyDescent="0.3">
      <c r="A782" s="625">
        <v>7</v>
      </c>
      <c r="B782" s="626" t="s">
        <v>528</v>
      </c>
      <c r="C782" s="626">
        <v>89301072</v>
      </c>
      <c r="D782" s="689" t="s">
        <v>4275</v>
      </c>
      <c r="E782" s="690" t="s">
        <v>2913</v>
      </c>
      <c r="F782" s="626" t="s">
        <v>2873</v>
      </c>
      <c r="G782" s="626" t="s">
        <v>3393</v>
      </c>
      <c r="H782" s="626" t="s">
        <v>527</v>
      </c>
      <c r="I782" s="626" t="s">
        <v>3947</v>
      </c>
      <c r="J782" s="626" t="s">
        <v>3948</v>
      </c>
      <c r="K782" s="626" t="s">
        <v>2044</v>
      </c>
      <c r="L782" s="627">
        <v>413.22</v>
      </c>
      <c r="M782" s="627">
        <v>1239.6600000000001</v>
      </c>
      <c r="N782" s="626">
        <v>3</v>
      </c>
      <c r="O782" s="691">
        <v>2.5</v>
      </c>
      <c r="P782" s="627">
        <v>1239.6600000000001</v>
      </c>
      <c r="Q782" s="642">
        <v>1</v>
      </c>
      <c r="R782" s="626">
        <v>3</v>
      </c>
      <c r="S782" s="642">
        <v>1</v>
      </c>
      <c r="T782" s="691">
        <v>2.5</v>
      </c>
      <c r="U782" s="673">
        <v>1</v>
      </c>
    </row>
    <row r="783" spans="1:21" ht="14.4" customHeight="1" x14ac:dyDescent="0.3">
      <c r="A783" s="625">
        <v>7</v>
      </c>
      <c r="B783" s="626" t="s">
        <v>528</v>
      </c>
      <c r="C783" s="626">
        <v>89301072</v>
      </c>
      <c r="D783" s="689" t="s">
        <v>4275</v>
      </c>
      <c r="E783" s="690" t="s">
        <v>2913</v>
      </c>
      <c r="F783" s="626" t="s">
        <v>2873</v>
      </c>
      <c r="G783" s="626" t="s">
        <v>3448</v>
      </c>
      <c r="H783" s="626" t="s">
        <v>527</v>
      </c>
      <c r="I783" s="626" t="s">
        <v>3949</v>
      </c>
      <c r="J783" s="626" t="s">
        <v>3950</v>
      </c>
      <c r="K783" s="626" t="s">
        <v>3951</v>
      </c>
      <c r="L783" s="627">
        <v>77.08</v>
      </c>
      <c r="M783" s="627">
        <v>77.08</v>
      </c>
      <c r="N783" s="626">
        <v>1</v>
      </c>
      <c r="O783" s="691">
        <v>1</v>
      </c>
      <c r="P783" s="627"/>
      <c r="Q783" s="642">
        <v>0</v>
      </c>
      <c r="R783" s="626"/>
      <c r="S783" s="642">
        <v>0</v>
      </c>
      <c r="T783" s="691"/>
      <c r="U783" s="673">
        <v>0</v>
      </c>
    </row>
    <row r="784" spans="1:21" ht="14.4" customHeight="1" x14ac:dyDescent="0.3">
      <c r="A784" s="625">
        <v>7</v>
      </c>
      <c r="B784" s="626" t="s">
        <v>528</v>
      </c>
      <c r="C784" s="626">
        <v>89301072</v>
      </c>
      <c r="D784" s="689" t="s">
        <v>4275</v>
      </c>
      <c r="E784" s="690" t="s">
        <v>2913</v>
      </c>
      <c r="F784" s="626" t="s">
        <v>2873</v>
      </c>
      <c r="G784" s="626" t="s">
        <v>3952</v>
      </c>
      <c r="H784" s="626" t="s">
        <v>527</v>
      </c>
      <c r="I784" s="626" t="s">
        <v>3953</v>
      </c>
      <c r="J784" s="626" t="s">
        <v>3954</v>
      </c>
      <c r="K784" s="626" t="s">
        <v>3955</v>
      </c>
      <c r="L784" s="627">
        <v>0</v>
      </c>
      <c r="M784" s="627">
        <v>0</v>
      </c>
      <c r="N784" s="626">
        <v>3</v>
      </c>
      <c r="O784" s="691">
        <v>1</v>
      </c>
      <c r="P784" s="627">
        <v>0</v>
      </c>
      <c r="Q784" s="642"/>
      <c r="R784" s="626">
        <v>3</v>
      </c>
      <c r="S784" s="642">
        <v>1</v>
      </c>
      <c r="T784" s="691">
        <v>1</v>
      </c>
      <c r="U784" s="673">
        <v>1</v>
      </c>
    </row>
    <row r="785" spans="1:21" ht="14.4" customHeight="1" x14ac:dyDescent="0.3">
      <c r="A785" s="625">
        <v>7</v>
      </c>
      <c r="B785" s="626" t="s">
        <v>528</v>
      </c>
      <c r="C785" s="626">
        <v>89301072</v>
      </c>
      <c r="D785" s="689" t="s">
        <v>4275</v>
      </c>
      <c r="E785" s="690" t="s">
        <v>2913</v>
      </c>
      <c r="F785" s="626" t="s">
        <v>2873</v>
      </c>
      <c r="G785" s="626" t="s">
        <v>3956</v>
      </c>
      <c r="H785" s="626" t="s">
        <v>527</v>
      </c>
      <c r="I785" s="626" t="s">
        <v>3957</v>
      </c>
      <c r="J785" s="626" t="s">
        <v>3958</v>
      </c>
      <c r="K785" s="626" t="s">
        <v>3959</v>
      </c>
      <c r="L785" s="627">
        <v>0</v>
      </c>
      <c r="M785" s="627">
        <v>0</v>
      </c>
      <c r="N785" s="626">
        <v>1</v>
      </c>
      <c r="O785" s="691">
        <v>1</v>
      </c>
      <c r="P785" s="627">
        <v>0</v>
      </c>
      <c r="Q785" s="642"/>
      <c r="R785" s="626">
        <v>1</v>
      </c>
      <c r="S785" s="642">
        <v>1</v>
      </c>
      <c r="T785" s="691">
        <v>1</v>
      </c>
      <c r="U785" s="673">
        <v>1</v>
      </c>
    </row>
    <row r="786" spans="1:21" ht="14.4" customHeight="1" x14ac:dyDescent="0.3">
      <c r="A786" s="625">
        <v>7</v>
      </c>
      <c r="B786" s="626" t="s">
        <v>528</v>
      </c>
      <c r="C786" s="626">
        <v>89301072</v>
      </c>
      <c r="D786" s="689" t="s">
        <v>4275</v>
      </c>
      <c r="E786" s="690" t="s">
        <v>2913</v>
      </c>
      <c r="F786" s="626" t="s">
        <v>2873</v>
      </c>
      <c r="G786" s="626" t="s">
        <v>3582</v>
      </c>
      <c r="H786" s="626" t="s">
        <v>527</v>
      </c>
      <c r="I786" s="626" t="s">
        <v>3960</v>
      </c>
      <c r="J786" s="626" t="s">
        <v>3961</v>
      </c>
      <c r="K786" s="626" t="s">
        <v>3585</v>
      </c>
      <c r="L786" s="627">
        <v>413.22</v>
      </c>
      <c r="M786" s="627">
        <v>826.44</v>
      </c>
      <c r="N786" s="626">
        <v>2</v>
      </c>
      <c r="O786" s="691">
        <v>2</v>
      </c>
      <c r="P786" s="627">
        <v>826.44</v>
      </c>
      <c r="Q786" s="642">
        <v>1</v>
      </c>
      <c r="R786" s="626">
        <v>2</v>
      </c>
      <c r="S786" s="642">
        <v>1</v>
      </c>
      <c r="T786" s="691">
        <v>2</v>
      </c>
      <c r="U786" s="673">
        <v>1</v>
      </c>
    </row>
    <row r="787" spans="1:21" ht="14.4" customHeight="1" x14ac:dyDescent="0.3">
      <c r="A787" s="625">
        <v>7</v>
      </c>
      <c r="B787" s="626" t="s">
        <v>528</v>
      </c>
      <c r="C787" s="626">
        <v>89301072</v>
      </c>
      <c r="D787" s="689" t="s">
        <v>4275</v>
      </c>
      <c r="E787" s="690" t="s">
        <v>2913</v>
      </c>
      <c r="F787" s="626" t="s">
        <v>2873</v>
      </c>
      <c r="G787" s="626" t="s">
        <v>3023</v>
      </c>
      <c r="H787" s="626" t="s">
        <v>645</v>
      </c>
      <c r="I787" s="626" t="s">
        <v>3024</v>
      </c>
      <c r="J787" s="626" t="s">
        <v>1881</v>
      </c>
      <c r="K787" s="626" t="s">
        <v>3025</v>
      </c>
      <c r="L787" s="627">
        <v>96.63</v>
      </c>
      <c r="M787" s="627">
        <v>193.26</v>
      </c>
      <c r="N787" s="626">
        <v>2</v>
      </c>
      <c r="O787" s="691">
        <v>1</v>
      </c>
      <c r="P787" s="627">
        <v>193.26</v>
      </c>
      <c r="Q787" s="642">
        <v>1</v>
      </c>
      <c r="R787" s="626">
        <v>2</v>
      </c>
      <c r="S787" s="642">
        <v>1</v>
      </c>
      <c r="T787" s="691">
        <v>1</v>
      </c>
      <c r="U787" s="673">
        <v>1</v>
      </c>
    </row>
    <row r="788" spans="1:21" ht="14.4" customHeight="1" x14ac:dyDescent="0.3">
      <c r="A788" s="625">
        <v>7</v>
      </c>
      <c r="B788" s="626" t="s">
        <v>528</v>
      </c>
      <c r="C788" s="626">
        <v>89301072</v>
      </c>
      <c r="D788" s="689" t="s">
        <v>4275</v>
      </c>
      <c r="E788" s="690" t="s">
        <v>2913</v>
      </c>
      <c r="F788" s="626" t="s">
        <v>2873</v>
      </c>
      <c r="G788" s="626" t="s">
        <v>3023</v>
      </c>
      <c r="H788" s="626" t="s">
        <v>645</v>
      </c>
      <c r="I788" s="626" t="s">
        <v>3663</v>
      </c>
      <c r="J788" s="626" t="s">
        <v>1881</v>
      </c>
      <c r="K788" s="626" t="s">
        <v>3664</v>
      </c>
      <c r="L788" s="627">
        <v>193.26</v>
      </c>
      <c r="M788" s="627">
        <v>386.52</v>
      </c>
      <c r="N788" s="626">
        <v>2</v>
      </c>
      <c r="O788" s="691">
        <v>2</v>
      </c>
      <c r="P788" s="627">
        <v>386.52</v>
      </c>
      <c r="Q788" s="642">
        <v>1</v>
      </c>
      <c r="R788" s="626">
        <v>2</v>
      </c>
      <c r="S788" s="642">
        <v>1</v>
      </c>
      <c r="T788" s="691">
        <v>2</v>
      </c>
      <c r="U788" s="673">
        <v>1</v>
      </c>
    </row>
    <row r="789" spans="1:21" ht="14.4" customHeight="1" x14ac:dyDescent="0.3">
      <c r="A789" s="625">
        <v>7</v>
      </c>
      <c r="B789" s="626" t="s">
        <v>528</v>
      </c>
      <c r="C789" s="626">
        <v>89301072</v>
      </c>
      <c r="D789" s="689" t="s">
        <v>4275</v>
      </c>
      <c r="E789" s="690" t="s">
        <v>2913</v>
      </c>
      <c r="F789" s="626" t="s">
        <v>2873</v>
      </c>
      <c r="G789" s="626" t="s">
        <v>3023</v>
      </c>
      <c r="H789" s="626" t="s">
        <v>527</v>
      </c>
      <c r="I789" s="626" t="s">
        <v>667</v>
      </c>
      <c r="J789" s="626" t="s">
        <v>668</v>
      </c>
      <c r="K789" s="626" t="s">
        <v>2831</v>
      </c>
      <c r="L789" s="627">
        <v>96.63</v>
      </c>
      <c r="M789" s="627">
        <v>193.26</v>
      </c>
      <c r="N789" s="626">
        <v>2</v>
      </c>
      <c r="O789" s="691">
        <v>1</v>
      </c>
      <c r="P789" s="627">
        <v>193.26</v>
      </c>
      <c r="Q789" s="642">
        <v>1</v>
      </c>
      <c r="R789" s="626">
        <v>2</v>
      </c>
      <c r="S789" s="642">
        <v>1</v>
      </c>
      <c r="T789" s="691">
        <v>1</v>
      </c>
      <c r="U789" s="673">
        <v>1</v>
      </c>
    </row>
    <row r="790" spans="1:21" ht="14.4" customHeight="1" x14ac:dyDescent="0.3">
      <c r="A790" s="625">
        <v>7</v>
      </c>
      <c r="B790" s="626" t="s">
        <v>528</v>
      </c>
      <c r="C790" s="626">
        <v>89301072</v>
      </c>
      <c r="D790" s="689" t="s">
        <v>4275</v>
      </c>
      <c r="E790" s="690" t="s">
        <v>2913</v>
      </c>
      <c r="F790" s="626" t="s">
        <v>2873</v>
      </c>
      <c r="G790" s="626" t="s">
        <v>3030</v>
      </c>
      <c r="H790" s="626" t="s">
        <v>527</v>
      </c>
      <c r="I790" s="626" t="s">
        <v>3962</v>
      </c>
      <c r="J790" s="626" t="s">
        <v>3963</v>
      </c>
      <c r="K790" s="626" t="s">
        <v>3033</v>
      </c>
      <c r="L790" s="627">
        <v>0</v>
      </c>
      <c r="M790" s="627">
        <v>0</v>
      </c>
      <c r="N790" s="626">
        <v>1</v>
      </c>
      <c r="O790" s="691">
        <v>0.5</v>
      </c>
      <c r="P790" s="627">
        <v>0</v>
      </c>
      <c r="Q790" s="642"/>
      <c r="R790" s="626">
        <v>1</v>
      </c>
      <c r="S790" s="642">
        <v>1</v>
      </c>
      <c r="T790" s="691">
        <v>0.5</v>
      </c>
      <c r="U790" s="673">
        <v>1</v>
      </c>
    </row>
    <row r="791" spans="1:21" ht="14.4" customHeight="1" x14ac:dyDescent="0.3">
      <c r="A791" s="625">
        <v>7</v>
      </c>
      <c r="B791" s="626" t="s">
        <v>528</v>
      </c>
      <c r="C791" s="626">
        <v>89301072</v>
      </c>
      <c r="D791" s="689" t="s">
        <v>4275</v>
      </c>
      <c r="E791" s="690" t="s">
        <v>2913</v>
      </c>
      <c r="F791" s="626" t="s">
        <v>2873</v>
      </c>
      <c r="G791" s="626" t="s">
        <v>3037</v>
      </c>
      <c r="H791" s="626" t="s">
        <v>527</v>
      </c>
      <c r="I791" s="626" t="s">
        <v>3964</v>
      </c>
      <c r="J791" s="626" t="s">
        <v>3530</v>
      </c>
      <c r="K791" s="626" t="s">
        <v>1011</v>
      </c>
      <c r="L791" s="627">
        <v>0</v>
      </c>
      <c r="M791" s="627">
        <v>0</v>
      </c>
      <c r="N791" s="626">
        <v>1</v>
      </c>
      <c r="O791" s="691">
        <v>1</v>
      </c>
      <c r="P791" s="627">
        <v>0</v>
      </c>
      <c r="Q791" s="642"/>
      <c r="R791" s="626">
        <v>1</v>
      </c>
      <c r="S791" s="642">
        <v>1</v>
      </c>
      <c r="T791" s="691">
        <v>1</v>
      </c>
      <c r="U791" s="673">
        <v>1</v>
      </c>
    </row>
    <row r="792" spans="1:21" ht="14.4" customHeight="1" x14ac:dyDescent="0.3">
      <c r="A792" s="625">
        <v>7</v>
      </c>
      <c r="B792" s="626" t="s">
        <v>528</v>
      </c>
      <c r="C792" s="626">
        <v>89301072</v>
      </c>
      <c r="D792" s="689" t="s">
        <v>4275</v>
      </c>
      <c r="E792" s="690" t="s">
        <v>2913</v>
      </c>
      <c r="F792" s="626" t="s">
        <v>2873</v>
      </c>
      <c r="G792" s="626" t="s">
        <v>3037</v>
      </c>
      <c r="H792" s="626" t="s">
        <v>527</v>
      </c>
      <c r="I792" s="626" t="s">
        <v>1010</v>
      </c>
      <c r="J792" s="626" t="s">
        <v>1007</v>
      </c>
      <c r="K792" s="626" t="s">
        <v>1011</v>
      </c>
      <c r="L792" s="627">
        <v>0</v>
      </c>
      <c r="M792" s="627">
        <v>0</v>
      </c>
      <c r="N792" s="626">
        <v>1</v>
      </c>
      <c r="O792" s="691">
        <v>1</v>
      </c>
      <c r="P792" s="627"/>
      <c r="Q792" s="642"/>
      <c r="R792" s="626"/>
      <c r="S792" s="642">
        <v>0</v>
      </c>
      <c r="T792" s="691"/>
      <c r="U792" s="673">
        <v>0</v>
      </c>
    </row>
    <row r="793" spans="1:21" ht="14.4" customHeight="1" x14ac:dyDescent="0.3">
      <c r="A793" s="625">
        <v>7</v>
      </c>
      <c r="B793" s="626" t="s">
        <v>528</v>
      </c>
      <c r="C793" s="626">
        <v>89301072</v>
      </c>
      <c r="D793" s="689" t="s">
        <v>4275</v>
      </c>
      <c r="E793" s="690" t="s">
        <v>2914</v>
      </c>
      <c r="F793" s="626" t="s">
        <v>2873</v>
      </c>
      <c r="G793" s="626" t="s">
        <v>3234</v>
      </c>
      <c r="H793" s="626" t="s">
        <v>527</v>
      </c>
      <c r="I793" s="626" t="s">
        <v>905</v>
      </c>
      <c r="J793" s="626" t="s">
        <v>3235</v>
      </c>
      <c r="K793" s="626" t="s">
        <v>3236</v>
      </c>
      <c r="L793" s="627">
        <v>0</v>
      </c>
      <c r="M793" s="627">
        <v>0</v>
      </c>
      <c r="N793" s="626">
        <v>1</v>
      </c>
      <c r="O793" s="691">
        <v>1</v>
      </c>
      <c r="P793" s="627"/>
      <c r="Q793" s="642"/>
      <c r="R793" s="626"/>
      <c r="S793" s="642">
        <v>0</v>
      </c>
      <c r="T793" s="691"/>
      <c r="U793" s="673">
        <v>0</v>
      </c>
    </row>
    <row r="794" spans="1:21" ht="14.4" customHeight="1" x14ac:dyDescent="0.3">
      <c r="A794" s="625">
        <v>7</v>
      </c>
      <c r="B794" s="626" t="s">
        <v>528</v>
      </c>
      <c r="C794" s="626">
        <v>89301074</v>
      </c>
      <c r="D794" s="689" t="s">
        <v>4276</v>
      </c>
      <c r="E794" s="690" t="s">
        <v>2885</v>
      </c>
      <c r="F794" s="626" t="s">
        <v>2873</v>
      </c>
      <c r="G794" s="626" t="s">
        <v>3046</v>
      </c>
      <c r="H794" s="626" t="s">
        <v>527</v>
      </c>
      <c r="I794" s="626" t="s">
        <v>3388</v>
      </c>
      <c r="J794" s="626" t="s">
        <v>3389</v>
      </c>
      <c r="K794" s="626" t="s">
        <v>3390</v>
      </c>
      <c r="L794" s="627">
        <v>6.98</v>
      </c>
      <c r="M794" s="627">
        <v>20.94</v>
      </c>
      <c r="N794" s="626">
        <v>3</v>
      </c>
      <c r="O794" s="691">
        <v>1</v>
      </c>
      <c r="P794" s="627"/>
      <c r="Q794" s="642">
        <v>0</v>
      </c>
      <c r="R794" s="626"/>
      <c r="S794" s="642">
        <v>0</v>
      </c>
      <c r="T794" s="691"/>
      <c r="U794" s="673">
        <v>0</v>
      </c>
    </row>
    <row r="795" spans="1:21" ht="14.4" customHeight="1" x14ac:dyDescent="0.3">
      <c r="A795" s="625">
        <v>7</v>
      </c>
      <c r="B795" s="626" t="s">
        <v>528</v>
      </c>
      <c r="C795" s="626">
        <v>89301074</v>
      </c>
      <c r="D795" s="689" t="s">
        <v>4276</v>
      </c>
      <c r="E795" s="690" t="s">
        <v>2885</v>
      </c>
      <c r="F795" s="626" t="s">
        <v>2873</v>
      </c>
      <c r="G795" s="626" t="s">
        <v>3634</v>
      </c>
      <c r="H795" s="626" t="s">
        <v>527</v>
      </c>
      <c r="I795" s="626" t="s">
        <v>3965</v>
      </c>
      <c r="J795" s="626" t="s">
        <v>3636</v>
      </c>
      <c r="K795" s="626" t="s">
        <v>3966</v>
      </c>
      <c r="L795" s="627">
        <v>0</v>
      </c>
      <c r="M795" s="627">
        <v>0</v>
      </c>
      <c r="N795" s="626">
        <v>1</v>
      </c>
      <c r="O795" s="691">
        <v>0.5</v>
      </c>
      <c r="P795" s="627">
        <v>0</v>
      </c>
      <c r="Q795" s="642"/>
      <c r="R795" s="626">
        <v>1</v>
      </c>
      <c r="S795" s="642">
        <v>1</v>
      </c>
      <c r="T795" s="691">
        <v>0.5</v>
      </c>
      <c r="U795" s="673">
        <v>1</v>
      </c>
    </row>
    <row r="796" spans="1:21" ht="14.4" customHeight="1" x14ac:dyDescent="0.3">
      <c r="A796" s="625">
        <v>7</v>
      </c>
      <c r="B796" s="626" t="s">
        <v>528</v>
      </c>
      <c r="C796" s="626">
        <v>89301074</v>
      </c>
      <c r="D796" s="689" t="s">
        <v>4276</v>
      </c>
      <c r="E796" s="690" t="s">
        <v>2885</v>
      </c>
      <c r="F796" s="626" t="s">
        <v>2873</v>
      </c>
      <c r="G796" s="626" t="s">
        <v>3634</v>
      </c>
      <c r="H796" s="626" t="s">
        <v>527</v>
      </c>
      <c r="I796" s="626" t="s">
        <v>3967</v>
      </c>
      <c r="J796" s="626" t="s">
        <v>3745</v>
      </c>
      <c r="K796" s="626" t="s">
        <v>3722</v>
      </c>
      <c r="L796" s="627">
        <v>0</v>
      </c>
      <c r="M796" s="627">
        <v>0</v>
      </c>
      <c r="N796" s="626">
        <v>1</v>
      </c>
      <c r="O796" s="691">
        <v>0.5</v>
      </c>
      <c r="P796" s="627">
        <v>0</v>
      </c>
      <c r="Q796" s="642"/>
      <c r="R796" s="626">
        <v>1</v>
      </c>
      <c r="S796" s="642">
        <v>1</v>
      </c>
      <c r="T796" s="691">
        <v>0.5</v>
      </c>
      <c r="U796" s="673">
        <v>1</v>
      </c>
    </row>
    <row r="797" spans="1:21" ht="14.4" customHeight="1" x14ac:dyDescent="0.3">
      <c r="A797" s="625">
        <v>7</v>
      </c>
      <c r="B797" s="626" t="s">
        <v>528</v>
      </c>
      <c r="C797" s="626">
        <v>89301074</v>
      </c>
      <c r="D797" s="689" t="s">
        <v>4276</v>
      </c>
      <c r="E797" s="690" t="s">
        <v>2885</v>
      </c>
      <c r="F797" s="626" t="s">
        <v>2873</v>
      </c>
      <c r="G797" s="626" t="s">
        <v>3747</v>
      </c>
      <c r="H797" s="626" t="s">
        <v>527</v>
      </c>
      <c r="I797" s="626" t="s">
        <v>3968</v>
      </c>
      <c r="J797" s="626" t="s">
        <v>3749</v>
      </c>
      <c r="K797" s="626" t="s">
        <v>3969</v>
      </c>
      <c r="L797" s="627">
        <v>0</v>
      </c>
      <c r="M797" s="627">
        <v>0</v>
      </c>
      <c r="N797" s="626">
        <v>1</v>
      </c>
      <c r="O797" s="691">
        <v>0.5</v>
      </c>
      <c r="P797" s="627">
        <v>0</v>
      </c>
      <c r="Q797" s="642"/>
      <c r="R797" s="626">
        <v>1</v>
      </c>
      <c r="S797" s="642">
        <v>1</v>
      </c>
      <c r="T797" s="691">
        <v>0.5</v>
      </c>
      <c r="U797" s="673">
        <v>1</v>
      </c>
    </row>
    <row r="798" spans="1:21" ht="14.4" customHeight="1" x14ac:dyDescent="0.3">
      <c r="A798" s="625">
        <v>7</v>
      </c>
      <c r="B798" s="626" t="s">
        <v>528</v>
      </c>
      <c r="C798" s="626">
        <v>89301074</v>
      </c>
      <c r="D798" s="689" t="s">
        <v>4276</v>
      </c>
      <c r="E798" s="690" t="s">
        <v>2885</v>
      </c>
      <c r="F798" s="626" t="s">
        <v>2873</v>
      </c>
      <c r="G798" s="626" t="s">
        <v>3311</v>
      </c>
      <c r="H798" s="626" t="s">
        <v>527</v>
      </c>
      <c r="I798" s="626" t="s">
        <v>947</v>
      </c>
      <c r="J798" s="626" t="s">
        <v>948</v>
      </c>
      <c r="K798" s="626" t="s">
        <v>3312</v>
      </c>
      <c r="L798" s="627">
        <v>153.37</v>
      </c>
      <c r="M798" s="627">
        <v>306.74</v>
      </c>
      <c r="N798" s="626">
        <v>2</v>
      </c>
      <c r="O798" s="691">
        <v>1.5</v>
      </c>
      <c r="P798" s="627">
        <v>306.74</v>
      </c>
      <c r="Q798" s="642">
        <v>1</v>
      </c>
      <c r="R798" s="626">
        <v>2</v>
      </c>
      <c r="S798" s="642">
        <v>1</v>
      </c>
      <c r="T798" s="691">
        <v>1.5</v>
      </c>
      <c r="U798" s="673">
        <v>1</v>
      </c>
    </row>
    <row r="799" spans="1:21" ht="14.4" customHeight="1" x14ac:dyDescent="0.3">
      <c r="A799" s="625">
        <v>7</v>
      </c>
      <c r="B799" s="626" t="s">
        <v>528</v>
      </c>
      <c r="C799" s="626">
        <v>89301074</v>
      </c>
      <c r="D799" s="689" t="s">
        <v>4276</v>
      </c>
      <c r="E799" s="690" t="s">
        <v>2885</v>
      </c>
      <c r="F799" s="626" t="s">
        <v>2873</v>
      </c>
      <c r="G799" s="626" t="s">
        <v>2928</v>
      </c>
      <c r="H799" s="626" t="s">
        <v>527</v>
      </c>
      <c r="I799" s="626" t="s">
        <v>2254</v>
      </c>
      <c r="J799" s="626" t="s">
        <v>2255</v>
      </c>
      <c r="K799" s="626" t="s">
        <v>3281</v>
      </c>
      <c r="L799" s="627">
        <v>31.64</v>
      </c>
      <c r="M799" s="627">
        <v>31.64</v>
      </c>
      <c r="N799" s="626">
        <v>1</v>
      </c>
      <c r="O799" s="691">
        <v>0.5</v>
      </c>
      <c r="P799" s="627">
        <v>31.64</v>
      </c>
      <c r="Q799" s="642">
        <v>1</v>
      </c>
      <c r="R799" s="626">
        <v>1</v>
      </c>
      <c r="S799" s="642">
        <v>1</v>
      </c>
      <c r="T799" s="691">
        <v>0.5</v>
      </c>
      <c r="U799" s="673">
        <v>1</v>
      </c>
    </row>
    <row r="800" spans="1:21" ht="14.4" customHeight="1" x14ac:dyDescent="0.3">
      <c r="A800" s="625">
        <v>7</v>
      </c>
      <c r="B800" s="626" t="s">
        <v>528</v>
      </c>
      <c r="C800" s="626">
        <v>89301074</v>
      </c>
      <c r="D800" s="689" t="s">
        <v>4276</v>
      </c>
      <c r="E800" s="690" t="s">
        <v>2885</v>
      </c>
      <c r="F800" s="626" t="s">
        <v>2873</v>
      </c>
      <c r="G800" s="626" t="s">
        <v>3970</v>
      </c>
      <c r="H800" s="626" t="s">
        <v>527</v>
      </c>
      <c r="I800" s="626" t="s">
        <v>3971</v>
      </c>
      <c r="J800" s="626" t="s">
        <v>3972</v>
      </c>
      <c r="K800" s="626" t="s">
        <v>1092</v>
      </c>
      <c r="L800" s="627">
        <v>56.97</v>
      </c>
      <c r="M800" s="627">
        <v>56.97</v>
      </c>
      <c r="N800" s="626">
        <v>1</v>
      </c>
      <c r="O800" s="691">
        <v>1</v>
      </c>
      <c r="P800" s="627"/>
      <c r="Q800" s="642">
        <v>0</v>
      </c>
      <c r="R800" s="626"/>
      <c r="S800" s="642">
        <v>0</v>
      </c>
      <c r="T800" s="691"/>
      <c r="U800" s="673">
        <v>0</v>
      </c>
    </row>
    <row r="801" spans="1:21" ht="14.4" customHeight="1" x14ac:dyDescent="0.3">
      <c r="A801" s="625">
        <v>7</v>
      </c>
      <c r="B801" s="626" t="s">
        <v>528</v>
      </c>
      <c r="C801" s="626">
        <v>89301074</v>
      </c>
      <c r="D801" s="689" t="s">
        <v>4276</v>
      </c>
      <c r="E801" s="690" t="s">
        <v>2885</v>
      </c>
      <c r="F801" s="626" t="s">
        <v>2873</v>
      </c>
      <c r="G801" s="626" t="s">
        <v>3540</v>
      </c>
      <c r="H801" s="626" t="s">
        <v>527</v>
      </c>
      <c r="I801" s="626" t="s">
        <v>966</v>
      </c>
      <c r="J801" s="626" t="s">
        <v>967</v>
      </c>
      <c r="K801" s="626" t="s">
        <v>968</v>
      </c>
      <c r="L801" s="627">
        <v>132.34</v>
      </c>
      <c r="M801" s="627">
        <v>132.34</v>
      </c>
      <c r="N801" s="626">
        <v>1</v>
      </c>
      <c r="O801" s="691">
        <v>1</v>
      </c>
      <c r="P801" s="627"/>
      <c r="Q801" s="642">
        <v>0</v>
      </c>
      <c r="R801" s="626"/>
      <c r="S801" s="642">
        <v>0</v>
      </c>
      <c r="T801" s="691"/>
      <c r="U801" s="673">
        <v>0</v>
      </c>
    </row>
    <row r="802" spans="1:21" ht="14.4" customHeight="1" x14ac:dyDescent="0.3">
      <c r="A802" s="625">
        <v>7</v>
      </c>
      <c r="B802" s="626" t="s">
        <v>528</v>
      </c>
      <c r="C802" s="626">
        <v>89301074</v>
      </c>
      <c r="D802" s="689" t="s">
        <v>4276</v>
      </c>
      <c r="E802" s="690" t="s">
        <v>2885</v>
      </c>
      <c r="F802" s="626" t="s">
        <v>2873</v>
      </c>
      <c r="G802" s="626" t="s">
        <v>3973</v>
      </c>
      <c r="H802" s="626" t="s">
        <v>527</v>
      </c>
      <c r="I802" s="626" t="s">
        <v>2261</v>
      </c>
      <c r="J802" s="626" t="s">
        <v>2262</v>
      </c>
      <c r="K802" s="626" t="s">
        <v>3974</v>
      </c>
      <c r="L802" s="627">
        <v>31.54</v>
      </c>
      <c r="M802" s="627">
        <v>63.08</v>
      </c>
      <c r="N802" s="626">
        <v>2</v>
      </c>
      <c r="O802" s="691">
        <v>1</v>
      </c>
      <c r="P802" s="627">
        <v>63.08</v>
      </c>
      <c r="Q802" s="642">
        <v>1</v>
      </c>
      <c r="R802" s="626">
        <v>2</v>
      </c>
      <c r="S802" s="642">
        <v>1</v>
      </c>
      <c r="T802" s="691">
        <v>1</v>
      </c>
      <c r="U802" s="673">
        <v>1</v>
      </c>
    </row>
    <row r="803" spans="1:21" ht="14.4" customHeight="1" x14ac:dyDescent="0.3">
      <c r="A803" s="625">
        <v>7</v>
      </c>
      <c r="B803" s="626" t="s">
        <v>528</v>
      </c>
      <c r="C803" s="626">
        <v>89301074</v>
      </c>
      <c r="D803" s="689" t="s">
        <v>4276</v>
      </c>
      <c r="E803" s="690" t="s">
        <v>2885</v>
      </c>
      <c r="F803" s="626" t="s">
        <v>2873</v>
      </c>
      <c r="G803" s="626" t="s">
        <v>3023</v>
      </c>
      <c r="H803" s="626" t="s">
        <v>527</v>
      </c>
      <c r="I803" s="626" t="s">
        <v>667</v>
      </c>
      <c r="J803" s="626" t="s">
        <v>668</v>
      </c>
      <c r="K803" s="626" t="s">
        <v>2831</v>
      </c>
      <c r="L803" s="627">
        <v>96.63</v>
      </c>
      <c r="M803" s="627">
        <v>289.89</v>
      </c>
      <c r="N803" s="626">
        <v>3</v>
      </c>
      <c r="O803" s="691">
        <v>1.5</v>
      </c>
      <c r="P803" s="627">
        <v>289.89</v>
      </c>
      <c r="Q803" s="642">
        <v>1</v>
      </c>
      <c r="R803" s="626">
        <v>3</v>
      </c>
      <c r="S803" s="642">
        <v>1</v>
      </c>
      <c r="T803" s="691">
        <v>1.5</v>
      </c>
      <c r="U803" s="673">
        <v>1</v>
      </c>
    </row>
    <row r="804" spans="1:21" ht="14.4" customHeight="1" x14ac:dyDescent="0.3">
      <c r="A804" s="625">
        <v>7</v>
      </c>
      <c r="B804" s="626" t="s">
        <v>528</v>
      </c>
      <c r="C804" s="626">
        <v>89301074</v>
      </c>
      <c r="D804" s="689" t="s">
        <v>4276</v>
      </c>
      <c r="E804" s="690" t="s">
        <v>2885</v>
      </c>
      <c r="F804" s="626" t="s">
        <v>2873</v>
      </c>
      <c r="G804" s="626" t="s">
        <v>3975</v>
      </c>
      <c r="H804" s="626" t="s">
        <v>527</v>
      </c>
      <c r="I804" s="626" t="s">
        <v>3976</v>
      </c>
      <c r="J804" s="626" t="s">
        <v>3977</v>
      </c>
      <c r="K804" s="626" t="s">
        <v>3978</v>
      </c>
      <c r="L804" s="627">
        <v>221.89</v>
      </c>
      <c r="M804" s="627">
        <v>221.89</v>
      </c>
      <c r="N804" s="626">
        <v>1</v>
      </c>
      <c r="O804" s="691">
        <v>1</v>
      </c>
      <c r="P804" s="627"/>
      <c r="Q804" s="642">
        <v>0</v>
      </c>
      <c r="R804" s="626"/>
      <c r="S804" s="642">
        <v>0</v>
      </c>
      <c r="T804" s="691"/>
      <c r="U804" s="673">
        <v>0</v>
      </c>
    </row>
    <row r="805" spans="1:21" ht="14.4" customHeight="1" x14ac:dyDescent="0.3">
      <c r="A805" s="625">
        <v>7</v>
      </c>
      <c r="B805" s="626" t="s">
        <v>528</v>
      </c>
      <c r="C805" s="626">
        <v>89301074</v>
      </c>
      <c r="D805" s="689" t="s">
        <v>4276</v>
      </c>
      <c r="E805" s="690" t="s">
        <v>2885</v>
      </c>
      <c r="F805" s="626" t="s">
        <v>2873</v>
      </c>
      <c r="G805" s="626" t="s">
        <v>3979</v>
      </c>
      <c r="H805" s="626" t="s">
        <v>527</v>
      </c>
      <c r="I805" s="626" t="s">
        <v>3980</v>
      </c>
      <c r="J805" s="626" t="s">
        <v>3981</v>
      </c>
      <c r="K805" s="626" t="s">
        <v>2951</v>
      </c>
      <c r="L805" s="627">
        <v>0</v>
      </c>
      <c r="M805" s="627">
        <v>0</v>
      </c>
      <c r="N805" s="626">
        <v>2</v>
      </c>
      <c r="O805" s="691">
        <v>2</v>
      </c>
      <c r="P805" s="627"/>
      <c r="Q805" s="642"/>
      <c r="R805" s="626"/>
      <c r="S805" s="642">
        <v>0</v>
      </c>
      <c r="T805" s="691"/>
      <c r="U805" s="673">
        <v>0</v>
      </c>
    </row>
    <row r="806" spans="1:21" ht="14.4" customHeight="1" x14ac:dyDescent="0.3">
      <c r="A806" s="625">
        <v>7</v>
      </c>
      <c r="B806" s="626" t="s">
        <v>528</v>
      </c>
      <c r="C806" s="626">
        <v>89301074</v>
      </c>
      <c r="D806" s="689" t="s">
        <v>4276</v>
      </c>
      <c r="E806" s="690" t="s">
        <v>2887</v>
      </c>
      <c r="F806" s="626" t="s">
        <v>2873</v>
      </c>
      <c r="G806" s="626" t="s">
        <v>2940</v>
      </c>
      <c r="H806" s="626" t="s">
        <v>645</v>
      </c>
      <c r="I806" s="626" t="s">
        <v>2941</v>
      </c>
      <c r="J806" s="626" t="s">
        <v>2942</v>
      </c>
      <c r="K806" s="626" t="s">
        <v>2943</v>
      </c>
      <c r="L806" s="627">
        <v>333.31</v>
      </c>
      <c r="M806" s="627">
        <v>333.31</v>
      </c>
      <c r="N806" s="626">
        <v>1</v>
      </c>
      <c r="O806" s="691">
        <v>0.5</v>
      </c>
      <c r="P806" s="627">
        <v>333.31</v>
      </c>
      <c r="Q806" s="642">
        <v>1</v>
      </c>
      <c r="R806" s="626">
        <v>1</v>
      </c>
      <c r="S806" s="642">
        <v>1</v>
      </c>
      <c r="T806" s="691">
        <v>0.5</v>
      </c>
      <c r="U806" s="673">
        <v>1</v>
      </c>
    </row>
    <row r="807" spans="1:21" ht="14.4" customHeight="1" x14ac:dyDescent="0.3">
      <c r="A807" s="625">
        <v>7</v>
      </c>
      <c r="B807" s="626" t="s">
        <v>528</v>
      </c>
      <c r="C807" s="626">
        <v>89301074</v>
      </c>
      <c r="D807" s="689" t="s">
        <v>4276</v>
      </c>
      <c r="E807" s="690" t="s">
        <v>2887</v>
      </c>
      <c r="F807" s="626" t="s">
        <v>2873</v>
      </c>
      <c r="G807" s="626" t="s">
        <v>3582</v>
      </c>
      <c r="H807" s="626" t="s">
        <v>645</v>
      </c>
      <c r="I807" s="626" t="s">
        <v>3583</v>
      </c>
      <c r="J807" s="626" t="s">
        <v>3584</v>
      </c>
      <c r="K807" s="626" t="s">
        <v>3585</v>
      </c>
      <c r="L807" s="627">
        <v>413.22</v>
      </c>
      <c r="M807" s="627">
        <v>413.22</v>
      </c>
      <c r="N807" s="626">
        <v>1</v>
      </c>
      <c r="O807" s="691">
        <v>1</v>
      </c>
      <c r="P807" s="627">
        <v>413.22</v>
      </c>
      <c r="Q807" s="642">
        <v>1</v>
      </c>
      <c r="R807" s="626">
        <v>1</v>
      </c>
      <c r="S807" s="642">
        <v>1</v>
      </c>
      <c r="T807" s="691">
        <v>1</v>
      </c>
      <c r="U807" s="673">
        <v>1</v>
      </c>
    </row>
    <row r="808" spans="1:21" ht="14.4" customHeight="1" x14ac:dyDescent="0.3">
      <c r="A808" s="625">
        <v>7</v>
      </c>
      <c r="B808" s="626" t="s">
        <v>528</v>
      </c>
      <c r="C808" s="626">
        <v>89301074</v>
      </c>
      <c r="D808" s="689" t="s">
        <v>4276</v>
      </c>
      <c r="E808" s="690" t="s">
        <v>2887</v>
      </c>
      <c r="F808" s="626" t="s">
        <v>2873</v>
      </c>
      <c r="G808" s="626" t="s">
        <v>3019</v>
      </c>
      <c r="H808" s="626" t="s">
        <v>527</v>
      </c>
      <c r="I808" s="626" t="s">
        <v>3020</v>
      </c>
      <c r="J808" s="626" t="s">
        <v>3021</v>
      </c>
      <c r="K808" s="626" t="s">
        <v>3022</v>
      </c>
      <c r="L808" s="627">
        <v>0</v>
      </c>
      <c r="M808" s="627">
        <v>0</v>
      </c>
      <c r="N808" s="626">
        <v>1</v>
      </c>
      <c r="O808" s="691">
        <v>0.5</v>
      </c>
      <c r="P808" s="627">
        <v>0</v>
      </c>
      <c r="Q808" s="642"/>
      <c r="R808" s="626">
        <v>1</v>
      </c>
      <c r="S808" s="642">
        <v>1</v>
      </c>
      <c r="T808" s="691">
        <v>0.5</v>
      </c>
      <c r="U808" s="673">
        <v>1</v>
      </c>
    </row>
    <row r="809" spans="1:21" ht="14.4" customHeight="1" x14ac:dyDescent="0.3">
      <c r="A809" s="625">
        <v>7</v>
      </c>
      <c r="B809" s="626" t="s">
        <v>528</v>
      </c>
      <c r="C809" s="626">
        <v>89301074</v>
      </c>
      <c r="D809" s="689" t="s">
        <v>4276</v>
      </c>
      <c r="E809" s="690" t="s">
        <v>2887</v>
      </c>
      <c r="F809" s="626" t="s">
        <v>2873</v>
      </c>
      <c r="G809" s="626" t="s">
        <v>3023</v>
      </c>
      <c r="H809" s="626" t="s">
        <v>645</v>
      </c>
      <c r="I809" s="626" t="s">
        <v>3663</v>
      </c>
      <c r="J809" s="626" t="s">
        <v>1881</v>
      </c>
      <c r="K809" s="626" t="s">
        <v>3664</v>
      </c>
      <c r="L809" s="627">
        <v>193.26</v>
      </c>
      <c r="M809" s="627">
        <v>193.26</v>
      </c>
      <c r="N809" s="626">
        <v>1</v>
      </c>
      <c r="O809" s="691">
        <v>0.5</v>
      </c>
      <c r="P809" s="627">
        <v>193.26</v>
      </c>
      <c r="Q809" s="642">
        <v>1</v>
      </c>
      <c r="R809" s="626">
        <v>1</v>
      </c>
      <c r="S809" s="642">
        <v>1</v>
      </c>
      <c r="T809" s="691">
        <v>0.5</v>
      </c>
      <c r="U809" s="673">
        <v>1</v>
      </c>
    </row>
    <row r="810" spans="1:21" ht="14.4" customHeight="1" x14ac:dyDescent="0.3">
      <c r="A810" s="625">
        <v>7</v>
      </c>
      <c r="B810" s="626" t="s">
        <v>528</v>
      </c>
      <c r="C810" s="626">
        <v>89301074</v>
      </c>
      <c r="D810" s="689" t="s">
        <v>4276</v>
      </c>
      <c r="E810" s="690" t="s">
        <v>2887</v>
      </c>
      <c r="F810" s="626" t="s">
        <v>2873</v>
      </c>
      <c r="G810" s="626" t="s">
        <v>3026</v>
      </c>
      <c r="H810" s="626" t="s">
        <v>527</v>
      </c>
      <c r="I810" s="626" t="s">
        <v>3027</v>
      </c>
      <c r="J810" s="626" t="s">
        <v>865</v>
      </c>
      <c r="K810" s="626" t="s">
        <v>3028</v>
      </c>
      <c r="L810" s="627">
        <v>612.26</v>
      </c>
      <c r="M810" s="627">
        <v>612.26</v>
      </c>
      <c r="N810" s="626">
        <v>1</v>
      </c>
      <c r="O810" s="691">
        <v>0.5</v>
      </c>
      <c r="P810" s="627">
        <v>612.26</v>
      </c>
      <c r="Q810" s="642">
        <v>1</v>
      </c>
      <c r="R810" s="626">
        <v>1</v>
      </c>
      <c r="S810" s="642">
        <v>1</v>
      </c>
      <c r="T810" s="691">
        <v>0.5</v>
      </c>
      <c r="U810" s="673">
        <v>1</v>
      </c>
    </row>
    <row r="811" spans="1:21" ht="14.4" customHeight="1" x14ac:dyDescent="0.3">
      <c r="A811" s="625">
        <v>7</v>
      </c>
      <c r="B811" s="626" t="s">
        <v>528</v>
      </c>
      <c r="C811" s="626">
        <v>89301074</v>
      </c>
      <c r="D811" s="689" t="s">
        <v>4276</v>
      </c>
      <c r="E811" s="690" t="s">
        <v>2888</v>
      </c>
      <c r="F811" s="626" t="s">
        <v>2873</v>
      </c>
      <c r="G811" s="626" t="s">
        <v>3050</v>
      </c>
      <c r="H811" s="626" t="s">
        <v>527</v>
      </c>
      <c r="I811" s="626" t="s">
        <v>3051</v>
      </c>
      <c r="J811" s="626" t="s">
        <v>3052</v>
      </c>
      <c r="K811" s="626" t="s">
        <v>3053</v>
      </c>
      <c r="L811" s="627">
        <v>51.87</v>
      </c>
      <c r="M811" s="627">
        <v>311.21999999999997</v>
      </c>
      <c r="N811" s="626">
        <v>6</v>
      </c>
      <c r="O811" s="691">
        <v>1.5</v>
      </c>
      <c r="P811" s="627"/>
      <c r="Q811" s="642">
        <v>0</v>
      </c>
      <c r="R811" s="626"/>
      <c r="S811" s="642">
        <v>0</v>
      </c>
      <c r="T811" s="691"/>
      <c r="U811" s="673">
        <v>0</v>
      </c>
    </row>
    <row r="812" spans="1:21" ht="14.4" customHeight="1" x14ac:dyDescent="0.3">
      <c r="A812" s="625">
        <v>7</v>
      </c>
      <c r="B812" s="626" t="s">
        <v>528</v>
      </c>
      <c r="C812" s="626">
        <v>89301074</v>
      </c>
      <c r="D812" s="689" t="s">
        <v>4276</v>
      </c>
      <c r="E812" s="690" t="s">
        <v>2888</v>
      </c>
      <c r="F812" s="626" t="s">
        <v>2873</v>
      </c>
      <c r="G812" s="626" t="s">
        <v>3050</v>
      </c>
      <c r="H812" s="626" t="s">
        <v>527</v>
      </c>
      <c r="I812" s="626" t="s">
        <v>3051</v>
      </c>
      <c r="J812" s="626" t="s">
        <v>3052</v>
      </c>
      <c r="K812" s="626" t="s">
        <v>3053</v>
      </c>
      <c r="L812" s="627">
        <v>53.77</v>
      </c>
      <c r="M812" s="627">
        <v>161.31</v>
      </c>
      <c r="N812" s="626">
        <v>3</v>
      </c>
      <c r="O812" s="691">
        <v>1</v>
      </c>
      <c r="P812" s="627"/>
      <c r="Q812" s="642">
        <v>0</v>
      </c>
      <c r="R812" s="626"/>
      <c r="S812" s="642">
        <v>0</v>
      </c>
      <c r="T812" s="691"/>
      <c r="U812" s="673">
        <v>0</v>
      </c>
    </row>
    <row r="813" spans="1:21" ht="14.4" customHeight="1" x14ac:dyDescent="0.3">
      <c r="A813" s="625">
        <v>7</v>
      </c>
      <c r="B813" s="626" t="s">
        <v>528</v>
      </c>
      <c r="C813" s="626">
        <v>89301074</v>
      </c>
      <c r="D813" s="689" t="s">
        <v>4276</v>
      </c>
      <c r="E813" s="690" t="s">
        <v>2888</v>
      </c>
      <c r="F813" s="626" t="s">
        <v>2873</v>
      </c>
      <c r="G813" s="626" t="s">
        <v>3779</v>
      </c>
      <c r="H813" s="626" t="s">
        <v>527</v>
      </c>
      <c r="I813" s="626" t="s">
        <v>3780</v>
      </c>
      <c r="J813" s="626" t="s">
        <v>3781</v>
      </c>
      <c r="K813" s="626" t="s">
        <v>3168</v>
      </c>
      <c r="L813" s="627">
        <v>97.42</v>
      </c>
      <c r="M813" s="627">
        <v>389.68</v>
      </c>
      <c r="N813" s="626">
        <v>4</v>
      </c>
      <c r="O813" s="691">
        <v>2</v>
      </c>
      <c r="P813" s="627"/>
      <c r="Q813" s="642">
        <v>0</v>
      </c>
      <c r="R813" s="626"/>
      <c r="S813" s="642">
        <v>0</v>
      </c>
      <c r="T813" s="691"/>
      <c r="U813" s="673">
        <v>0</v>
      </c>
    </row>
    <row r="814" spans="1:21" ht="14.4" customHeight="1" x14ac:dyDescent="0.3">
      <c r="A814" s="625">
        <v>7</v>
      </c>
      <c r="B814" s="626" t="s">
        <v>528</v>
      </c>
      <c r="C814" s="626">
        <v>89301074</v>
      </c>
      <c r="D814" s="689" t="s">
        <v>4276</v>
      </c>
      <c r="E814" s="690" t="s">
        <v>2888</v>
      </c>
      <c r="F814" s="626" t="s">
        <v>2873</v>
      </c>
      <c r="G814" s="626" t="s">
        <v>3640</v>
      </c>
      <c r="H814" s="626" t="s">
        <v>527</v>
      </c>
      <c r="I814" s="626" t="s">
        <v>3982</v>
      </c>
      <c r="J814" s="626" t="s">
        <v>3642</v>
      </c>
      <c r="K814" s="626" t="s">
        <v>3983</v>
      </c>
      <c r="L814" s="627">
        <v>0</v>
      </c>
      <c r="M814" s="627">
        <v>0</v>
      </c>
      <c r="N814" s="626">
        <v>1</v>
      </c>
      <c r="O814" s="691">
        <v>1</v>
      </c>
      <c r="P814" s="627">
        <v>0</v>
      </c>
      <c r="Q814" s="642"/>
      <c r="R814" s="626">
        <v>1</v>
      </c>
      <c r="S814" s="642">
        <v>1</v>
      </c>
      <c r="T814" s="691">
        <v>1</v>
      </c>
      <c r="U814" s="673">
        <v>1</v>
      </c>
    </row>
    <row r="815" spans="1:21" ht="14.4" customHeight="1" x14ac:dyDescent="0.3">
      <c r="A815" s="625">
        <v>7</v>
      </c>
      <c r="B815" s="626" t="s">
        <v>528</v>
      </c>
      <c r="C815" s="626">
        <v>89301074</v>
      </c>
      <c r="D815" s="689" t="s">
        <v>4276</v>
      </c>
      <c r="E815" s="690" t="s">
        <v>2888</v>
      </c>
      <c r="F815" s="626" t="s">
        <v>2873</v>
      </c>
      <c r="G815" s="626" t="s">
        <v>3640</v>
      </c>
      <c r="H815" s="626" t="s">
        <v>527</v>
      </c>
      <c r="I815" s="626" t="s">
        <v>3641</v>
      </c>
      <c r="J815" s="626" t="s">
        <v>3642</v>
      </c>
      <c r="K815" s="626" t="s">
        <v>3643</v>
      </c>
      <c r="L815" s="627">
        <v>0</v>
      </c>
      <c r="M815" s="627">
        <v>0</v>
      </c>
      <c r="N815" s="626">
        <v>1</v>
      </c>
      <c r="O815" s="691">
        <v>0.5</v>
      </c>
      <c r="P815" s="627"/>
      <c r="Q815" s="642"/>
      <c r="R815" s="626"/>
      <c r="S815" s="642">
        <v>0</v>
      </c>
      <c r="T815" s="691"/>
      <c r="U815" s="673">
        <v>0</v>
      </c>
    </row>
    <row r="816" spans="1:21" ht="14.4" customHeight="1" x14ac:dyDescent="0.3">
      <c r="A816" s="625">
        <v>7</v>
      </c>
      <c r="B816" s="626" t="s">
        <v>528</v>
      </c>
      <c r="C816" s="626">
        <v>89301074</v>
      </c>
      <c r="D816" s="689" t="s">
        <v>4276</v>
      </c>
      <c r="E816" s="690" t="s">
        <v>2888</v>
      </c>
      <c r="F816" s="626" t="s">
        <v>2873</v>
      </c>
      <c r="G816" s="626" t="s">
        <v>3054</v>
      </c>
      <c r="H816" s="626" t="s">
        <v>645</v>
      </c>
      <c r="I816" s="626" t="s">
        <v>3055</v>
      </c>
      <c r="J816" s="626" t="s">
        <v>3056</v>
      </c>
      <c r="K816" s="626" t="s">
        <v>3057</v>
      </c>
      <c r="L816" s="627">
        <v>1027.5999999999999</v>
      </c>
      <c r="M816" s="627">
        <v>21579.599999999999</v>
      </c>
      <c r="N816" s="626">
        <v>21</v>
      </c>
      <c r="O816" s="691">
        <v>6</v>
      </c>
      <c r="P816" s="627">
        <v>17469.199999999997</v>
      </c>
      <c r="Q816" s="642">
        <v>0.80952380952380942</v>
      </c>
      <c r="R816" s="626">
        <v>17</v>
      </c>
      <c r="S816" s="642">
        <v>0.80952380952380953</v>
      </c>
      <c r="T816" s="691">
        <v>5</v>
      </c>
      <c r="U816" s="673">
        <v>0.83333333333333337</v>
      </c>
    </row>
    <row r="817" spans="1:21" ht="14.4" customHeight="1" x14ac:dyDescent="0.3">
      <c r="A817" s="625">
        <v>7</v>
      </c>
      <c r="B817" s="626" t="s">
        <v>528</v>
      </c>
      <c r="C817" s="626">
        <v>89301074</v>
      </c>
      <c r="D817" s="689" t="s">
        <v>4276</v>
      </c>
      <c r="E817" s="690" t="s">
        <v>2888</v>
      </c>
      <c r="F817" s="626" t="s">
        <v>2873</v>
      </c>
      <c r="G817" s="626" t="s">
        <v>3054</v>
      </c>
      <c r="H817" s="626" t="s">
        <v>527</v>
      </c>
      <c r="I817" s="626" t="s">
        <v>3984</v>
      </c>
      <c r="J817" s="626" t="s">
        <v>3056</v>
      </c>
      <c r="K817" s="626" t="s">
        <v>3985</v>
      </c>
      <c r="L817" s="627">
        <v>2055.08</v>
      </c>
      <c r="M817" s="627">
        <v>2055.08</v>
      </c>
      <c r="N817" s="626">
        <v>1</v>
      </c>
      <c r="O817" s="691">
        <v>1</v>
      </c>
      <c r="P817" s="627">
        <v>2055.08</v>
      </c>
      <c r="Q817" s="642">
        <v>1</v>
      </c>
      <c r="R817" s="626">
        <v>1</v>
      </c>
      <c r="S817" s="642">
        <v>1</v>
      </c>
      <c r="T817" s="691">
        <v>1</v>
      </c>
      <c r="U817" s="673">
        <v>1</v>
      </c>
    </row>
    <row r="818" spans="1:21" ht="14.4" customHeight="1" x14ac:dyDescent="0.3">
      <c r="A818" s="625">
        <v>7</v>
      </c>
      <c r="B818" s="626" t="s">
        <v>528</v>
      </c>
      <c r="C818" s="626">
        <v>89301074</v>
      </c>
      <c r="D818" s="689" t="s">
        <v>4276</v>
      </c>
      <c r="E818" s="690" t="s">
        <v>2888</v>
      </c>
      <c r="F818" s="626" t="s">
        <v>2873</v>
      </c>
      <c r="G818" s="626" t="s">
        <v>3054</v>
      </c>
      <c r="H818" s="626" t="s">
        <v>645</v>
      </c>
      <c r="I818" s="626" t="s">
        <v>3058</v>
      </c>
      <c r="J818" s="626" t="s">
        <v>3059</v>
      </c>
      <c r="K818" s="626" t="s">
        <v>3060</v>
      </c>
      <c r="L818" s="627">
        <v>1509.4</v>
      </c>
      <c r="M818" s="627">
        <v>13584.6</v>
      </c>
      <c r="N818" s="626">
        <v>9</v>
      </c>
      <c r="O818" s="691">
        <v>1</v>
      </c>
      <c r="P818" s="627">
        <v>13584.6</v>
      </c>
      <c r="Q818" s="642">
        <v>1</v>
      </c>
      <c r="R818" s="626">
        <v>9</v>
      </c>
      <c r="S818" s="642">
        <v>1</v>
      </c>
      <c r="T818" s="691">
        <v>1</v>
      </c>
      <c r="U818" s="673">
        <v>1</v>
      </c>
    </row>
    <row r="819" spans="1:21" ht="14.4" customHeight="1" x14ac:dyDescent="0.3">
      <c r="A819" s="625">
        <v>7</v>
      </c>
      <c r="B819" s="626" t="s">
        <v>528</v>
      </c>
      <c r="C819" s="626">
        <v>89301074</v>
      </c>
      <c r="D819" s="689" t="s">
        <v>4276</v>
      </c>
      <c r="E819" s="690" t="s">
        <v>2888</v>
      </c>
      <c r="F819" s="626" t="s">
        <v>2873</v>
      </c>
      <c r="G819" s="626" t="s">
        <v>3061</v>
      </c>
      <c r="H819" s="626" t="s">
        <v>645</v>
      </c>
      <c r="I819" s="626" t="s">
        <v>3986</v>
      </c>
      <c r="J819" s="626" t="s">
        <v>2066</v>
      </c>
      <c r="K819" s="626" t="s">
        <v>1070</v>
      </c>
      <c r="L819" s="627">
        <v>216.16</v>
      </c>
      <c r="M819" s="627">
        <v>648.48</v>
      </c>
      <c r="N819" s="626">
        <v>3</v>
      </c>
      <c r="O819" s="691">
        <v>0.5</v>
      </c>
      <c r="P819" s="627"/>
      <c r="Q819" s="642">
        <v>0</v>
      </c>
      <c r="R819" s="626"/>
      <c r="S819" s="642">
        <v>0</v>
      </c>
      <c r="T819" s="691"/>
      <c r="U819" s="673">
        <v>0</v>
      </c>
    </row>
    <row r="820" spans="1:21" ht="14.4" customHeight="1" x14ac:dyDescent="0.3">
      <c r="A820" s="625">
        <v>7</v>
      </c>
      <c r="B820" s="626" t="s">
        <v>528</v>
      </c>
      <c r="C820" s="626">
        <v>89301074</v>
      </c>
      <c r="D820" s="689" t="s">
        <v>4276</v>
      </c>
      <c r="E820" s="690" t="s">
        <v>2888</v>
      </c>
      <c r="F820" s="626" t="s">
        <v>2873</v>
      </c>
      <c r="G820" s="626" t="s">
        <v>3061</v>
      </c>
      <c r="H820" s="626" t="s">
        <v>645</v>
      </c>
      <c r="I820" s="626" t="s">
        <v>2065</v>
      </c>
      <c r="J820" s="626" t="s">
        <v>2066</v>
      </c>
      <c r="K820" s="626" t="s">
        <v>2852</v>
      </c>
      <c r="L820" s="627">
        <v>216.16</v>
      </c>
      <c r="M820" s="627">
        <v>1945.4399999999998</v>
      </c>
      <c r="N820" s="626">
        <v>9</v>
      </c>
      <c r="O820" s="691">
        <v>2</v>
      </c>
      <c r="P820" s="627"/>
      <c r="Q820" s="642">
        <v>0</v>
      </c>
      <c r="R820" s="626"/>
      <c r="S820" s="642">
        <v>0</v>
      </c>
      <c r="T820" s="691"/>
      <c r="U820" s="673">
        <v>0</v>
      </c>
    </row>
    <row r="821" spans="1:21" ht="14.4" customHeight="1" x14ac:dyDescent="0.3">
      <c r="A821" s="625">
        <v>7</v>
      </c>
      <c r="B821" s="626" t="s">
        <v>528</v>
      </c>
      <c r="C821" s="626">
        <v>89301074</v>
      </c>
      <c r="D821" s="689" t="s">
        <v>4276</v>
      </c>
      <c r="E821" s="690" t="s">
        <v>2888</v>
      </c>
      <c r="F821" s="626" t="s">
        <v>2873</v>
      </c>
      <c r="G821" s="626" t="s">
        <v>3062</v>
      </c>
      <c r="H821" s="626" t="s">
        <v>527</v>
      </c>
      <c r="I821" s="626" t="s">
        <v>3063</v>
      </c>
      <c r="J821" s="626" t="s">
        <v>3064</v>
      </c>
      <c r="K821" s="626" t="s">
        <v>3065</v>
      </c>
      <c r="L821" s="627">
        <v>294.7</v>
      </c>
      <c r="M821" s="627">
        <v>589.4</v>
      </c>
      <c r="N821" s="626">
        <v>2</v>
      </c>
      <c r="O821" s="691">
        <v>1</v>
      </c>
      <c r="P821" s="627"/>
      <c r="Q821" s="642">
        <v>0</v>
      </c>
      <c r="R821" s="626"/>
      <c r="S821" s="642">
        <v>0</v>
      </c>
      <c r="T821" s="691"/>
      <c r="U821" s="673">
        <v>0</v>
      </c>
    </row>
    <row r="822" spans="1:21" ht="14.4" customHeight="1" x14ac:dyDescent="0.3">
      <c r="A822" s="625">
        <v>7</v>
      </c>
      <c r="B822" s="626" t="s">
        <v>528</v>
      </c>
      <c r="C822" s="626">
        <v>89301074</v>
      </c>
      <c r="D822" s="689" t="s">
        <v>4276</v>
      </c>
      <c r="E822" s="690" t="s">
        <v>2888</v>
      </c>
      <c r="F822" s="626" t="s">
        <v>2873</v>
      </c>
      <c r="G822" s="626" t="s">
        <v>3069</v>
      </c>
      <c r="H822" s="626" t="s">
        <v>527</v>
      </c>
      <c r="I822" s="626" t="s">
        <v>3070</v>
      </c>
      <c r="J822" s="626" t="s">
        <v>3071</v>
      </c>
      <c r="K822" s="626" t="s">
        <v>3072</v>
      </c>
      <c r="L822" s="627">
        <v>53.67</v>
      </c>
      <c r="M822" s="627">
        <v>483.03000000000003</v>
      </c>
      <c r="N822" s="626">
        <v>9</v>
      </c>
      <c r="O822" s="691">
        <v>2</v>
      </c>
      <c r="P822" s="627">
        <v>214.68</v>
      </c>
      <c r="Q822" s="642">
        <v>0.44444444444444442</v>
      </c>
      <c r="R822" s="626">
        <v>4</v>
      </c>
      <c r="S822" s="642">
        <v>0.44444444444444442</v>
      </c>
      <c r="T822" s="691">
        <v>0.5</v>
      </c>
      <c r="U822" s="673">
        <v>0.25</v>
      </c>
    </row>
    <row r="823" spans="1:21" ht="14.4" customHeight="1" x14ac:dyDescent="0.3">
      <c r="A823" s="625">
        <v>7</v>
      </c>
      <c r="B823" s="626" t="s">
        <v>528</v>
      </c>
      <c r="C823" s="626">
        <v>89301074</v>
      </c>
      <c r="D823" s="689" t="s">
        <v>4276</v>
      </c>
      <c r="E823" s="690" t="s">
        <v>2888</v>
      </c>
      <c r="F823" s="626" t="s">
        <v>2873</v>
      </c>
      <c r="G823" s="626" t="s">
        <v>3069</v>
      </c>
      <c r="H823" s="626" t="s">
        <v>527</v>
      </c>
      <c r="I823" s="626" t="s">
        <v>3070</v>
      </c>
      <c r="J823" s="626" t="s">
        <v>3071</v>
      </c>
      <c r="K823" s="626" t="s">
        <v>3072</v>
      </c>
      <c r="L823" s="627">
        <v>25.8</v>
      </c>
      <c r="M823" s="627">
        <v>103.2</v>
      </c>
      <c r="N823" s="626">
        <v>4</v>
      </c>
      <c r="O823" s="691">
        <v>1</v>
      </c>
      <c r="P823" s="627">
        <v>51.6</v>
      </c>
      <c r="Q823" s="642">
        <v>0.5</v>
      </c>
      <c r="R823" s="626">
        <v>2</v>
      </c>
      <c r="S823" s="642">
        <v>0.5</v>
      </c>
      <c r="T823" s="691">
        <v>1</v>
      </c>
      <c r="U823" s="673">
        <v>1</v>
      </c>
    </row>
    <row r="824" spans="1:21" ht="14.4" customHeight="1" x14ac:dyDescent="0.3">
      <c r="A824" s="625">
        <v>7</v>
      </c>
      <c r="B824" s="626" t="s">
        <v>528</v>
      </c>
      <c r="C824" s="626">
        <v>89301074</v>
      </c>
      <c r="D824" s="689" t="s">
        <v>4276</v>
      </c>
      <c r="E824" s="690" t="s">
        <v>2888</v>
      </c>
      <c r="F824" s="626" t="s">
        <v>2873</v>
      </c>
      <c r="G824" s="626" t="s">
        <v>3069</v>
      </c>
      <c r="H824" s="626" t="s">
        <v>527</v>
      </c>
      <c r="I824" s="626" t="s">
        <v>3073</v>
      </c>
      <c r="J824" s="626" t="s">
        <v>3074</v>
      </c>
      <c r="K824" s="626" t="s">
        <v>2003</v>
      </c>
      <c r="L824" s="627">
        <v>165.67</v>
      </c>
      <c r="M824" s="627">
        <v>1159.69</v>
      </c>
      <c r="N824" s="626">
        <v>7</v>
      </c>
      <c r="O824" s="691">
        <v>2.5</v>
      </c>
      <c r="P824" s="627">
        <v>497.01</v>
      </c>
      <c r="Q824" s="642">
        <v>0.42857142857142855</v>
      </c>
      <c r="R824" s="626">
        <v>3</v>
      </c>
      <c r="S824" s="642">
        <v>0.42857142857142855</v>
      </c>
      <c r="T824" s="691">
        <v>1</v>
      </c>
      <c r="U824" s="673">
        <v>0.4</v>
      </c>
    </row>
    <row r="825" spans="1:21" ht="14.4" customHeight="1" x14ac:dyDescent="0.3">
      <c r="A825" s="625">
        <v>7</v>
      </c>
      <c r="B825" s="626" t="s">
        <v>528</v>
      </c>
      <c r="C825" s="626">
        <v>89301074</v>
      </c>
      <c r="D825" s="689" t="s">
        <v>4276</v>
      </c>
      <c r="E825" s="690" t="s">
        <v>2888</v>
      </c>
      <c r="F825" s="626" t="s">
        <v>2873</v>
      </c>
      <c r="G825" s="626" t="s">
        <v>3069</v>
      </c>
      <c r="H825" s="626" t="s">
        <v>527</v>
      </c>
      <c r="I825" s="626" t="s">
        <v>3073</v>
      </c>
      <c r="J825" s="626" t="s">
        <v>3074</v>
      </c>
      <c r="K825" s="626" t="s">
        <v>2003</v>
      </c>
      <c r="L825" s="627">
        <v>77.42</v>
      </c>
      <c r="M825" s="627">
        <v>309.68</v>
      </c>
      <c r="N825" s="626">
        <v>4</v>
      </c>
      <c r="O825" s="691">
        <v>1</v>
      </c>
      <c r="P825" s="627">
        <v>154.84</v>
      </c>
      <c r="Q825" s="642">
        <v>0.5</v>
      </c>
      <c r="R825" s="626">
        <v>2</v>
      </c>
      <c r="S825" s="642">
        <v>0.5</v>
      </c>
      <c r="T825" s="691">
        <v>0.5</v>
      </c>
      <c r="U825" s="673">
        <v>0.5</v>
      </c>
    </row>
    <row r="826" spans="1:21" ht="14.4" customHeight="1" x14ac:dyDescent="0.3">
      <c r="A826" s="625">
        <v>7</v>
      </c>
      <c r="B826" s="626" t="s">
        <v>528</v>
      </c>
      <c r="C826" s="626">
        <v>89301074</v>
      </c>
      <c r="D826" s="689" t="s">
        <v>4276</v>
      </c>
      <c r="E826" s="690" t="s">
        <v>2888</v>
      </c>
      <c r="F826" s="626" t="s">
        <v>2873</v>
      </c>
      <c r="G826" s="626" t="s">
        <v>3298</v>
      </c>
      <c r="H826" s="626" t="s">
        <v>527</v>
      </c>
      <c r="I826" s="626" t="s">
        <v>3418</v>
      </c>
      <c r="J826" s="626" t="s">
        <v>3419</v>
      </c>
      <c r="K826" s="626" t="s">
        <v>3420</v>
      </c>
      <c r="L826" s="627">
        <v>834.99</v>
      </c>
      <c r="M826" s="627">
        <v>1669.98</v>
      </c>
      <c r="N826" s="626">
        <v>2</v>
      </c>
      <c r="O826" s="691"/>
      <c r="P826" s="627"/>
      <c r="Q826" s="642">
        <v>0</v>
      </c>
      <c r="R826" s="626"/>
      <c r="S826" s="642">
        <v>0</v>
      </c>
      <c r="T826" s="691"/>
      <c r="U826" s="673"/>
    </row>
    <row r="827" spans="1:21" ht="14.4" customHeight="1" x14ac:dyDescent="0.3">
      <c r="A827" s="625">
        <v>7</v>
      </c>
      <c r="B827" s="626" t="s">
        <v>528</v>
      </c>
      <c r="C827" s="626">
        <v>89301074</v>
      </c>
      <c r="D827" s="689" t="s">
        <v>4276</v>
      </c>
      <c r="E827" s="690" t="s">
        <v>2888</v>
      </c>
      <c r="F827" s="626" t="s">
        <v>2873</v>
      </c>
      <c r="G827" s="626" t="s">
        <v>3075</v>
      </c>
      <c r="H827" s="626" t="s">
        <v>527</v>
      </c>
      <c r="I827" s="626" t="s">
        <v>3076</v>
      </c>
      <c r="J827" s="626" t="s">
        <v>3077</v>
      </c>
      <c r="K827" s="626" t="s">
        <v>3078</v>
      </c>
      <c r="L827" s="627">
        <v>238.94</v>
      </c>
      <c r="M827" s="627">
        <v>1433.6399999999999</v>
      </c>
      <c r="N827" s="626">
        <v>6</v>
      </c>
      <c r="O827" s="691">
        <v>1.5</v>
      </c>
      <c r="P827" s="627"/>
      <c r="Q827" s="642">
        <v>0</v>
      </c>
      <c r="R827" s="626"/>
      <c r="S827" s="642">
        <v>0</v>
      </c>
      <c r="T827" s="691"/>
      <c r="U827" s="673">
        <v>0</v>
      </c>
    </row>
    <row r="828" spans="1:21" ht="14.4" customHeight="1" x14ac:dyDescent="0.3">
      <c r="A828" s="625">
        <v>7</v>
      </c>
      <c r="B828" s="626" t="s">
        <v>528</v>
      </c>
      <c r="C828" s="626">
        <v>89301074</v>
      </c>
      <c r="D828" s="689" t="s">
        <v>4276</v>
      </c>
      <c r="E828" s="690" t="s">
        <v>2888</v>
      </c>
      <c r="F828" s="626" t="s">
        <v>2873</v>
      </c>
      <c r="G828" s="626" t="s">
        <v>3079</v>
      </c>
      <c r="H828" s="626" t="s">
        <v>527</v>
      </c>
      <c r="I828" s="626" t="s">
        <v>3080</v>
      </c>
      <c r="J828" s="626" t="s">
        <v>3081</v>
      </c>
      <c r="K828" s="626" t="s">
        <v>3082</v>
      </c>
      <c r="L828" s="627">
        <v>629.07000000000005</v>
      </c>
      <c r="M828" s="627">
        <v>8177.9100000000008</v>
      </c>
      <c r="N828" s="626">
        <v>13</v>
      </c>
      <c r="O828" s="691">
        <v>2</v>
      </c>
      <c r="P828" s="627">
        <v>8177.9100000000008</v>
      </c>
      <c r="Q828" s="642">
        <v>1</v>
      </c>
      <c r="R828" s="626">
        <v>13</v>
      </c>
      <c r="S828" s="642">
        <v>1</v>
      </c>
      <c r="T828" s="691">
        <v>2</v>
      </c>
      <c r="U828" s="673">
        <v>1</v>
      </c>
    </row>
    <row r="829" spans="1:21" ht="14.4" customHeight="1" x14ac:dyDescent="0.3">
      <c r="A829" s="625">
        <v>7</v>
      </c>
      <c r="B829" s="626" t="s">
        <v>528</v>
      </c>
      <c r="C829" s="626">
        <v>89301074</v>
      </c>
      <c r="D829" s="689" t="s">
        <v>4276</v>
      </c>
      <c r="E829" s="690" t="s">
        <v>2888</v>
      </c>
      <c r="F829" s="626" t="s">
        <v>2873</v>
      </c>
      <c r="G829" s="626" t="s">
        <v>3079</v>
      </c>
      <c r="H829" s="626" t="s">
        <v>527</v>
      </c>
      <c r="I829" s="626" t="s">
        <v>3086</v>
      </c>
      <c r="J829" s="626" t="s">
        <v>3087</v>
      </c>
      <c r="K829" s="626" t="s">
        <v>3088</v>
      </c>
      <c r="L829" s="627">
        <v>0</v>
      </c>
      <c r="M829" s="627">
        <v>0</v>
      </c>
      <c r="N829" s="626">
        <v>10</v>
      </c>
      <c r="O829" s="691">
        <v>1</v>
      </c>
      <c r="P829" s="627">
        <v>0</v>
      </c>
      <c r="Q829" s="642"/>
      <c r="R829" s="626">
        <v>4</v>
      </c>
      <c r="S829" s="642">
        <v>0.4</v>
      </c>
      <c r="T829" s="691">
        <v>1</v>
      </c>
      <c r="U829" s="673">
        <v>1</v>
      </c>
    </row>
    <row r="830" spans="1:21" ht="14.4" customHeight="1" x14ac:dyDescent="0.3">
      <c r="A830" s="625">
        <v>7</v>
      </c>
      <c r="B830" s="626" t="s">
        <v>528</v>
      </c>
      <c r="C830" s="626">
        <v>89301074</v>
      </c>
      <c r="D830" s="689" t="s">
        <v>4276</v>
      </c>
      <c r="E830" s="690" t="s">
        <v>2888</v>
      </c>
      <c r="F830" s="626" t="s">
        <v>2873</v>
      </c>
      <c r="G830" s="626" t="s">
        <v>3079</v>
      </c>
      <c r="H830" s="626" t="s">
        <v>527</v>
      </c>
      <c r="I830" s="626" t="s">
        <v>3092</v>
      </c>
      <c r="J830" s="626" t="s">
        <v>3093</v>
      </c>
      <c r="K830" s="626" t="s">
        <v>3094</v>
      </c>
      <c r="L830" s="627">
        <v>0</v>
      </c>
      <c r="M830" s="627">
        <v>0</v>
      </c>
      <c r="N830" s="626">
        <v>1</v>
      </c>
      <c r="O830" s="691"/>
      <c r="P830" s="627">
        <v>0</v>
      </c>
      <c r="Q830" s="642"/>
      <c r="R830" s="626">
        <v>1</v>
      </c>
      <c r="S830" s="642">
        <v>1</v>
      </c>
      <c r="T830" s="691"/>
      <c r="U830" s="673"/>
    </row>
    <row r="831" spans="1:21" ht="14.4" customHeight="1" x14ac:dyDescent="0.3">
      <c r="A831" s="625">
        <v>7</v>
      </c>
      <c r="B831" s="626" t="s">
        <v>528</v>
      </c>
      <c r="C831" s="626">
        <v>89301074</v>
      </c>
      <c r="D831" s="689" t="s">
        <v>4276</v>
      </c>
      <c r="E831" s="690" t="s">
        <v>2888</v>
      </c>
      <c r="F831" s="626" t="s">
        <v>2873</v>
      </c>
      <c r="G831" s="626" t="s">
        <v>3079</v>
      </c>
      <c r="H831" s="626" t="s">
        <v>527</v>
      </c>
      <c r="I831" s="626" t="s">
        <v>3104</v>
      </c>
      <c r="J831" s="626" t="s">
        <v>3105</v>
      </c>
      <c r="K831" s="626" t="s">
        <v>3106</v>
      </c>
      <c r="L831" s="627">
        <v>4358.63</v>
      </c>
      <c r="M831" s="627">
        <v>8717.26</v>
      </c>
      <c r="N831" s="626">
        <v>2</v>
      </c>
      <c r="O831" s="691">
        <v>1</v>
      </c>
      <c r="P831" s="627">
        <v>4358.63</v>
      </c>
      <c r="Q831" s="642">
        <v>0.5</v>
      </c>
      <c r="R831" s="626">
        <v>1</v>
      </c>
      <c r="S831" s="642">
        <v>0.5</v>
      </c>
      <c r="T831" s="691"/>
      <c r="U831" s="673">
        <v>0</v>
      </c>
    </row>
    <row r="832" spans="1:21" ht="14.4" customHeight="1" x14ac:dyDescent="0.3">
      <c r="A832" s="625">
        <v>7</v>
      </c>
      <c r="B832" s="626" t="s">
        <v>528</v>
      </c>
      <c r="C832" s="626">
        <v>89301074</v>
      </c>
      <c r="D832" s="689" t="s">
        <v>4276</v>
      </c>
      <c r="E832" s="690" t="s">
        <v>2888</v>
      </c>
      <c r="F832" s="626" t="s">
        <v>2873</v>
      </c>
      <c r="G832" s="626" t="s">
        <v>3079</v>
      </c>
      <c r="H832" s="626" t="s">
        <v>527</v>
      </c>
      <c r="I832" s="626" t="s">
        <v>3568</v>
      </c>
      <c r="J832" s="626" t="s">
        <v>3569</v>
      </c>
      <c r="K832" s="626" t="s">
        <v>3570</v>
      </c>
      <c r="L832" s="627">
        <v>1063.33</v>
      </c>
      <c r="M832" s="627">
        <v>4253.32</v>
      </c>
      <c r="N832" s="626">
        <v>4</v>
      </c>
      <c r="O832" s="691"/>
      <c r="P832" s="627">
        <v>4253.32</v>
      </c>
      <c r="Q832" s="642">
        <v>1</v>
      </c>
      <c r="R832" s="626">
        <v>4</v>
      </c>
      <c r="S832" s="642">
        <v>1</v>
      </c>
      <c r="T832" s="691"/>
      <c r="U832" s="673"/>
    </row>
    <row r="833" spans="1:21" ht="14.4" customHeight="1" x14ac:dyDescent="0.3">
      <c r="A833" s="625">
        <v>7</v>
      </c>
      <c r="B833" s="626" t="s">
        <v>528</v>
      </c>
      <c r="C833" s="626">
        <v>89301074</v>
      </c>
      <c r="D833" s="689" t="s">
        <v>4276</v>
      </c>
      <c r="E833" s="690" t="s">
        <v>2888</v>
      </c>
      <c r="F833" s="626" t="s">
        <v>2873</v>
      </c>
      <c r="G833" s="626" t="s">
        <v>3079</v>
      </c>
      <c r="H833" s="626" t="s">
        <v>527</v>
      </c>
      <c r="I833" s="626" t="s">
        <v>3116</v>
      </c>
      <c r="J833" s="626" t="s">
        <v>3117</v>
      </c>
      <c r="K833" s="626" t="s">
        <v>3118</v>
      </c>
      <c r="L833" s="627">
        <v>2787.72</v>
      </c>
      <c r="M833" s="627">
        <v>86419.319999999992</v>
      </c>
      <c r="N833" s="626">
        <v>31</v>
      </c>
      <c r="O833" s="691">
        <v>1</v>
      </c>
      <c r="P833" s="627">
        <v>33452.639999999999</v>
      </c>
      <c r="Q833" s="642">
        <v>0.38709677419354843</v>
      </c>
      <c r="R833" s="626">
        <v>12</v>
      </c>
      <c r="S833" s="642">
        <v>0.38709677419354838</v>
      </c>
      <c r="T833" s="691"/>
      <c r="U833" s="673">
        <v>0</v>
      </c>
    </row>
    <row r="834" spans="1:21" ht="14.4" customHeight="1" x14ac:dyDescent="0.3">
      <c r="A834" s="625">
        <v>7</v>
      </c>
      <c r="B834" s="626" t="s">
        <v>528</v>
      </c>
      <c r="C834" s="626">
        <v>89301074</v>
      </c>
      <c r="D834" s="689" t="s">
        <v>4276</v>
      </c>
      <c r="E834" s="690" t="s">
        <v>2888</v>
      </c>
      <c r="F834" s="626" t="s">
        <v>2873</v>
      </c>
      <c r="G834" s="626" t="s">
        <v>3079</v>
      </c>
      <c r="H834" s="626" t="s">
        <v>527</v>
      </c>
      <c r="I834" s="626" t="s">
        <v>3119</v>
      </c>
      <c r="J834" s="626" t="s">
        <v>3120</v>
      </c>
      <c r="K834" s="626" t="s">
        <v>3121</v>
      </c>
      <c r="L834" s="627">
        <v>2332.38</v>
      </c>
      <c r="M834" s="627">
        <v>83965.680000000008</v>
      </c>
      <c r="N834" s="626">
        <v>36</v>
      </c>
      <c r="O834" s="691">
        <v>2.5</v>
      </c>
      <c r="P834" s="627">
        <v>60641.880000000005</v>
      </c>
      <c r="Q834" s="642">
        <v>0.72222222222222221</v>
      </c>
      <c r="R834" s="626">
        <v>26</v>
      </c>
      <c r="S834" s="642">
        <v>0.72222222222222221</v>
      </c>
      <c r="T834" s="691">
        <v>1.5</v>
      </c>
      <c r="U834" s="673">
        <v>0.6</v>
      </c>
    </row>
    <row r="835" spans="1:21" ht="14.4" customHeight="1" x14ac:dyDescent="0.3">
      <c r="A835" s="625">
        <v>7</v>
      </c>
      <c r="B835" s="626" t="s">
        <v>528</v>
      </c>
      <c r="C835" s="626">
        <v>89301074</v>
      </c>
      <c r="D835" s="689" t="s">
        <v>4276</v>
      </c>
      <c r="E835" s="690" t="s">
        <v>2888</v>
      </c>
      <c r="F835" s="626" t="s">
        <v>2873</v>
      </c>
      <c r="G835" s="626" t="s">
        <v>3079</v>
      </c>
      <c r="H835" s="626" t="s">
        <v>527</v>
      </c>
      <c r="I835" s="626" t="s">
        <v>3122</v>
      </c>
      <c r="J835" s="626" t="s">
        <v>3123</v>
      </c>
      <c r="K835" s="626" t="s">
        <v>3124</v>
      </c>
      <c r="L835" s="627">
        <v>880.88</v>
      </c>
      <c r="M835" s="627">
        <v>14974.96</v>
      </c>
      <c r="N835" s="626">
        <v>17</v>
      </c>
      <c r="O835" s="691">
        <v>5</v>
      </c>
      <c r="P835" s="627">
        <v>7927.92</v>
      </c>
      <c r="Q835" s="642">
        <v>0.52941176470588236</v>
      </c>
      <c r="R835" s="626">
        <v>9</v>
      </c>
      <c r="S835" s="642">
        <v>0.52941176470588236</v>
      </c>
      <c r="T835" s="691">
        <v>3</v>
      </c>
      <c r="U835" s="673">
        <v>0.6</v>
      </c>
    </row>
    <row r="836" spans="1:21" ht="14.4" customHeight="1" x14ac:dyDescent="0.3">
      <c r="A836" s="625">
        <v>7</v>
      </c>
      <c r="B836" s="626" t="s">
        <v>528</v>
      </c>
      <c r="C836" s="626">
        <v>89301074</v>
      </c>
      <c r="D836" s="689" t="s">
        <v>4276</v>
      </c>
      <c r="E836" s="690" t="s">
        <v>2888</v>
      </c>
      <c r="F836" s="626" t="s">
        <v>2873</v>
      </c>
      <c r="G836" s="626" t="s">
        <v>3079</v>
      </c>
      <c r="H836" s="626" t="s">
        <v>527</v>
      </c>
      <c r="I836" s="626" t="s">
        <v>3125</v>
      </c>
      <c r="J836" s="626" t="s">
        <v>3126</v>
      </c>
      <c r="K836" s="626" t="s">
        <v>3127</v>
      </c>
      <c r="L836" s="627">
        <v>1629.03</v>
      </c>
      <c r="M836" s="627">
        <v>42354.78</v>
      </c>
      <c r="N836" s="626">
        <v>26</v>
      </c>
      <c r="O836" s="691">
        <v>5</v>
      </c>
      <c r="P836" s="627">
        <v>19548.36</v>
      </c>
      <c r="Q836" s="642">
        <v>0.46153846153846156</v>
      </c>
      <c r="R836" s="626">
        <v>12</v>
      </c>
      <c r="S836" s="642">
        <v>0.46153846153846156</v>
      </c>
      <c r="T836" s="691">
        <v>4</v>
      </c>
      <c r="U836" s="673">
        <v>0.8</v>
      </c>
    </row>
    <row r="837" spans="1:21" ht="14.4" customHeight="1" x14ac:dyDescent="0.3">
      <c r="A837" s="625">
        <v>7</v>
      </c>
      <c r="B837" s="626" t="s">
        <v>528</v>
      </c>
      <c r="C837" s="626">
        <v>89301074</v>
      </c>
      <c r="D837" s="689" t="s">
        <v>4276</v>
      </c>
      <c r="E837" s="690" t="s">
        <v>2888</v>
      </c>
      <c r="F837" s="626" t="s">
        <v>2873</v>
      </c>
      <c r="G837" s="626" t="s">
        <v>3079</v>
      </c>
      <c r="H837" s="626" t="s">
        <v>527</v>
      </c>
      <c r="I837" s="626" t="s">
        <v>3987</v>
      </c>
      <c r="J837" s="626" t="s">
        <v>3084</v>
      </c>
      <c r="K837" s="626" t="s">
        <v>3988</v>
      </c>
      <c r="L837" s="627">
        <v>1889.63</v>
      </c>
      <c r="M837" s="627">
        <v>17006.669999999998</v>
      </c>
      <c r="N837" s="626">
        <v>9</v>
      </c>
      <c r="O837" s="691">
        <v>1</v>
      </c>
      <c r="P837" s="627">
        <v>17006.669999999998</v>
      </c>
      <c r="Q837" s="642">
        <v>1</v>
      </c>
      <c r="R837" s="626">
        <v>9</v>
      </c>
      <c r="S837" s="642">
        <v>1</v>
      </c>
      <c r="T837" s="691">
        <v>1</v>
      </c>
      <c r="U837" s="673">
        <v>1</v>
      </c>
    </row>
    <row r="838" spans="1:21" ht="14.4" customHeight="1" x14ac:dyDescent="0.3">
      <c r="A838" s="625">
        <v>7</v>
      </c>
      <c r="B838" s="626" t="s">
        <v>528</v>
      </c>
      <c r="C838" s="626">
        <v>89301074</v>
      </c>
      <c r="D838" s="689" t="s">
        <v>4276</v>
      </c>
      <c r="E838" s="690" t="s">
        <v>2888</v>
      </c>
      <c r="F838" s="626" t="s">
        <v>2873</v>
      </c>
      <c r="G838" s="626" t="s">
        <v>3079</v>
      </c>
      <c r="H838" s="626" t="s">
        <v>527</v>
      </c>
      <c r="I838" s="626" t="s">
        <v>3989</v>
      </c>
      <c r="J838" s="626" t="s">
        <v>3990</v>
      </c>
      <c r="K838" s="626" t="s">
        <v>3991</v>
      </c>
      <c r="L838" s="627">
        <v>5888.74</v>
      </c>
      <c r="M838" s="627">
        <v>5888.74</v>
      </c>
      <c r="N838" s="626">
        <v>1</v>
      </c>
      <c r="O838" s="691"/>
      <c r="P838" s="627"/>
      <c r="Q838" s="642">
        <v>0</v>
      </c>
      <c r="R838" s="626"/>
      <c r="S838" s="642">
        <v>0</v>
      </c>
      <c r="T838" s="691"/>
      <c r="U838" s="673"/>
    </row>
    <row r="839" spans="1:21" ht="14.4" customHeight="1" x14ac:dyDescent="0.3">
      <c r="A839" s="625">
        <v>7</v>
      </c>
      <c r="B839" s="626" t="s">
        <v>528</v>
      </c>
      <c r="C839" s="626">
        <v>89301074</v>
      </c>
      <c r="D839" s="689" t="s">
        <v>4276</v>
      </c>
      <c r="E839" s="690" t="s">
        <v>2888</v>
      </c>
      <c r="F839" s="626" t="s">
        <v>2873</v>
      </c>
      <c r="G839" s="626" t="s">
        <v>3079</v>
      </c>
      <c r="H839" s="626" t="s">
        <v>527</v>
      </c>
      <c r="I839" s="626" t="s">
        <v>3992</v>
      </c>
      <c r="J839" s="626" t="s">
        <v>3993</v>
      </c>
      <c r="K839" s="626" t="s">
        <v>3994</v>
      </c>
      <c r="L839" s="627">
        <v>880.88</v>
      </c>
      <c r="M839" s="627">
        <v>880.88</v>
      </c>
      <c r="N839" s="626">
        <v>1</v>
      </c>
      <c r="O839" s="691">
        <v>1</v>
      </c>
      <c r="P839" s="627">
        <v>880.88</v>
      </c>
      <c r="Q839" s="642">
        <v>1</v>
      </c>
      <c r="R839" s="626">
        <v>1</v>
      </c>
      <c r="S839" s="642">
        <v>1</v>
      </c>
      <c r="T839" s="691">
        <v>1</v>
      </c>
      <c r="U839" s="673">
        <v>1</v>
      </c>
    </row>
    <row r="840" spans="1:21" ht="14.4" customHeight="1" x14ac:dyDescent="0.3">
      <c r="A840" s="625">
        <v>7</v>
      </c>
      <c r="B840" s="626" t="s">
        <v>528</v>
      </c>
      <c r="C840" s="626">
        <v>89301074</v>
      </c>
      <c r="D840" s="689" t="s">
        <v>4276</v>
      </c>
      <c r="E840" s="690" t="s">
        <v>2888</v>
      </c>
      <c r="F840" s="626" t="s">
        <v>2873</v>
      </c>
      <c r="G840" s="626" t="s">
        <v>3079</v>
      </c>
      <c r="H840" s="626" t="s">
        <v>527</v>
      </c>
      <c r="I840" s="626" t="s">
        <v>3995</v>
      </c>
      <c r="J840" s="626" t="s">
        <v>3996</v>
      </c>
      <c r="K840" s="626" t="s">
        <v>3997</v>
      </c>
      <c r="L840" s="627">
        <v>1889.61</v>
      </c>
      <c r="M840" s="627">
        <v>7558.44</v>
      </c>
      <c r="N840" s="626">
        <v>4</v>
      </c>
      <c r="O840" s="691"/>
      <c r="P840" s="627">
        <v>7558.44</v>
      </c>
      <c r="Q840" s="642">
        <v>1</v>
      </c>
      <c r="R840" s="626">
        <v>4</v>
      </c>
      <c r="S840" s="642">
        <v>1</v>
      </c>
      <c r="T840" s="691"/>
      <c r="U840" s="673"/>
    </row>
    <row r="841" spans="1:21" ht="14.4" customHeight="1" x14ac:dyDescent="0.3">
      <c r="A841" s="625">
        <v>7</v>
      </c>
      <c r="B841" s="626" t="s">
        <v>528</v>
      </c>
      <c r="C841" s="626">
        <v>89301074</v>
      </c>
      <c r="D841" s="689" t="s">
        <v>4276</v>
      </c>
      <c r="E841" s="690" t="s">
        <v>2888</v>
      </c>
      <c r="F841" s="626" t="s">
        <v>2873</v>
      </c>
      <c r="G841" s="626" t="s">
        <v>3079</v>
      </c>
      <c r="H841" s="626" t="s">
        <v>527</v>
      </c>
      <c r="I841" s="626" t="s">
        <v>3998</v>
      </c>
      <c r="J841" s="626" t="s">
        <v>3096</v>
      </c>
      <c r="K841" s="626" t="s">
        <v>3999</v>
      </c>
      <c r="L841" s="627">
        <v>1416.79</v>
      </c>
      <c r="M841" s="627">
        <v>5667.16</v>
      </c>
      <c r="N841" s="626">
        <v>4</v>
      </c>
      <c r="O841" s="691">
        <v>1</v>
      </c>
      <c r="P841" s="627"/>
      <c r="Q841" s="642">
        <v>0</v>
      </c>
      <c r="R841" s="626"/>
      <c r="S841" s="642">
        <v>0</v>
      </c>
      <c r="T841" s="691"/>
      <c r="U841" s="673">
        <v>0</v>
      </c>
    </row>
    <row r="842" spans="1:21" ht="14.4" customHeight="1" x14ac:dyDescent="0.3">
      <c r="A842" s="625">
        <v>7</v>
      </c>
      <c r="B842" s="626" t="s">
        <v>528</v>
      </c>
      <c r="C842" s="626">
        <v>89301074</v>
      </c>
      <c r="D842" s="689" t="s">
        <v>4276</v>
      </c>
      <c r="E842" s="690" t="s">
        <v>2888</v>
      </c>
      <c r="F842" s="626" t="s">
        <v>2873</v>
      </c>
      <c r="G842" s="626" t="s">
        <v>3128</v>
      </c>
      <c r="H842" s="626" t="s">
        <v>645</v>
      </c>
      <c r="I842" s="626" t="s">
        <v>3650</v>
      </c>
      <c r="J842" s="626" t="s">
        <v>3651</v>
      </c>
      <c r="K842" s="626" t="s">
        <v>3652</v>
      </c>
      <c r="L842" s="627">
        <v>999.6</v>
      </c>
      <c r="M842" s="627">
        <v>999.6</v>
      </c>
      <c r="N842" s="626">
        <v>1</v>
      </c>
      <c r="O842" s="691">
        <v>0.5</v>
      </c>
      <c r="P842" s="627"/>
      <c r="Q842" s="642">
        <v>0</v>
      </c>
      <c r="R842" s="626"/>
      <c r="S842" s="642">
        <v>0</v>
      </c>
      <c r="T842" s="691"/>
      <c r="U842" s="673">
        <v>0</v>
      </c>
    </row>
    <row r="843" spans="1:21" ht="14.4" customHeight="1" x14ac:dyDescent="0.3">
      <c r="A843" s="625">
        <v>7</v>
      </c>
      <c r="B843" s="626" t="s">
        <v>528</v>
      </c>
      <c r="C843" s="626">
        <v>89301074</v>
      </c>
      <c r="D843" s="689" t="s">
        <v>4276</v>
      </c>
      <c r="E843" s="690" t="s">
        <v>2888</v>
      </c>
      <c r="F843" s="626" t="s">
        <v>2873</v>
      </c>
      <c r="G843" s="626" t="s">
        <v>3128</v>
      </c>
      <c r="H843" s="626" t="s">
        <v>645</v>
      </c>
      <c r="I843" s="626" t="s">
        <v>3129</v>
      </c>
      <c r="J843" s="626" t="s">
        <v>3130</v>
      </c>
      <c r="K843" s="626" t="s">
        <v>3131</v>
      </c>
      <c r="L843" s="627">
        <v>443.52</v>
      </c>
      <c r="M843" s="627">
        <v>887.04</v>
      </c>
      <c r="N843" s="626">
        <v>2</v>
      </c>
      <c r="O843" s="691"/>
      <c r="P843" s="627"/>
      <c r="Q843" s="642">
        <v>0</v>
      </c>
      <c r="R843" s="626"/>
      <c r="S843" s="642">
        <v>0</v>
      </c>
      <c r="T843" s="691"/>
      <c r="U843" s="673"/>
    </row>
    <row r="844" spans="1:21" ht="14.4" customHeight="1" x14ac:dyDescent="0.3">
      <c r="A844" s="625">
        <v>7</v>
      </c>
      <c r="B844" s="626" t="s">
        <v>528</v>
      </c>
      <c r="C844" s="626">
        <v>89301074</v>
      </c>
      <c r="D844" s="689" t="s">
        <v>4276</v>
      </c>
      <c r="E844" s="690" t="s">
        <v>2888</v>
      </c>
      <c r="F844" s="626" t="s">
        <v>2873</v>
      </c>
      <c r="G844" s="626" t="s">
        <v>3128</v>
      </c>
      <c r="H844" s="626" t="s">
        <v>645</v>
      </c>
      <c r="I844" s="626" t="s">
        <v>3134</v>
      </c>
      <c r="J844" s="626" t="s">
        <v>3135</v>
      </c>
      <c r="K844" s="626" t="s">
        <v>3136</v>
      </c>
      <c r="L844" s="627">
        <v>591.66999999999996</v>
      </c>
      <c r="M844" s="627">
        <v>2958.3499999999995</v>
      </c>
      <c r="N844" s="626">
        <v>5</v>
      </c>
      <c r="O844" s="691">
        <v>0.5</v>
      </c>
      <c r="P844" s="627"/>
      <c r="Q844" s="642">
        <v>0</v>
      </c>
      <c r="R844" s="626"/>
      <c r="S844" s="642">
        <v>0</v>
      </c>
      <c r="T844" s="691"/>
      <c r="U844" s="673">
        <v>0</v>
      </c>
    </row>
    <row r="845" spans="1:21" ht="14.4" customHeight="1" x14ac:dyDescent="0.3">
      <c r="A845" s="625">
        <v>7</v>
      </c>
      <c r="B845" s="626" t="s">
        <v>528</v>
      </c>
      <c r="C845" s="626">
        <v>89301074</v>
      </c>
      <c r="D845" s="689" t="s">
        <v>4276</v>
      </c>
      <c r="E845" s="690" t="s">
        <v>2888</v>
      </c>
      <c r="F845" s="626" t="s">
        <v>2873</v>
      </c>
      <c r="G845" s="626" t="s">
        <v>3128</v>
      </c>
      <c r="H845" s="626" t="s">
        <v>645</v>
      </c>
      <c r="I845" s="626" t="s">
        <v>3140</v>
      </c>
      <c r="J845" s="626" t="s">
        <v>1967</v>
      </c>
      <c r="K845" s="626" t="s">
        <v>3131</v>
      </c>
      <c r="L845" s="627">
        <v>443.52</v>
      </c>
      <c r="M845" s="627">
        <v>12862.08</v>
      </c>
      <c r="N845" s="626">
        <v>29</v>
      </c>
      <c r="O845" s="691">
        <v>7</v>
      </c>
      <c r="P845" s="627">
        <v>3991.68</v>
      </c>
      <c r="Q845" s="642">
        <v>0.31034482758620691</v>
      </c>
      <c r="R845" s="626">
        <v>9</v>
      </c>
      <c r="S845" s="642">
        <v>0.31034482758620691</v>
      </c>
      <c r="T845" s="691">
        <v>3</v>
      </c>
      <c r="U845" s="673">
        <v>0.42857142857142855</v>
      </c>
    </row>
    <row r="846" spans="1:21" ht="14.4" customHeight="1" x14ac:dyDescent="0.3">
      <c r="A846" s="625">
        <v>7</v>
      </c>
      <c r="B846" s="626" t="s">
        <v>528</v>
      </c>
      <c r="C846" s="626">
        <v>89301074</v>
      </c>
      <c r="D846" s="689" t="s">
        <v>4276</v>
      </c>
      <c r="E846" s="690" t="s">
        <v>2888</v>
      </c>
      <c r="F846" s="626" t="s">
        <v>2873</v>
      </c>
      <c r="G846" s="626" t="s">
        <v>3128</v>
      </c>
      <c r="H846" s="626" t="s">
        <v>645</v>
      </c>
      <c r="I846" s="626" t="s">
        <v>1966</v>
      </c>
      <c r="J846" s="626" t="s">
        <v>1967</v>
      </c>
      <c r="K846" s="626" t="s">
        <v>1968</v>
      </c>
      <c r="L846" s="627">
        <v>887.05</v>
      </c>
      <c r="M846" s="627">
        <v>1774.1</v>
      </c>
      <c r="N846" s="626">
        <v>2</v>
      </c>
      <c r="O846" s="691"/>
      <c r="P846" s="627">
        <v>1774.1</v>
      </c>
      <c r="Q846" s="642">
        <v>1</v>
      </c>
      <c r="R846" s="626">
        <v>2</v>
      </c>
      <c r="S846" s="642">
        <v>1</v>
      </c>
      <c r="T846" s="691"/>
      <c r="U846" s="673"/>
    </row>
    <row r="847" spans="1:21" ht="14.4" customHeight="1" x14ac:dyDescent="0.3">
      <c r="A847" s="625">
        <v>7</v>
      </c>
      <c r="B847" s="626" t="s">
        <v>528</v>
      </c>
      <c r="C847" s="626">
        <v>89301074</v>
      </c>
      <c r="D847" s="689" t="s">
        <v>4276</v>
      </c>
      <c r="E847" s="690" t="s">
        <v>2888</v>
      </c>
      <c r="F847" s="626" t="s">
        <v>2873</v>
      </c>
      <c r="G847" s="626" t="s">
        <v>3311</v>
      </c>
      <c r="H847" s="626" t="s">
        <v>527</v>
      </c>
      <c r="I847" s="626" t="s">
        <v>947</v>
      </c>
      <c r="J847" s="626" t="s">
        <v>948</v>
      </c>
      <c r="K847" s="626" t="s">
        <v>3312</v>
      </c>
      <c r="L847" s="627">
        <v>153.37</v>
      </c>
      <c r="M847" s="627">
        <v>613.48</v>
      </c>
      <c r="N847" s="626">
        <v>4</v>
      </c>
      <c r="O847" s="691">
        <v>1</v>
      </c>
      <c r="P847" s="627"/>
      <c r="Q847" s="642">
        <v>0</v>
      </c>
      <c r="R847" s="626"/>
      <c r="S847" s="642">
        <v>0</v>
      </c>
      <c r="T847" s="691"/>
      <c r="U847" s="673">
        <v>0</v>
      </c>
    </row>
    <row r="848" spans="1:21" ht="14.4" customHeight="1" x14ac:dyDescent="0.3">
      <c r="A848" s="625">
        <v>7</v>
      </c>
      <c r="B848" s="626" t="s">
        <v>528</v>
      </c>
      <c r="C848" s="626">
        <v>89301074</v>
      </c>
      <c r="D848" s="689" t="s">
        <v>4276</v>
      </c>
      <c r="E848" s="690" t="s">
        <v>2888</v>
      </c>
      <c r="F848" s="626" t="s">
        <v>2873</v>
      </c>
      <c r="G848" s="626" t="s">
        <v>3141</v>
      </c>
      <c r="H848" s="626" t="s">
        <v>527</v>
      </c>
      <c r="I848" s="626" t="s">
        <v>3142</v>
      </c>
      <c r="J848" s="626" t="s">
        <v>3143</v>
      </c>
      <c r="K848" s="626" t="s">
        <v>3144</v>
      </c>
      <c r="L848" s="627">
        <v>760.15</v>
      </c>
      <c r="M848" s="627">
        <v>3040.6</v>
      </c>
      <c r="N848" s="626">
        <v>4</v>
      </c>
      <c r="O848" s="691"/>
      <c r="P848" s="627"/>
      <c r="Q848" s="642">
        <v>0</v>
      </c>
      <c r="R848" s="626"/>
      <c r="S848" s="642">
        <v>0</v>
      </c>
      <c r="T848" s="691"/>
      <c r="U848" s="673"/>
    </row>
    <row r="849" spans="1:21" ht="14.4" customHeight="1" x14ac:dyDescent="0.3">
      <c r="A849" s="625">
        <v>7</v>
      </c>
      <c r="B849" s="626" t="s">
        <v>528</v>
      </c>
      <c r="C849" s="626">
        <v>89301074</v>
      </c>
      <c r="D849" s="689" t="s">
        <v>4276</v>
      </c>
      <c r="E849" s="690" t="s">
        <v>2888</v>
      </c>
      <c r="F849" s="626" t="s">
        <v>2873</v>
      </c>
      <c r="G849" s="626" t="s">
        <v>3141</v>
      </c>
      <c r="H849" s="626" t="s">
        <v>527</v>
      </c>
      <c r="I849" s="626" t="s">
        <v>3145</v>
      </c>
      <c r="J849" s="626" t="s">
        <v>3146</v>
      </c>
      <c r="K849" s="626" t="s">
        <v>3147</v>
      </c>
      <c r="L849" s="627">
        <v>569.97</v>
      </c>
      <c r="M849" s="627">
        <v>2279.88</v>
      </c>
      <c r="N849" s="626">
        <v>4</v>
      </c>
      <c r="O849" s="691">
        <v>1</v>
      </c>
      <c r="P849" s="627"/>
      <c r="Q849" s="642">
        <v>0</v>
      </c>
      <c r="R849" s="626"/>
      <c r="S849" s="642">
        <v>0</v>
      </c>
      <c r="T849" s="691"/>
      <c r="U849" s="673">
        <v>0</v>
      </c>
    </row>
    <row r="850" spans="1:21" ht="14.4" customHeight="1" x14ac:dyDescent="0.3">
      <c r="A850" s="625">
        <v>7</v>
      </c>
      <c r="B850" s="626" t="s">
        <v>528</v>
      </c>
      <c r="C850" s="626">
        <v>89301074</v>
      </c>
      <c r="D850" s="689" t="s">
        <v>4276</v>
      </c>
      <c r="E850" s="690" t="s">
        <v>2888</v>
      </c>
      <c r="F850" s="626" t="s">
        <v>2873</v>
      </c>
      <c r="G850" s="626" t="s">
        <v>4000</v>
      </c>
      <c r="H850" s="626" t="s">
        <v>527</v>
      </c>
      <c r="I850" s="626" t="s">
        <v>4001</v>
      </c>
      <c r="J850" s="626" t="s">
        <v>4002</v>
      </c>
      <c r="K850" s="626" t="s">
        <v>4003</v>
      </c>
      <c r="L850" s="627">
        <v>264.92</v>
      </c>
      <c r="M850" s="627">
        <v>264.92</v>
      </c>
      <c r="N850" s="626">
        <v>1</v>
      </c>
      <c r="O850" s="691">
        <v>1</v>
      </c>
      <c r="P850" s="627"/>
      <c r="Q850" s="642">
        <v>0</v>
      </c>
      <c r="R850" s="626"/>
      <c r="S850" s="642">
        <v>0</v>
      </c>
      <c r="T850" s="691"/>
      <c r="U850" s="673">
        <v>0</v>
      </c>
    </row>
    <row r="851" spans="1:21" ht="14.4" customHeight="1" x14ac:dyDescent="0.3">
      <c r="A851" s="625">
        <v>7</v>
      </c>
      <c r="B851" s="626" t="s">
        <v>528</v>
      </c>
      <c r="C851" s="626">
        <v>89301074</v>
      </c>
      <c r="D851" s="689" t="s">
        <v>4276</v>
      </c>
      <c r="E851" s="690" t="s">
        <v>2888</v>
      </c>
      <c r="F851" s="626" t="s">
        <v>2873</v>
      </c>
      <c r="G851" s="626" t="s">
        <v>3808</v>
      </c>
      <c r="H851" s="626" t="s">
        <v>527</v>
      </c>
      <c r="I851" s="626" t="s">
        <v>3809</v>
      </c>
      <c r="J851" s="626" t="s">
        <v>3810</v>
      </c>
      <c r="K851" s="626" t="s">
        <v>3811</v>
      </c>
      <c r="L851" s="627">
        <v>7132.29</v>
      </c>
      <c r="M851" s="627">
        <v>7132.29</v>
      </c>
      <c r="N851" s="626">
        <v>1</v>
      </c>
      <c r="O851" s="691"/>
      <c r="P851" s="627">
        <v>7132.29</v>
      </c>
      <c r="Q851" s="642">
        <v>1</v>
      </c>
      <c r="R851" s="626">
        <v>1</v>
      </c>
      <c r="S851" s="642">
        <v>1</v>
      </c>
      <c r="T851" s="691"/>
      <c r="U851" s="673"/>
    </row>
    <row r="852" spans="1:21" ht="14.4" customHeight="1" x14ac:dyDescent="0.3">
      <c r="A852" s="625">
        <v>7</v>
      </c>
      <c r="B852" s="626" t="s">
        <v>528</v>
      </c>
      <c r="C852" s="626">
        <v>89301074</v>
      </c>
      <c r="D852" s="689" t="s">
        <v>4276</v>
      </c>
      <c r="E852" s="690" t="s">
        <v>2888</v>
      </c>
      <c r="F852" s="626" t="s">
        <v>2873</v>
      </c>
      <c r="G852" s="626" t="s">
        <v>3148</v>
      </c>
      <c r="H852" s="626" t="s">
        <v>527</v>
      </c>
      <c r="I852" s="626" t="s">
        <v>3149</v>
      </c>
      <c r="J852" s="626" t="s">
        <v>3150</v>
      </c>
      <c r="K852" s="626" t="s">
        <v>3151</v>
      </c>
      <c r="L852" s="627">
        <v>144.01</v>
      </c>
      <c r="M852" s="627">
        <v>288.02</v>
      </c>
      <c r="N852" s="626">
        <v>2</v>
      </c>
      <c r="O852" s="691">
        <v>1</v>
      </c>
      <c r="P852" s="627">
        <v>288.02</v>
      </c>
      <c r="Q852" s="642">
        <v>1</v>
      </c>
      <c r="R852" s="626">
        <v>2</v>
      </c>
      <c r="S852" s="642">
        <v>1</v>
      </c>
      <c r="T852" s="691">
        <v>1</v>
      </c>
      <c r="U852" s="673">
        <v>1</v>
      </c>
    </row>
    <row r="853" spans="1:21" ht="14.4" customHeight="1" x14ac:dyDescent="0.3">
      <c r="A853" s="625">
        <v>7</v>
      </c>
      <c r="B853" s="626" t="s">
        <v>528</v>
      </c>
      <c r="C853" s="626">
        <v>89301074</v>
      </c>
      <c r="D853" s="689" t="s">
        <v>4276</v>
      </c>
      <c r="E853" s="690" t="s">
        <v>2888</v>
      </c>
      <c r="F853" s="626" t="s">
        <v>2873</v>
      </c>
      <c r="G853" s="626" t="s">
        <v>3148</v>
      </c>
      <c r="H853" s="626" t="s">
        <v>527</v>
      </c>
      <c r="I853" s="626" t="s">
        <v>3152</v>
      </c>
      <c r="J853" s="626" t="s">
        <v>3150</v>
      </c>
      <c r="K853" s="626" t="s">
        <v>3151</v>
      </c>
      <c r="L853" s="627">
        <v>144.01</v>
      </c>
      <c r="M853" s="627">
        <v>1296.0899999999999</v>
      </c>
      <c r="N853" s="626">
        <v>9</v>
      </c>
      <c r="O853" s="691">
        <v>2</v>
      </c>
      <c r="P853" s="627"/>
      <c r="Q853" s="642">
        <v>0</v>
      </c>
      <c r="R853" s="626"/>
      <c r="S853" s="642">
        <v>0</v>
      </c>
      <c r="T853" s="691"/>
      <c r="U853" s="673">
        <v>0</v>
      </c>
    </row>
    <row r="854" spans="1:21" ht="14.4" customHeight="1" x14ac:dyDescent="0.3">
      <c r="A854" s="625">
        <v>7</v>
      </c>
      <c r="B854" s="626" t="s">
        <v>528</v>
      </c>
      <c r="C854" s="626">
        <v>89301074</v>
      </c>
      <c r="D854" s="689" t="s">
        <v>4276</v>
      </c>
      <c r="E854" s="690" t="s">
        <v>2888</v>
      </c>
      <c r="F854" s="626" t="s">
        <v>2873</v>
      </c>
      <c r="G854" s="626" t="s">
        <v>3153</v>
      </c>
      <c r="H854" s="626" t="s">
        <v>527</v>
      </c>
      <c r="I854" s="626" t="s">
        <v>853</v>
      </c>
      <c r="J854" s="626" t="s">
        <v>3154</v>
      </c>
      <c r="K854" s="626" t="s">
        <v>3155</v>
      </c>
      <c r="L854" s="627">
        <v>55.71</v>
      </c>
      <c r="M854" s="627">
        <v>445.68</v>
      </c>
      <c r="N854" s="626">
        <v>8</v>
      </c>
      <c r="O854" s="691">
        <v>2.5</v>
      </c>
      <c r="P854" s="627"/>
      <c r="Q854" s="642">
        <v>0</v>
      </c>
      <c r="R854" s="626"/>
      <c r="S854" s="642">
        <v>0</v>
      </c>
      <c r="T854" s="691"/>
      <c r="U854" s="673">
        <v>0</v>
      </c>
    </row>
    <row r="855" spans="1:21" ht="14.4" customHeight="1" x14ac:dyDescent="0.3">
      <c r="A855" s="625">
        <v>7</v>
      </c>
      <c r="B855" s="626" t="s">
        <v>528</v>
      </c>
      <c r="C855" s="626">
        <v>89301074</v>
      </c>
      <c r="D855" s="689" t="s">
        <v>4276</v>
      </c>
      <c r="E855" s="690" t="s">
        <v>2888</v>
      </c>
      <c r="F855" s="626" t="s">
        <v>2873</v>
      </c>
      <c r="G855" s="626" t="s">
        <v>3153</v>
      </c>
      <c r="H855" s="626" t="s">
        <v>527</v>
      </c>
      <c r="I855" s="626" t="s">
        <v>3156</v>
      </c>
      <c r="J855" s="626" t="s">
        <v>3157</v>
      </c>
      <c r="K855" s="626" t="s">
        <v>3158</v>
      </c>
      <c r="L855" s="627">
        <v>59.43</v>
      </c>
      <c r="M855" s="627">
        <v>59.43</v>
      </c>
      <c r="N855" s="626">
        <v>1</v>
      </c>
      <c r="O855" s="691">
        <v>0.5</v>
      </c>
      <c r="P855" s="627"/>
      <c r="Q855" s="642">
        <v>0</v>
      </c>
      <c r="R855" s="626"/>
      <c r="S855" s="642">
        <v>0</v>
      </c>
      <c r="T855" s="691"/>
      <c r="U855" s="673">
        <v>0</v>
      </c>
    </row>
    <row r="856" spans="1:21" ht="14.4" customHeight="1" x14ac:dyDescent="0.3">
      <c r="A856" s="625">
        <v>7</v>
      </c>
      <c r="B856" s="626" t="s">
        <v>528</v>
      </c>
      <c r="C856" s="626">
        <v>89301074</v>
      </c>
      <c r="D856" s="689" t="s">
        <v>4276</v>
      </c>
      <c r="E856" s="690" t="s">
        <v>2888</v>
      </c>
      <c r="F856" s="626" t="s">
        <v>2873</v>
      </c>
      <c r="G856" s="626" t="s">
        <v>3162</v>
      </c>
      <c r="H856" s="626" t="s">
        <v>527</v>
      </c>
      <c r="I856" s="626" t="s">
        <v>3816</v>
      </c>
      <c r="J856" s="626" t="s">
        <v>3164</v>
      </c>
      <c r="K856" s="626" t="s">
        <v>3165</v>
      </c>
      <c r="L856" s="627">
        <v>1638.59</v>
      </c>
      <c r="M856" s="627">
        <v>8192.9499999999989</v>
      </c>
      <c r="N856" s="626">
        <v>5</v>
      </c>
      <c r="O856" s="691">
        <v>1.5</v>
      </c>
      <c r="P856" s="627">
        <v>3277.18</v>
      </c>
      <c r="Q856" s="642">
        <v>0.4</v>
      </c>
      <c r="R856" s="626">
        <v>2</v>
      </c>
      <c r="S856" s="642">
        <v>0.4</v>
      </c>
      <c r="T856" s="691">
        <v>0.5</v>
      </c>
      <c r="U856" s="673">
        <v>0.33333333333333331</v>
      </c>
    </row>
    <row r="857" spans="1:21" ht="14.4" customHeight="1" x14ac:dyDescent="0.3">
      <c r="A857" s="625">
        <v>7</v>
      </c>
      <c r="B857" s="626" t="s">
        <v>528</v>
      </c>
      <c r="C857" s="626">
        <v>89301074</v>
      </c>
      <c r="D857" s="689" t="s">
        <v>4276</v>
      </c>
      <c r="E857" s="690" t="s">
        <v>2888</v>
      </c>
      <c r="F857" s="626" t="s">
        <v>2873</v>
      </c>
      <c r="G857" s="626" t="s">
        <v>3162</v>
      </c>
      <c r="H857" s="626" t="s">
        <v>527</v>
      </c>
      <c r="I857" s="626" t="s">
        <v>3163</v>
      </c>
      <c r="J857" s="626" t="s">
        <v>3164</v>
      </c>
      <c r="K857" s="626" t="s">
        <v>3165</v>
      </c>
      <c r="L857" s="627">
        <v>1638.59</v>
      </c>
      <c r="M857" s="627">
        <v>1638.59</v>
      </c>
      <c r="N857" s="626">
        <v>1</v>
      </c>
      <c r="O857" s="691">
        <v>1</v>
      </c>
      <c r="P857" s="627"/>
      <c r="Q857" s="642">
        <v>0</v>
      </c>
      <c r="R857" s="626"/>
      <c r="S857" s="642">
        <v>0</v>
      </c>
      <c r="T857" s="691"/>
      <c r="U857" s="673">
        <v>0</v>
      </c>
    </row>
    <row r="858" spans="1:21" ht="14.4" customHeight="1" x14ac:dyDescent="0.3">
      <c r="A858" s="625">
        <v>7</v>
      </c>
      <c r="B858" s="626" t="s">
        <v>528</v>
      </c>
      <c r="C858" s="626">
        <v>89301074</v>
      </c>
      <c r="D858" s="689" t="s">
        <v>4276</v>
      </c>
      <c r="E858" s="690" t="s">
        <v>2888</v>
      </c>
      <c r="F858" s="626" t="s">
        <v>2873</v>
      </c>
      <c r="G858" s="626" t="s">
        <v>4004</v>
      </c>
      <c r="H858" s="626" t="s">
        <v>645</v>
      </c>
      <c r="I858" s="626" t="s">
        <v>4005</v>
      </c>
      <c r="J858" s="626" t="s">
        <v>4006</v>
      </c>
      <c r="K858" s="626" t="s">
        <v>4007</v>
      </c>
      <c r="L858" s="627">
        <v>137.74</v>
      </c>
      <c r="M858" s="627">
        <v>137.74</v>
      </c>
      <c r="N858" s="626">
        <v>1</v>
      </c>
      <c r="O858" s="691"/>
      <c r="P858" s="627"/>
      <c r="Q858" s="642">
        <v>0</v>
      </c>
      <c r="R858" s="626"/>
      <c r="S858" s="642">
        <v>0</v>
      </c>
      <c r="T858" s="691"/>
      <c r="U858" s="673"/>
    </row>
    <row r="859" spans="1:21" ht="14.4" customHeight="1" x14ac:dyDescent="0.3">
      <c r="A859" s="625">
        <v>7</v>
      </c>
      <c r="B859" s="626" t="s">
        <v>528</v>
      </c>
      <c r="C859" s="626">
        <v>89301074</v>
      </c>
      <c r="D859" s="689" t="s">
        <v>4276</v>
      </c>
      <c r="E859" s="690" t="s">
        <v>2888</v>
      </c>
      <c r="F859" s="626" t="s">
        <v>2873</v>
      </c>
      <c r="G859" s="626" t="s">
        <v>3322</v>
      </c>
      <c r="H859" s="626" t="s">
        <v>527</v>
      </c>
      <c r="I859" s="626" t="s">
        <v>3323</v>
      </c>
      <c r="J859" s="626" t="s">
        <v>3324</v>
      </c>
      <c r="K859" s="626" t="s">
        <v>3325</v>
      </c>
      <c r="L859" s="627">
        <v>0</v>
      </c>
      <c r="M859" s="627">
        <v>0</v>
      </c>
      <c r="N859" s="626">
        <v>3</v>
      </c>
      <c r="O859" s="691"/>
      <c r="P859" s="627">
        <v>0</v>
      </c>
      <c r="Q859" s="642"/>
      <c r="R859" s="626">
        <v>3</v>
      </c>
      <c r="S859" s="642">
        <v>1</v>
      </c>
      <c r="T859" s="691"/>
      <c r="U859" s="673"/>
    </row>
    <row r="860" spans="1:21" ht="14.4" customHeight="1" x14ac:dyDescent="0.3">
      <c r="A860" s="625">
        <v>7</v>
      </c>
      <c r="B860" s="626" t="s">
        <v>528</v>
      </c>
      <c r="C860" s="626">
        <v>89301074</v>
      </c>
      <c r="D860" s="689" t="s">
        <v>4276</v>
      </c>
      <c r="E860" s="690" t="s">
        <v>2888</v>
      </c>
      <c r="F860" s="626" t="s">
        <v>2873</v>
      </c>
      <c r="G860" s="626" t="s">
        <v>3322</v>
      </c>
      <c r="H860" s="626" t="s">
        <v>527</v>
      </c>
      <c r="I860" s="626" t="s">
        <v>3323</v>
      </c>
      <c r="J860" s="626" t="s">
        <v>3324</v>
      </c>
      <c r="K860" s="626" t="s">
        <v>3325</v>
      </c>
      <c r="L860" s="627">
        <v>65.89</v>
      </c>
      <c r="M860" s="627">
        <v>131.78</v>
      </c>
      <c r="N860" s="626">
        <v>2</v>
      </c>
      <c r="O860" s="691">
        <v>1</v>
      </c>
      <c r="P860" s="627"/>
      <c r="Q860" s="642">
        <v>0</v>
      </c>
      <c r="R860" s="626"/>
      <c r="S860" s="642">
        <v>0</v>
      </c>
      <c r="T860" s="691"/>
      <c r="U860" s="673">
        <v>0</v>
      </c>
    </row>
    <row r="861" spans="1:21" ht="14.4" customHeight="1" x14ac:dyDescent="0.3">
      <c r="A861" s="625">
        <v>7</v>
      </c>
      <c r="B861" s="626" t="s">
        <v>528</v>
      </c>
      <c r="C861" s="626">
        <v>89301074</v>
      </c>
      <c r="D861" s="689" t="s">
        <v>4276</v>
      </c>
      <c r="E861" s="690" t="s">
        <v>2888</v>
      </c>
      <c r="F861" s="626" t="s">
        <v>2873</v>
      </c>
      <c r="G861" s="626" t="s">
        <v>3166</v>
      </c>
      <c r="H861" s="626" t="s">
        <v>527</v>
      </c>
      <c r="I861" s="626" t="s">
        <v>3167</v>
      </c>
      <c r="J861" s="626" t="s">
        <v>2546</v>
      </c>
      <c r="K861" s="626" t="s">
        <v>3168</v>
      </c>
      <c r="L861" s="627">
        <v>70.02</v>
      </c>
      <c r="M861" s="627">
        <v>70.02</v>
      </c>
      <c r="N861" s="626">
        <v>1</v>
      </c>
      <c r="O861" s="691">
        <v>1</v>
      </c>
      <c r="P861" s="627">
        <v>70.02</v>
      </c>
      <c r="Q861" s="642">
        <v>1</v>
      </c>
      <c r="R861" s="626">
        <v>1</v>
      </c>
      <c r="S861" s="642">
        <v>1</v>
      </c>
      <c r="T861" s="691">
        <v>1</v>
      </c>
      <c r="U861" s="673">
        <v>1</v>
      </c>
    </row>
    <row r="862" spans="1:21" ht="14.4" customHeight="1" x14ac:dyDescent="0.3">
      <c r="A862" s="625">
        <v>7</v>
      </c>
      <c r="B862" s="626" t="s">
        <v>528</v>
      </c>
      <c r="C862" s="626">
        <v>89301074</v>
      </c>
      <c r="D862" s="689" t="s">
        <v>4276</v>
      </c>
      <c r="E862" s="690" t="s">
        <v>2888</v>
      </c>
      <c r="F862" s="626" t="s">
        <v>2873</v>
      </c>
      <c r="G862" s="626" t="s">
        <v>3169</v>
      </c>
      <c r="H862" s="626" t="s">
        <v>527</v>
      </c>
      <c r="I862" s="626" t="s">
        <v>3173</v>
      </c>
      <c r="J862" s="626" t="s">
        <v>3174</v>
      </c>
      <c r="K862" s="626" t="s">
        <v>3175</v>
      </c>
      <c r="L862" s="627">
        <v>503.26</v>
      </c>
      <c r="M862" s="627">
        <v>3019.56</v>
      </c>
      <c r="N862" s="626">
        <v>6</v>
      </c>
      <c r="O862" s="691">
        <v>1</v>
      </c>
      <c r="P862" s="627">
        <v>3019.56</v>
      </c>
      <c r="Q862" s="642">
        <v>1</v>
      </c>
      <c r="R862" s="626">
        <v>6</v>
      </c>
      <c r="S862" s="642">
        <v>1</v>
      </c>
      <c r="T862" s="691">
        <v>1</v>
      </c>
      <c r="U862" s="673">
        <v>1</v>
      </c>
    </row>
    <row r="863" spans="1:21" ht="14.4" customHeight="1" x14ac:dyDescent="0.3">
      <c r="A863" s="625">
        <v>7</v>
      </c>
      <c r="B863" s="626" t="s">
        <v>528</v>
      </c>
      <c r="C863" s="626">
        <v>89301074</v>
      </c>
      <c r="D863" s="689" t="s">
        <v>4276</v>
      </c>
      <c r="E863" s="690" t="s">
        <v>2888</v>
      </c>
      <c r="F863" s="626" t="s">
        <v>2873</v>
      </c>
      <c r="G863" s="626" t="s">
        <v>3169</v>
      </c>
      <c r="H863" s="626" t="s">
        <v>527</v>
      </c>
      <c r="I863" s="626" t="s">
        <v>3176</v>
      </c>
      <c r="J863" s="626" t="s">
        <v>3177</v>
      </c>
      <c r="K863" s="626" t="s">
        <v>2029</v>
      </c>
      <c r="L863" s="627">
        <v>57.48</v>
      </c>
      <c r="M863" s="627">
        <v>287.39999999999998</v>
      </c>
      <c r="N863" s="626">
        <v>5</v>
      </c>
      <c r="O863" s="691">
        <v>1</v>
      </c>
      <c r="P863" s="627">
        <v>172.44</v>
      </c>
      <c r="Q863" s="642">
        <v>0.60000000000000009</v>
      </c>
      <c r="R863" s="626">
        <v>3</v>
      </c>
      <c r="S863" s="642">
        <v>0.6</v>
      </c>
      <c r="T863" s="691">
        <v>1</v>
      </c>
      <c r="U863" s="673">
        <v>1</v>
      </c>
    </row>
    <row r="864" spans="1:21" ht="14.4" customHeight="1" x14ac:dyDescent="0.3">
      <c r="A864" s="625">
        <v>7</v>
      </c>
      <c r="B864" s="626" t="s">
        <v>528</v>
      </c>
      <c r="C864" s="626">
        <v>89301074</v>
      </c>
      <c r="D864" s="689" t="s">
        <v>4276</v>
      </c>
      <c r="E864" s="690" t="s">
        <v>2888</v>
      </c>
      <c r="F864" s="626" t="s">
        <v>2873</v>
      </c>
      <c r="G864" s="626" t="s">
        <v>3169</v>
      </c>
      <c r="H864" s="626" t="s">
        <v>527</v>
      </c>
      <c r="I864" s="626" t="s">
        <v>3178</v>
      </c>
      <c r="J864" s="626" t="s">
        <v>3179</v>
      </c>
      <c r="K864" s="626" t="s">
        <v>1070</v>
      </c>
      <c r="L864" s="627">
        <v>105.85</v>
      </c>
      <c r="M864" s="627">
        <v>1164.3499999999999</v>
      </c>
      <c r="N864" s="626">
        <v>11</v>
      </c>
      <c r="O864" s="691">
        <v>1</v>
      </c>
      <c r="P864" s="627">
        <v>635.09999999999991</v>
      </c>
      <c r="Q864" s="642">
        <v>0.54545454545454541</v>
      </c>
      <c r="R864" s="626">
        <v>6</v>
      </c>
      <c r="S864" s="642">
        <v>0.54545454545454541</v>
      </c>
      <c r="T864" s="691">
        <v>1</v>
      </c>
      <c r="U864" s="673">
        <v>1</v>
      </c>
    </row>
    <row r="865" spans="1:21" ht="14.4" customHeight="1" x14ac:dyDescent="0.3">
      <c r="A865" s="625">
        <v>7</v>
      </c>
      <c r="B865" s="626" t="s">
        <v>528</v>
      </c>
      <c r="C865" s="626">
        <v>89301074</v>
      </c>
      <c r="D865" s="689" t="s">
        <v>4276</v>
      </c>
      <c r="E865" s="690" t="s">
        <v>2888</v>
      </c>
      <c r="F865" s="626" t="s">
        <v>2873</v>
      </c>
      <c r="G865" s="626" t="s">
        <v>3169</v>
      </c>
      <c r="H865" s="626" t="s">
        <v>527</v>
      </c>
      <c r="I865" s="626" t="s">
        <v>3463</v>
      </c>
      <c r="J865" s="626" t="s">
        <v>3464</v>
      </c>
      <c r="K865" s="626" t="s">
        <v>3210</v>
      </c>
      <c r="L865" s="627">
        <v>66.47</v>
      </c>
      <c r="M865" s="627">
        <v>332.35</v>
      </c>
      <c r="N865" s="626">
        <v>5</v>
      </c>
      <c r="O865" s="691"/>
      <c r="P865" s="627"/>
      <c r="Q865" s="642">
        <v>0</v>
      </c>
      <c r="R865" s="626"/>
      <c r="S865" s="642">
        <v>0</v>
      </c>
      <c r="T865" s="691"/>
      <c r="U865" s="673"/>
    </row>
    <row r="866" spans="1:21" ht="14.4" customHeight="1" x14ac:dyDescent="0.3">
      <c r="A866" s="625">
        <v>7</v>
      </c>
      <c r="B866" s="626" t="s">
        <v>528</v>
      </c>
      <c r="C866" s="626">
        <v>89301074</v>
      </c>
      <c r="D866" s="689" t="s">
        <v>4276</v>
      </c>
      <c r="E866" s="690" t="s">
        <v>2888</v>
      </c>
      <c r="F866" s="626" t="s">
        <v>2873</v>
      </c>
      <c r="G866" s="626" t="s">
        <v>3169</v>
      </c>
      <c r="H866" s="626" t="s">
        <v>527</v>
      </c>
      <c r="I866" s="626" t="s">
        <v>3180</v>
      </c>
      <c r="J866" s="626" t="s">
        <v>3181</v>
      </c>
      <c r="K866" s="626" t="s">
        <v>3182</v>
      </c>
      <c r="L866" s="627">
        <v>132.77000000000001</v>
      </c>
      <c r="M866" s="627">
        <v>1062.1600000000001</v>
      </c>
      <c r="N866" s="626">
        <v>8</v>
      </c>
      <c r="O866" s="691"/>
      <c r="P866" s="627">
        <v>796.62000000000012</v>
      </c>
      <c r="Q866" s="642">
        <v>0.75</v>
      </c>
      <c r="R866" s="626">
        <v>6</v>
      </c>
      <c r="S866" s="642">
        <v>0.75</v>
      </c>
      <c r="T866" s="691"/>
      <c r="U866" s="673"/>
    </row>
    <row r="867" spans="1:21" ht="14.4" customHeight="1" x14ac:dyDescent="0.3">
      <c r="A867" s="625">
        <v>7</v>
      </c>
      <c r="B867" s="626" t="s">
        <v>528</v>
      </c>
      <c r="C867" s="626">
        <v>89301074</v>
      </c>
      <c r="D867" s="689" t="s">
        <v>4276</v>
      </c>
      <c r="E867" s="690" t="s">
        <v>2888</v>
      </c>
      <c r="F867" s="626" t="s">
        <v>2873</v>
      </c>
      <c r="G867" s="626" t="s">
        <v>3169</v>
      </c>
      <c r="H867" s="626" t="s">
        <v>527</v>
      </c>
      <c r="I867" s="626" t="s">
        <v>3183</v>
      </c>
      <c r="J867" s="626" t="s">
        <v>3171</v>
      </c>
      <c r="K867" s="626" t="s">
        <v>3172</v>
      </c>
      <c r="L867" s="627">
        <v>238.97</v>
      </c>
      <c r="M867" s="627">
        <v>1433.82</v>
      </c>
      <c r="N867" s="626">
        <v>6</v>
      </c>
      <c r="O867" s="691"/>
      <c r="P867" s="627"/>
      <c r="Q867" s="642">
        <v>0</v>
      </c>
      <c r="R867" s="626"/>
      <c r="S867" s="642">
        <v>0</v>
      </c>
      <c r="T867" s="691"/>
      <c r="U867" s="673"/>
    </row>
    <row r="868" spans="1:21" ht="14.4" customHeight="1" x14ac:dyDescent="0.3">
      <c r="A868" s="625">
        <v>7</v>
      </c>
      <c r="B868" s="626" t="s">
        <v>528</v>
      </c>
      <c r="C868" s="626">
        <v>89301074</v>
      </c>
      <c r="D868" s="689" t="s">
        <v>4276</v>
      </c>
      <c r="E868" s="690" t="s">
        <v>2888</v>
      </c>
      <c r="F868" s="626" t="s">
        <v>2873</v>
      </c>
      <c r="G868" s="626" t="s">
        <v>3169</v>
      </c>
      <c r="H868" s="626" t="s">
        <v>527</v>
      </c>
      <c r="I868" s="626" t="s">
        <v>3183</v>
      </c>
      <c r="J868" s="626" t="s">
        <v>3171</v>
      </c>
      <c r="K868" s="626" t="s">
        <v>3172</v>
      </c>
      <c r="L868" s="627">
        <v>244.58</v>
      </c>
      <c r="M868" s="627">
        <v>1467.48</v>
      </c>
      <c r="N868" s="626">
        <v>6</v>
      </c>
      <c r="O868" s="691">
        <v>2</v>
      </c>
      <c r="P868" s="627">
        <v>978.32</v>
      </c>
      <c r="Q868" s="642">
        <v>0.66666666666666674</v>
      </c>
      <c r="R868" s="626">
        <v>4</v>
      </c>
      <c r="S868" s="642">
        <v>0.66666666666666663</v>
      </c>
      <c r="T868" s="691">
        <v>1</v>
      </c>
      <c r="U868" s="673">
        <v>0.5</v>
      </c>
    </row>
    <row r="869" spans="1:21" ht="14.4" customHeight="1" x14ac:dyDescent="0.3">
      <c r="A869" s="625">
        <v>7</v>
      </c>
      <c r="B869" s="626" t="s">
        <v>528</v>
      </c>
      <c r="C869" s="626">
        <v>89301074</v>
      </c>
      <c r="D869" s="689" t="s">
        <v>4276</v>
      </c>
      <c r="E869" s="690" t="s">
        <v>2888</v>
      </c>
      <c r="F869" s="626" t="s">
        <v>2873</v>
      </c>
      <c r="G869" s="626" t="s">
        <v>3169</v>
      </c>
      <c r="H869" s="626" t="s">
        <v>527</v>
      </c>
      <c r="I869" s="626" t="s">
        <v>3184</v>
      </c>
      <c r="J869" s="626" t="s">
        <v>3174</v>
      </c>
      <c r="K869" s="626" t="s">
        <v>3175</v>
      </c>
      <c r="L869" s="627">
        <v>407.64</v>
      </c>
      <c r="M869" s="627">
        <v>2445.84</v>
      </c>
      <c r="N869" s="626">
        <v>6</v>
      </c>
      <c r="O869" s="691"/>
      <c r="P869" s="627"/>
      <c r="Q869" s="642">
        <v>0</v>
      </c>
      <c r="R869" s="626"/>
      <c r="S869" s="642">
        <v>0</v>
      </c>
      <c r="T869" s="691"/>
      <c r="U869" s="673"/>
    </row>
    <row r="870" spans="1:21" ht="14.4" customHeight="1" x14ac:dyDescent="0.3">
      <c r="A870" s="625">
        <v>7</v>
      </c>
      <c r="B870" s="626" t="s">
        <v>528</v>
      </c>
      <c r="C870" s="626">
        <v>89301074</v>
      </c>
      <c r="D870" s="689" t="s">
        <v>4276</v>
      </c>
      <c r="E870" s="690" t="s">
        <v>2888</v>
      </c>
      <c r="F870" s="626" t="s">
        <v>2873</v>
      </c>
      <c r="G870" s="626" t="s">
        <v>3187</v>
      </c>
      <c r="H870" s="626" t="s">
        <v>527</v>
      </c>
      <c r="I870" s="626" t="s">
        <v>3188</v>
      </c>
      <c r="J870" s="626" t="s">
        <v>3189</v>
      </c>
      <c r="K870" s="626" t="s">
        <v>3190</v>
      </c>
      <c r="L870" s="627">
        <v>94.72</v>
      </c>
      <c r="M870" s="627">
        <v>568.31999999999994</v>
      </c>
      <c r="N870" s="626">
        <v>6</v>
      </c>
      <c r="O870" s="691">
        <v>2</v>
      </c>
      <c r="P870" s="627"/>
      <c r="Q870" s="642">
        <v>0</v>
      </c>
      <c r="R870" s="626"/>
      <c r="S870" s="642">
        <v>0</v>
      </c>
      <c r="T870" s="691"/>
      <c r="U870" s="673">
        <v>0</v>
      </c>
    </row>
    <row r="871" spans="1:21" ht="14.4" customHeight="1" x14ac:dyDescent="0.3">
      <c r="A871" s="625">
        <v>7</v>
      </c>
      <c r="B871" s="626" t="s">
        <v>528</v>
      </c>
      <c r="C871" s="626">
        <v>89301074</v>
      </c>
      <c r="D871" s="689" t="s">
        <v>4276</v>
      </c>
      <c r="E871" s="690" t="s">
        <v>2888</v>
      </c>
      <c r="F871" s="626" t="s">
        <v>2873</v>
      </c>
      <c r="G871" s="626" t="s">
        <v>3023</v>
      </c>
      <c r="H871" s="626" t="s">
        <v>645</v>
      </c>
      <c r="I871" s="626" t="s">
        <v>3024</v>
      </c>
      <c r="J871" s="626" t="s">
        <v>1881</v>
      </c>
      <c r="K871" s="626" t="s">
        <v>3025</v>
      </c>
      <c r="L871" s="627">
        <v>96.63</v>
      </c>
      <c r="M871" s="627">
        <v>869.67</v>
      </c>
      <c r="N871" s="626">
        <v>9</v>
      </c>
      <c r="O871" s="691">
        <v>2.5</v>
      </c>
      <c r="P871" s="627">
        <v>193.26</v>
      </c>
      <c r="Q871" s="642">
        <v>0.22222222222222221</v>
      </c>
      <c r="R871" s="626">
        <v>2</v>
      </c>
      <c r="S871" s="642">
        <v>0.22222222222222221</v>
      </c>
      <c r="T871" s="691">
        <v>0.5</v>
      </c>
      <c r="U871" s="673">
        <v>0.2</v>
      </c>
    </row>
    <row r="872" spans="1:21" ht="14.4" customHeight="1" x14ac:dyDescent="0.3">
      <c r="A872" s="625">
        <v>7</v>
      </c>
      <c r="B872" s="626" t="s">
        <v>528</v>
      </c>
      <c r="C872" s="626">
        <v>89301074</v>
      </c>
      <c r="D872" s="689" t="s">
        <v>4276</v>
      </c>
      <c r="E872" s="690" t="s">
        <v>2888</v>
      </c>
      <c r="F872" s="626" t="s">
        <v>2873</v>
      </c>
      <c r="G872" s="626" t="s">
        <v>3023</v>
      </c>
      <c r="H872" s="626" t="s">
        <v>527</v>
      </c>
      <c r="I872" s="626" t="s">
        <v>1880</v>
      </c>
      <c r="J872" s="626" t="s">
        <v>1881</v>
      </c>
      <c r="K872" s="626" t="s">
        <v>3765</v>
      </c>
      <c r="L872" s="627">
        <v>96.63</v>
      </c>
      <c r="M872" s="627">
        <v>193.26</v>
      </c>
      <c r="N872" s="626">
        <v>2</v>
      </c>
      <c r="O872" s="691">
        <v>2</v>
      </c>
      <c r="P872" s="627">
        <v>193.26</v>
      </c>
      <c r="Q872" s="642">
        <v>1</v>
      </c>
      <c r="R872" s="626">
        <v>2</v>
      </c>
      <c r="S872" s="642">
        <v>1</v>
      </c>
      <c r="T872" s="691">
        <v>2</v>
      </c>
      <c r="U872" s="673">
        <v>1</v>
      </c>
    </row>
    <row r="873" spans="1:21" ht="14.4" customHeight="1" x14ac:dyDescent="0.3">
      <c r="A873" s="625">
        <v>7</v>
      </c>
      <c r="B873" s="626" t="s">
        <v>528</v>
      </c>
      <c r="C873" s="626">
        <v>89301074</v>
      </c>
      <c r="D873" s="689" t="s">
        <v>4276</v>
      </c>
      <c r="E873" s="690" t="s">
        <v>2888</v>
      </c>
      <c r="F873" s="626" t="s">
        <v>2873</v>
      </c>
      <c r="G873" s="626" t="s">
        <v>3026</v>
      </c>
      <c r="H873" s="626" t="s">
        <v>527</v>
      </c>
      <c r="I873" s="626" t="s">
        <v>3469</v>
      </c>
      <c r="J873" s="626" t="s">
        <v>3470</v>
      </c>
      <c r="K873" s="626" t="s">
        <v>3471</v>
      </c>
      <c r="L873" s="627">
        <v>441.83</v>
      </c>
      <c r="M873" s="627">
        <v>441.83</v>
      </c>
      <c r="N873" s="626">
        <v>1</v>
      </c>
      <c r="O873" s="691">
        <v>1</v>
      </c>
      <c r="P873" s="627">
        <v>441.83</v>
      </c>
      <c r="Q873" s="642">
        <v>1</v>
      </c>
      <c r="R873" s="626">
        <v>1</v>
      </c>
      <c r="S873" s="642">
        <v>1</v>
      </c>
      <c r="T873" s="691">
        <v>1</v>
      </c>
      <c r="U873" s="673">
        <v>1</v>
      </c>
    </row>
    <row r="874" spans="1:21" ht="14.4" customHeight="1" x14ac:dyDescent="0.3">
      <c r="A874" s="625">
        <v>7</v>
      </c>
      <c r="B874" s="626" t="s">
        <v>528</v>
      </c>
      <c r="C874" s="626">
        <v>89301074</v>
      </c>
      <c r="D874" s="689" t="s">
        <v>4276</v>
      </c>
      <c r="E874" s="690" t="s">
        <v>2888</v>
      </c>
      <c r="F874" s="626" t="s">
        <v>2873</v>
      </c>
      <c r="G874" s="626" t="s">
        <v>3026</v>
      </c>
      <c r="H874" s="626" t="s">
        <v>527</v>
      </c>
      <c r="I874" s="626" t="s">
        <v>3472</v>
      </c>
      <c r="J874" s="626" t="s">
        <v>3473</v>
      </c>
      <c r="K874" s="626" t="s">
        <v>3028</v>
      </c>
      <c r="L874" s="627">
        <v>397.65</v>
      </c>
      <c r="M874" s="627">
        <v>397.65</v>
      </c>
      <c r="N874" s="626">
        <v>1</v>
      </c>
      <c r="O874" s="691">
        <v>1</v>
      </c>
      <c r="P874" s="627"/>
      <c r="Q874" s="642">
        <v>0</v>
      </c>
      <c r="R874" s="626"/>
      <c r="S874" s="642">
        <v>0</v>
      </c>
      <c r="T874" s="691"/>
      <c r="U874" s="673">
        <v>0</v>
      </c>
    </row>
    <row r="875" spans="1:21" ht="14.4" customHeight="1" x14ac:dyDescent="0.3">
      <c r="A875" s="625">
        <v>7</v>
      </c>
      <c r="B875" s="626" t="s">
        <v>528</v>
      </c>
      <c r="C875" s="626">
        <v>89301074</v>
      </c>
      <c r="D875" s="689" t="s">
        <v>4276</v>
      </c>
      <c r="E875" s="690" t="s">
        <v>2888</v>
      </c>
      <c r="F875" s="626" t="s">
        <v>2873</v>
      </c>
      <c r="G875" s="626" t="s">
        <v>3026</v>
      </c>
      <c r="H875" s="626" t="s">
        <v>527</v>
      </c>
      <c r="I875" s="626" t="s">
        <v>3027</v>
      </c>
      <c r="J875" s="626" t="s">
        <v>865</v>
      </c>
      <c r="K875" s="626" t="s">
        <v>3028</v>
      </c>
      <c r="L875" s="627">
        <v>612.26</v>
      </c>
      <c r="M875" s="627">
        <v>612.26</v>
      </c>
      <c r="N875" s="626">
        <v>1</v>
      </c>
      <c r="O875" s="691">
        <v>0.5</v>
      </c>
      <c r="P875" s="627"/>
      <c r="Q875" s="642">
        <v>0</v>
      </c>
      <c r="R875" s="626"/>
      <c r="S875" s="642">
        <v>0</v>
      </c>
      <c r="T875" s="691"/>
      <c r="U875" s="673">
        <v>0</v>
      </c>
    </row>
    <row r="876" spans="1:21" ht="14.4" customHeight="1" x14ac:dyDescent="0.3">
      <c r="A876" s="625">
        <v>7</v>
      </c>
      <c r="B876" s="626" t="s">
        <v>528</v>
      </c>
      <c r="C876" s="626">
        <v>89301074</v>
      </c>
      <c r="D876" s="689" t="s">
        <v>4276</v>
      </c>
      <c r="E876" s="690" t="s">
        <v>2888</v>
      </c>
      <c r="F876" s="626" t="s">
        <v>2873</v>
      </c>
      <c r="G876" s="626" t="s">
        <v>3026</v>
      </c>
      <c r="H876" s="626" t="s">
        <v>527</v>
      </c>
      <c r="I876" s="626" t="s">
        <v>4008</v>
      </c>
      <c r="J876" s="626" t="s">
        <v>4009</v>
      </c>
      <c r="K876" s="626" t="s">
        <v>1612</v>
      </c>
      <c r="L876" s="627">
        <v>0</v>
      </c>
      <c r="M876" s="627">
        <v>0</v>
      </c>
      <c r="N876" s="626">
        <v>3</v>
      </c>
      <c r="O876" s="691">
        <v>0.5</v>
      </c>
      <c r="P876" s="627"/>
      <c r="Q876" s="642"/>
      <c r="R876" s="626"/>
      <c r="S876" s="642">
        <v>0</v>
      </c>
      <c r="T876" s="691"/>
      <c r="U876" s="673">
        <v>0</v>
      </c>
    </row>
    <row r="877" spans="1:21" ht="14.4" customHeight="1" x14ac:dyDescent="0.3">
      <c r="A877" s="625">
        <v>7</v>
      </c>
      <c r="B877" s="626" t="s">
        <v>528</v>
      </c>
      <c r="C877" s="626">
        <v>89301074</v>
      </c>
      <c r="D877" s="689" t="s">
        <v>4276</v>
      </c>
      <c r="E877" s="690" t="s">
        <v>2888</v>
      </c>
      <c r="F877" s="626" t="s">
        <v>2873</v>
      </c>
      <c r="G877" s="626" t="s">
        <v>3191</v>
      </c>
      <c r="H877" s="626" t="s">
        <v>527</v>
      </c>
      <c r="I877" s="626" t="s">
        <v>3192</v>
      </c>
      <c r="J877" s="626" t="s">
        <v>3193</v>
      </c>
      <c r="K877" s="626" t="s">
        <v>3194</v>
      </c>
      <c r="L877" s="627">
        <v>1520.3</v>
      </c>
      <c r="M877" s="627">
        <v>30406</v>
      </c>
      <c r="N877" s="626">
        <v>20</v>
      </c>
      <c r="O877" s="691">
        <v>2</v>
      </c>
      <c r="P877" s="627">
        <v>19763.900000000001</v>
      </c>
      <c r="Q877" s="642">
        <v>0.65</v>
      </c>
      <c r="R877" s="626">
        <v>13</v>
      </c>
      <c r="S877" s="642">
        <v>0.65</v>
      </c>
      <c r="T877" s="691"/>
      <c r="U877" s="673">
        <v>0</v>
      </c>
    </row>
    <row r="878" spans="1:21" ht="14.4" customHeight="1" x14ac:dyDescent="0.3">
      <c r="A878" s="625">
        <v>7</v>
      </c>
      <c r="B878" s="626" t="s">
        <v>528</v>
      </c>
      <c r="C878" s="626">
        <v>89301074</v>
      </c>
      <c r="D878" s="689" t="s">
        <v>4276</v>
      </c>
      <c r="E878" s="690" t="s">
        <v>2888</v>
      </c>
      <c r="F878" s="626" t="s">
        <v>2873</v>
      </c>
      <c r="G878" s="626" t="s">
        <v>3191</v>
      </c>
      <c r="H878" s="626" t="s">
        <v>527</v>
      </c>
      <c r="I878" s="626" t="s">
        <v>3195</v>
      </c>
      <c r="J878" s="626" t="s">
        <v>3193</v>
      </c>
      <c r="K878" s="626" t="s">
        <v>3196</v>
      </c>
      <c r="L878" s="627">
        <v>3040.6</v>
      </c>
      <c r="M878" s="627">
        <v>9121.7999999999993</v>
      </c>
      <c r="N878" s="626">
        <v>3</v>
      </c>
      <c r="O878" s="691"/>
      <c r="P878" s="627"/>
      <c r="Q878" s="642">
        <v>0</v>
      </c>
      <c r="R878" s="626"/>
      <c r="S878" s="642">
        <v>0</v>
      </c>
      <c r="T878" s="691"/>
      <c r="U878" s="673"/>
    </row>
    <row r="879" spans="1:21" ht="14.4" customHeight="1" x14ac:dyDescent="0.3">
      <c r="A879" s="625">
        <v>7</v>
      </c>
      <c r="B879" s="626" t="s">
        <v>528</v>
      </c>
      <c r="C879" s="626">
        <v>89301074</v>
      </c>
      <c r="D879" s="689" t="s">
        <v>4276</v>
      </c>
      <c r="E879" s="690" t="s">
        <v>2888</v>
      </c>
      <c r="F879" s="626" t="s">
        <v>2873</v>
      </c>
      <c r="G879" s="626" t="s">
        <v>3191</v>
      </c>
      <c r="H879" s="626" t="s">
        <v>527</v>
      </c>
      <c r="I879" s="626" t="s">
        <v>3197</v>
      </c>
      <c r="J879" s="626" t="s">
        <v>3198</v>
      </c>
      <c r="K879" s="626" t="s">
        <v>3199</v>
      </c>
      <c r="L879" s="627">
        <v>569.97</v>
      </c>
      <c r="M879" s="627">
        <v>10829.43</v>
      </c>
      <c r="N879" s="626">
        <v>19</v>
      </c>
      <c r="O879" s="691"/>
      <c r="P879" s="627">
        <v>4559.76</v>
      </c>
      <c r="Q879" s="642">
        <v>0.4210526315789474</v>
      </c>
      <c r="R879" s="626">
        <v>8</v>
      </c>
      <c r="S879" s="642">
        <v>0.42105263157894735</v>
      </c>
      <c r="T879" s="691"/>
      <c r="U879" s="673"/>
    </row>
    <row r="880" spans="1:21" ht="14.4" customHeight="1" x14ac:dyDescent="0.3">
      <c r="A880" s="625">
        <v>7</v>
      </c>
      <c r="B880" s="626" t="s">
        <v>528</v>
      </c>
      <c r="C880" s="626">
        <v>89301074</v>
      </c>
      <c r="D880" s="689" t="s">
        <v>4276</v>
      </c>
      <c r="E880" s="690" t="s">
        <v>2888</v>
      </c>
      <c r="F880" s="626" t="s">
        <v>2873</v>
      </c>
      <c r="G880" s="626" t="s">
        <v>3191</v>
      </c>
      <c r="H880" s="626" t="s">
        <v>527</v>
      </c>
      <c r="I880" s="626" t="s">
        <v>3474</v>
      </c>
      <c r="J880" s="626" t="s">
        <v>3475</v>
      </c>
      <c r="K880" s="626" t="s">
        <v>3210</v>
      </c>
      <c r="L880" s="627">
        <v>427.79</v>
      </c>
      <c r="M880" s="627">
        <v>1711.16</v>
      </c>
      <c r="N880" s="626">
        <v>4</v>
      </c>
      <c r="O880" s="691">
        <v>2</v>
      </c>
      <c r="P880" s="627"/>
      <c r="Q880" s="642">
        <v>0</v>
      </c>
      <c r="R880" s="626"/>
      <c r="S880" s="642">
        <v>0</v>
      </c>
      <c r="T880" s="691"/>
      <c r="U880" s="673">
        <v>0</v>
      </c>
    </row>
    <row r="881" spans="1:21" ht="14.4" customHeight="1" x14ac:dyDescent="0.3">
      <c r="A881" s="625">
        <v>7</v>
      </c>
      <c r="B881" s="626" t="s">
        <v>528</v>
      </c>
      <c r="C881" s="626">
        <v>89301074</v>
      </c>
      <c r="D881" s="689" t="s">
        <v>4276</v>
      </c>
      <c r="E881" s="690" t="s">
        <v>2888</v>
      </c>
      <c r="F881" s="626" t="s">
        <v>2873</v>
      </c>
      <c r="G881" s="626" t="s">
        <v>3191</v>
      </c>
      <c r="H881" s="626" t="s">
        <v>527</v>
      </c>
      <c r="I881" s="626" t="s">
        <v>3200</v>
      </c>
      <c r="J881" s="626" t="s">
        <v>3201</v>
      </c>
      <c r="K881" s="626" t="s">
        <v>3202</v>
      </c>
      <c r="L881" s="627">
        <v>760.15</v>
      </c>
      <c r="M881" s="627">
        <v>36487.199999999997</v>
      </c>
      <c r="N881" s="626">
        <v>48</v>
      </c>
      <c r="O881" s="691">
        <v>1</v>
      </c>
      <c r="P881" s="627">
        <v>24324.799999999999</v>
      </c>
      <c r="Q881" s="642">
        <v>0.66666666666666674</v>
      </c>
      <c r="R881" s="626">
        <v>32</v>
      </c>
      <c r="S881" s="642">
        <v>0.66666666666666663</v>
      </c>
      <c r="T881" s="691">
        <v>1</v>
      </c>
      <c r="U881" s="673">
        <v>1</v>
      </c>
    </row>
    <row r="882" spans="1:21" ht="14.4" customHeight="1" x14ac:dyDescent="0.3">
      <c r="A882" s="625">
        <v>7</v>
      </c>
      <c r="B882" s="626" t="s">
        <v>528</v>
      </c>
      <c r="C882" s="626">
        <v>89301074</v>
      </c>
      <c r="D882" s="689" t="s">
        <v>4276</v>
      </c>
      <c r="E882" s="690" t="s">
        <v>2888</v>
      </c>
      <c r="F882" s="626" t="s">
        <v>2873</v>
      </c>
      <c r="G882" s="626" t="s">
        <v>3191</v>
      </c>
      <c r="H882" s="626" t="s">
        <v>527</v>
      </c>
      <c r="I882" s="626" t="s">
        <v>3344</v>
      </c>
      <c r="J882" s="626" t="s">
        <v>3201</v>
      </c>
      <c r="K882" s="626" t="s">
        <v>3205</v>
      </c>
      <c r="L882" s="627">
        <v>1520.3</v>
      </c>
      <c r="M882" s="627">
        <v>4560.8999999999996</v>
      </c>
      <c r="N882" s="626">
        <v>3</v>
      </c>
      <c r="O882" s="691"/>
      <c r="P882" s="627">
        <v>4560.8999999999996</v>
      </c>
      <c r="Q882" s="642">
        <v>1</v>
      </c>
      <c r="R882" s="626">
        <v>3</v>
      </c>
      <c r="S882" s="642">
        <v>1</v>
      </c>
      <c r="T882" s="691"/>
      <c r="U882" s="673"/>
    </row>
    <row r="883" spans="1:21" ht="14.4" customHeight="1" x14ac:dyDescent="0.3">
      <c r="A883" s="625">
        <v>7</v>
      </c>
      <c r="B883" s="626" t="s">
        <v>528</v>
      </c>
      <c r="C883" s="626">
        <v>89301074</v>
      </c>
      <c r="D883" s="689" t="s">
        <v>4276</v>
      </c>
      <c r="E883" s="690" t="s">
        <v>2888</v>
      </c>
      <c r="F883" s="626" t="s">
        <v>2873</v>
      </c>
      <c r="G883" s="626" t="s">
        <v>3191</v>
      </c>
      <c r="H883" s="626" t="s">
        <v>527</v>
      </c>
      <c r="I883" s="626" t="s">
        <v>4010</v>
      </c>
      <c r="J883" s="626" t="s">
        <v>4011</v>
      </c>
      <c r="K883" s="626" t="s">
        <v>3343</v>
      </c>
      <c r="L883" s="627">
        <v>1139.93</v>
      </c>
      <c r="M883" s="627">
        <v>2279.86</v>
      </c>
      <c r="N883" s="626">
        <v>2</v>
      </c>
      <c r="O883" s="691">
        <v>1</v>
      </c>
      <c r="P883" s="627"/>
      <c r="Q883" s="642">
        <v>0</v>
      </c>
      <c r="R883" s="626"/>
      <c r="S883" s="642">
        <v>0</v>
      </c>
      <c r="T883" s="691"/>
      <c r="U883" s="673">
        <v>0</v>
      </c>
    </row>
    <row r="884" spans="1:21" ht="14.4" customHeight="1" x14ac:dyDescent="0.3">
      <c r="A884" s="625">
        <v>7</v>
      </c>
      <c r="B884" s="626" t="s">
        <v>528</v>
      </c>
      <c r="C884" s="626">
        <v>89301074</v>
      </c>
      <c r="D884" s="689" t="s">
        <v>4276</v>
      </c>
      <c r="E884" s="690" t="s">
        <v>2888</v>
      </c>
      <c r="F884" s="626" t="s">
        <v>2873</v>
      </c>
      <c r="G884" s="626" t="s">
        <v>3191</v>
      </c>
      <c r="H884" s="626" t="s">
        <v>527</v>
      </c>
      <c r="I884" s="626" t="s">
        <v>3206</v>
      </c>
      <c r="J884" s="626" t="s">
        <v>3207</v>
      </c>
      <c r="K884" s="626" t="s">
        <v>3196</v>
      </c>
      <c r="L884" s="627">
        <v>3040.6</v>
      </c>
      <c r="M884" s="627">
        <v>6081.2</v>
      </c>
      <c r="N884" s="626">
        <v>2</v>
      </c>
      <c r="O884" s="691"/>
      <c r="P884" s="627"/>
      <c r="Q884" s="642">
        <v>0</v>
      </c>
      <c r="R884" s="626"/>
      <c r="S884" s="642">
        <v>0</v>
      </c>
      <c r="T884" s="691"/>
      <c r="U884" s="673"/>
    </row>
    <row r="885" spans="1:21" ht="14.4" customHeight="1" x14ac:dyDescent="0.3">
      <c r="A885" s="625">
        <v>7</v>
      </c>
      <c r="B885" s="626" t="s">
        <v>528</v>
      </c>
      <c r="C885" s="626">
        <v>89301074</v>
      </c>
      <c r="D885" s="689" t="s">
        <v>4276</v>
      </c>
      <c r="E885" s="690" t="s">
        <v>2888</v>
      </c>
      <c r="F885" s="626" t="s">
        <v>2873</v>
      </c>
      <c r="G885" s="626" t="s">
        <v>3191</v>
      </c>
      <c r="H885" s="626" t="s">
        <v>527</v>
      </c>
      <c r="I885" s="626" t="s">
        <v>3208</v>
      </c>
      <c r="J885" s="626" t="s">
        <v>3209</v>
      </c>
      <c r="K885" s="626" t="s">
        <v>3210</v>
      </c>
      <c r="L885" s="627">
        <v>427.79</v>
      </c>
      <c r="M885" s="627">
        <v>1283.3700000000001</v>
      </c>
      <c r="N885" s="626">
        <v>3</v>
      </c>
      <c r="O885" s="691">
        <v>1</v>
      </c>
      <c r="P885" s="627"/>
      <c r="Q885" s="642">
        <v>0</v>
      </c>
      <c r="R885" s="626"/>
      <c r="S885" s="642">
        <v>0</v>
      </c>
      <c r="T885" s="691"/>
      <c r="U885" s="673">
        <v>0</v>
      </c>
    </row>
    <row r="886" spans="1:21" ht="14.4" customHeight="1" x14ac:dyDescent="0.3">
      <c r="A886" s="625">
        <v>7</v>
      </c>
      <c r="B886" s="626" t="s">
        <v>528</v>
      </c>
      <c r="C886" s="626">
        <v>89301074</v>
      </c>
      <c r="D886" s="689" t="s">
        <v>4276</v>
      </c>
      <c r="E886" s="690" t="s">
        <v>2888</v>
      </c>
      <c r="F886" s="626" t="s">
        <v>2873</v>
      </c>
      <c r="G886" s="626" t="s">
        <v>3191</v>
      </c>
      <c r="H886" s="626" t="s">
        <v>527</v>
      </c>
      <c r="I886" s="626" t="s">
        <v>3598</v>
      </c>
      <c r="J886" s="626" t="s">
        <v>3212</v>
      </c>
      <c r="K886" s="626" t="s">
        <v>3343</v>
      </c>
      <c r="L886" s="627">
        <v>1139.93</v>
      </c>
      <c r="M886" s="627">
        <v>1139.93</v>
      </c>
      <c r="N886" s="626">
        <v>1</v>
      </c>
      <c r="O886" s="691"/>
      <c r="P886" s="627"/>
      <c r="Q886" s="642">
        <v>0</v>
      </c>
      <c r="R886" s="626"/>
      <c r="S886" s="642">
        <v>0</v>
      </c>
      <c r="T886" s="691"/>
      <c r="U886" s="673"/>
    </row>
    <row r="887" spans="1:21" ht="14.4" customHeight="1" x14ac:dyDescent="0.3">
      <c r="A887" s="625">
        <v>7</v>
      </c>
      <c r="B887" s="626" t="s">
        <v>528</v>
      </c>
      <c r="C887" s="626">
        <v>89301074</v>
      </c>
      <c r="D887" s="689" t="s">
        <v>4276</v>
      </c>
      <c r="E887" s="690" t="s">
        <v>2888</v>
      </c>
      <c r="F887" s="626" t="s">
        <v>2873</v>
      </c>
      <c r="G887" s="626" t="s">
        <v>3191</v>
      </c>
      <c r="H887" s="626" t="s">
        <v>527</v>
      </c>
      <c r="I887" s="626" t="s">
        <v>3213</v>
      </c>
      <c r="J887" s="626" t="s">
        <v>3214</v>
      </c>
      <c r="K887" s="626" t="s">
        <v>3202</v>
      </c>
      <c r="L887" s="627">
        <v>760.15</v>
      </c>
      <c r="M887" s="627">
        <v>12162.4</v>
      </c>
      <c r="N887" s="626">
        <v>16</v>
      </c>
      <c r="O887" s="691">
        <v>1</v>
      </c>
      <c r="P887" s="627">
        <v>3040.6</v>
      </c>
      <c r="Q887" s="642">
        <v>0.25</v>
      </c>
      <c r="R887" s="626">
        <v>4</v>
      </c>
      <c r="S887" s="642">
        <v>0.25</v>
      </c>
      <c r="T887" s="691"/>
      <c r="U887" s="673">
        <v>0</v>
      </c>
    </row>
    <row r="888" spans="1:21" ht="14.4" customHeight="1" x14ac:dyDescent="0.3">
      <c r="A888" s="625">
        <v>7</v>
      </c>
      <c r="B888" s="626" t="s">
        <v>528</v>
      </c>
      <c r="C888" s="626">
        <v>89301074</v>
      </c>
      <c r="D888" s="689" t="s">
        <v>4276</v>
      </c>
      <c r="E888" s="690" t="s">
        <v>2888</v>
      </c>
      <c r="F888" s="626" t="s">
        <v>2873</v>
      </c>
      <c r="G888" s="626" t="s">
        <v>3191</v>
      </c>
      <c r="H888" s="626" t="s">
        <v>527</v>
      </c>
      <c r="I888" s="626" t="s">
        <v>3600</v>
      </c>
      <c r="J888" s="626" t="s">
        <v>3214</v>
      </c>
      <c r="K888" s="626" t="s">
        <v>3205</v>
      </c>
      <c r="L888" s="627">
        <v>1520.3</v>
      </c>
      <c r="M888" s="627">
        <v>1520.3</v>
      </c>
      <c r="N888" s="626">
        <v>1</v>
      </c>
      <c r="O888" s="691"/>
      <c r="P888" s="627"/>
      <c r="Q888" s="642">
        <v>0</v>
      </c>
      <c r="R888" s="626"/>
      <c r="S888" s="642">
        <v>0</v>
      </c>
      <c r="T888" s="691"/>
      <c r="U888" s="673"/>
    </row>
    <row r="889" spans="1:21" ht="14.4" customHeight="1" x14ac:dyDescent="0.3">
      <c r="A889" s="625">
        <v>7</v>
      </c>
      <c r="B889" s="626" t="s">
        <v>528</v>
      </c>
      <c r="C889" s="626">
        <v>89301074</v>
      </c>
      <c r="D889" s="689" t="s">
        <v>4276</v>
      </c>
      <c r="E889" s="690" t="s">
        <v>2888</v>
      </c>
      <c r="F889" s="626" t="s">
        <v>2873</v>
      </c>
      <c r="G889" s="626" t="s">
        <v>3191</v>
      </c>
      <c r="H889" s="626" t="s">
        <v>527</v>
      </c>
      <c r="I889" s="626" t="s">
        <v>3477</v>
      </c>
      <c r="J889" s="626" t="s">
        <v>3214</v>
      </c>
      <c r="K889" s="626" t="s">
        <v>3202</v>
      </c>
      <c r="L889" s="627">
        <v>760.15</v>
      </c>
      <c r="M889" s="627">
        <v>1520.3</v>
      </c>
      <c r="N889" s="626">
        <v>2</v>
      </c>
      <c r="O889" s="691"/>
      <c r="P889" s="627">
        <v>1520.3</v>
      </c>
      <c r="Q889" s="642">
        <v>1</v>
      </c>
      <c r="R889" s="626">
        <v>2</v>
      </c>
      <c r="S889" s="642">
        <v>1</v>
      </c>
      <c r="T889" s="691"/>
      <c r="U889" s="673"/>
    </row>
    <row r="890" spans="1:21" ht="14.4" customHeight="1" x14ac:dyDescent="0.3">
      <c r="A890" s="625">
        <v>7</v>
      </c>
      <c r="B890" s="626" t="s">
        <v>528</v>
      </c>
      <c r="C890" s="626">
        <v>89301074</v>
      </c>
      <c r="D890" s="689" t="s">
        <v>4276</v>
      </c>
      <c r="E890" s="690" t="s">
        <v>2888</v>
      </c>
      <c r="F890" s="626" t="s">
        <v>2873</v>
      </c>
      <c r="G890" s="626" t="s">
        <v>3191</v>
      </c>
      <c r="H890" s="626" t="s">
        <v>527</v>
      </c>
      <c r="I890" s="626" t="s">
        <v>4012</v>
      </c>
      <c r="J890" s="626" t="s">
        <v>3207</v>
      </c>
      <c r="K890" s="626" t="s">
        <v>3194</v>
      </c>
      <c r="L890" s="627">
        <v>0</v>
      </c>
      <c r="M890" s="627">
        <v>0</v>
      </c>
      <c r="N890" s="626">
        <v>4</v>
      </c>
      <c r="O890" s="691"/>
      <c r="P890" s="627"/>
      <c r="Q890" s="642"/>
      <c r="R890" s="626"/>
      <c r="S890" s="642">
        <v>0</v>
      </c>
      <c r="T890" s="691"/>
      <c r="U890" s="673"/>
    </row>
    <row r="891" spans="1:21" ht="14.4" customHeight="1" x14ac:dyDescent="0.3">
      <c r="A891" s="625">
        <v>7</v>
      </c>
      <c r="B891" s="626" t="s">
        <v>528</v>
      </c>
      <c r="C891" s="626">
        <v>89301074</v>
      </c>
      <c r="D891" s="689" t="s">
        <v>4276</v>
      </c>
      <c r="E891" s="690" t="s">
        <v>2888</v>
      </c>
      <c r="F891" s="626" t="s">
        <v>2873</v>
      </c>
      <c r="G891" s="626" t="s">
        <v>3215</v>
      </c>
      <c r="H891" s="626" t="s">
        <v>527</v>
      </c>
      <c r="I891" s="626" t="s">
        <v>3478</v>
      </c>
      <c r="J891" s="626" t="s">
        <v>4013</v>
      </c>
      <c r="K891" s="626" t="s">
        <v>3480</v>
      </c>
      <c r="L891" s="627">
        <v>1163.02</v>
      </c>
      <c r="M891" s="627">
        <v>3489.06</v>
      </c>
      <c r="N891" s="626">
        <v>3</v>
      </c>
      <c r="O891" s="691">
        <v>1</v>
      </c>
      <c r="P891" s="627">
        <v>2326.04</v>
      </c>
      <c r="Q891" s="642">
        <v>0.66666666666666663</v>
      </c>
      <c r="R891" s="626">
        <v>2</v>
      </c>
      <c r="S891" s="642">
        <v>0.66666666666666663</v>
      </c>
      <c r="T891" s="691">
        <v>1</v>
      </c>
      <c r="U891" s="673">
        <v>1</v>
      </c>
    </row>
    <row r="892" spans="1:21" ht="14.4" customHeight="1" x14ac:dyDescent="0.3">
      <c r="A892" s="625">
        <v>7</v>
      </c>
      <c r="B892" s="626" t="s">
        <v>528</v>
      </c>
      <c r="C892" s="626">
        <v>89301074</v>
      </c>
      <c r="D892" s="689" t="s">
        <v>4276</v>
      </c>
      <c r="E892" s="690" t="s">
        <v>2888</v>
      </c>
      <c r="F892" s="626" t="s">
        <v>2873</v>
      </c>
      <c r="G892" s="626" t="s">
        <v>3215</v>
      </c>
      <c r="H892" s="626" t="s">
        <v>527</v>
      </c>
      <c r="I892" s="626" t="s">
        <v>4014</v>
      </c>
      <c r="J892" s="626" t="s">
        <v>4015</v>
      </c>
      <c r="K892" s="626" t="s">
        <v>4016</v>
      </c>
      <c r="L892" s="627">
        <v>2243.6799999999998</v>
      </c>
      <c r="M892" s="627">
        <v>11218.4</v>
      </c>
      <c r="N892" s="626">
        <v>5</v>
      </c>
      <c r="O892" s="691">
        <v>1</v>
      </c>
      <c r="P892" s="627">
        <v>2243.6799999999998</v>
      </c>
      <c r="Q892" s="642">
        <v>0.19999999999999998</v>
      </c>
      <c r="R892" s="626">
        <v>1</v>
      </c>
      <c r="S892" s="642">
        <v>0.2</v>
      </c>
      <c r="T892" s="691"/>
      <c r="U892" s="673">
        <v>0</v>
      </c>
    </row>
    <row r="893" spans="1:21" ht="14.4" customHeight="1" x14ac:dyDescent="0.3">
      <c r="A893" s="625">
        <v>7</v>
      </c>
      <c r="B893" s="626" t="s">
        <v>528</v>
      </c>
      <c r="C893" s="626">
        <v>89301074</v>
      </c>
      <c r="D893" s="689" t="s">
        <v>4276</v>
      </c>
      <c r="E893" s="690" t="s">
        <v>2888</v>
      </c>
      <c r="F893" s="626" t="s">
        <v>2873</v>
      </c>
      <c r="G893" s="626" t="s">
        <v>3215</v>
      </c>
      <c r="H893" s="626" t="s">
        <v>527</v>
      </c>
      <c r="I893" s="626" t="s">
        <v>3216</v>
      </c>
      <c r="J893" s="626" t="s">
        <v>3217</v>
      </c>
      <c r="K893" s="626" t="s">
        <v>3218</v>
      </c>
      <c r="L893" s="627">
        <v>3858.27</v>
      </c>
      <c r="M893" s="627">
        <v>46299.24</v>
      </c>
      <c r="N893" s="626">
        <v>12</v>
      </c>
      <c r="O893" s="691">
        <v>5</v>
      </c>
      <c r="P893" s="627">
        <v>23149.62</v>
      </c>
      <c r="Q893" s="642">
        <v>0.5</v>
      </c>
      <c r="R893" s="626">
        <v>6</v>
      </c>
      <c r="S893" s="642">
        <v>0.5</v>
      </c>
      <c r="T893" s="691">
        <v>2</v>
      </c>
      <c r="U893" s="673">
        <v>0.4</v>
      </c>
    </row>
    <row r="894" spans="1:21" ht="14.4" customHeight="1" x14ac:dyDescent="0.3">
      <c r="A894" s="625">
        <v>7</v>
      </c>
      <c r="B894" s="626" t="s">
        <v>528</v>
      </c>
      <c r="C894" s="626">
        <v>89301074</v>
      </c>
      <c r="D894" s="689" t="s">
        <v>4276</v>
      </c>
      <c r="E894" s="690" t="s">
        <v>2888</v>
      </c>
      <c r="F894" s="626" t="s">
        <v>2873</v>
      </c>
      <c r="G894" s="626" t="s">
        <v>3029</v>
      </c>
      <c r="H894" s="626" t="s">
        <v>527</v>
      </c>
      <c r="I894" s="626" t="s">
        <v>897</v>
      </c>
      <c r="J894" s="626" t="s">
        <v>898</v>
      </c>
      <c r="K894" s="626" t="s">
        <v>899</v>
      </c>
      <c r="L894" s="627">
        <v>56.69</v>
      </c>
      <c r="M894" s="627">
        <v>56.69</v>
      </c>
      <c r="N894" s="626">
        <v>1</v>
      </c>
      <c r="O894" s="691">
        <v>0.5</v>
      </c>
      <c r="P894" s="627">
        <v>56.69</v>
      </c>
      <c r="Q894" s="642">
        <v>1</v>
      </c>
      <c r="R894" s="626">
        <v>1</v>
      </c>
      <c r="S894" s="642">
        <v>1</v>
      </c>
      <c r="T894" s="691">
        <v>0.5</v>
      </c>
      <c r="U894" s="673">
        <v>1</v>
      </c>
    </row>
    <row r="895" spans="1:21" ht="14.4" customHeight="1" x14ac:dyDescent="0.3">
      <c r="A895" s="625">
        <v>7</v>
      </c>
      <c r="B895" s="626" t="s">
        <v>528</v>
      </c>
      <c r="C895" s="626">
        <v>89301074</v>
      </c>
      <c r="D895" s="689" t="s">
        <v>4276</v>
      </c>
      <c r="E895" s="690" t="s">
        <v>2888</v>
      </c>
      <c r="F895" s="626" t="s">
        <v>2873</v>
      </c>
      <c r="G895" s="626" t="s">
        <v>3223</v>
      </c>
      <c r="H895" s="626" t="s">
        <v>527</v>
      </c>
      <c r="I895" s="626" t="s">
        <v>3224</v>
      </c>
      <c r="J895" s="626" t="s">
        <v>3225</v>
      </c>
      <c r="K895" s="626" t="s">
        <v>3226</v>
      </c>
      <c r="L895" s="627">
        <v>22.88</v>
      </c>
      <c r="M895" s="627">
        <v>68.64</v>
      </c>
      <c r="N895" s="626">
        <v>3</v>
      </c>
      <c r="O895" s="691">
        <v>1</v>
      </c>
      <c r="P895" s="627">
        <v>68.64</v>
      </c>
      <c r="Q895" s="642">
        <v>1</v>
      </c>
      <c r="R895" s="626">
        <v>3</v>
      </c>
      <c r="S895" s="642">
        <v>1</v>
      </c>
      <c r="T895" s="691">
        <v>1</v>
      </c>
      <c r="U895" s="673">
        <v>1</v>
      </c>
    </row>
    <row r="896" spans="1:21" ht="14.4" customHeight="1" x14ac:dyDescent="0.3">
      <c r="A896" s="625">
        <v>7</v>
      </c>
      <c r="B896" s="626" t="s">
        <v>528</v>
      </c>
      <c r="C896" s="626">
        <v>89301074</v>
      </c>
      <c r="D896" s="689" t="s">
        <v>4276</v>
      </c>
      <c r="E896" s="690" t="s">
        <v>2888</v>
      </c>
      <c r="F896" s="626" t="s">
        <v>2873</v>
      </c>
      <c r="G896" s="626" t="s">
        <v>3223</v>
      </c>
      <c r="H896" s="626" t="s">
        <v>527</v>
      </c>
      <c r="I896" s="626" t="s">
        <v>3354</v>
      </c>
      <c r="J896" s="626" t="s">
        <v>3355</v>
      </c>
      <c r="K896" s="626" t="s">
        <v>3356</v>
      </c>
      <c r="L896" s="627">
        <v>91.52</v>
      </c>
      <c r="M896" s="627">
        <v>91.52</v>
      </c>
      <c r="N896" s="626">
        <v>1</v>
      </c>
      <c r="O896" s="691">
        <v>0.5</v>
      </c>
      <c r="P896" s="627">
        <v>91.52</v>
      </c>
      <c r="Q896" s="642">
        <v>1</v>
      </c>
      <c r="R896" s="626">
        <v>1</v>
      </c>
      <c r="S896" s="642">
        <v>1</v>
      </c>
      <c r="T896" s="691">
        <v>0.5</v>
      </c>
      <c r="U896" s="673">
        <v>1</v>
      </c>
    </row>
    <row r="897" spans="1:21" ht="14.4" customHeight="1" x14ac:dyDescent="0.3">
      <c r="A897" s="625">
        <v>7</v>
      </c>
      <c r="B897" s="626" t="s">
        <v>528</v>
      </c>
      <c r="C897" s="626">
        <v>89301074</v>
      </c>
      <c r="D897" s="689" t="s">
        <v>4276</v>
      </c>
      <c r="E897" s="690" t="s">
        <v>2888</v>
      </c>
      <c r="F897" s="626" t="s">
        <v>2873</v>
      </c>
      <c r="G897" s="626" t="s">
        <v>2957</v>
      </c>
      <c r="H897" s="626" t="s">
        <v>645</v>
      </c>
      <c r="I897" s="626" t="s">
        <v>2958</v>
      </c>
      <c r="J897" s="626" t="s">
        <v>2959</v>
      </c>
      <c r="K897" s="626" t="s">
        <v>2960</v>
      </c>
      <c r="L897" s="627">
        <v>1344.66</v>
      </c>
      <c r="M897" s="627">
        <v>9412.6200000000008</v>
      </c>
      <c r="N897" s="626">
        <v>7</v>
      </c>
      <c r="O897" s="691">
        <v>2.5</v>
      </c>
      <c r="P897" s="627">
        <v>5378.64</v>
      </c>
      <c r="Q897" s="642">
        <v>0.5714285714285714</v>
      </c>
      <c r="R897" s="626">
        <v>4</v>
      </c>
      <c r="S897" s="642">
        <v>0.5714285714285714</v>
      </c>
      <c r="T897" s="691">
        <v>1</v>
      </c>
      <c r="U897" s="673">
        <v>0.4</v>
      </c>
    </row>
    <row r="898" spans="1:21" ht="14.4" customHeight="1" x14ac:dyDescent="0.3">
      <c r="A898" s="625">
        <v>7</v>
      </c>
      <c r="B898" s="626" t="s">
        <v>528</v>
      </c>
      <c r="C898" s="626">
        <v>89301074</v>
      </c>
      <c r="D898" s="689" t="s">
        <v>4276</v>
      </c>
      <c r="E898" s="690" t="s">
        <v>2888</v>
      </c>
      <c r="F898" s="626" t="s">
        <v>2873</v>
      </c>
      <c r="G898" s="626" t="s">
        <v>2957</v>
      </c>
      <c r="H898" s="626" t="s">
        <v>645</v>
      </c>
      <c r="I898" s="626" t="s">
        <v>3227</v>
      </c>
      <c r="J898" s="626" t="s">
        <v>3228</v>
      </c>
      <c r="K898" s="626" t="s">
        <v>3229</v>
      </c>
      <c r="L898" s="627">
        <v>1793.46</v>
      </c>
      <c r="M898" s="627">
        <v>23314.98</v>
      </c>
      <c r="N898" s="626">
        <v>13</v>
      </c>
      <c r="O898" s="691">
        <v>3.5</v>
      </c>
      <c r="P898" s="627">
        <v>12554.22</v>
      </c>
      <c r="Q898" s="642">
        <v>0.53846153846153844</v>
      </c>
      <c r="R898" s="626">
        <v>7</v>
      </c>
      <c r="S898" s="642">
        <v>0.53846153846153844</v>
      </c>
      <c r="T898" s="691">
        <v>1.5</v>
      </c>
      <c r="U898" s="673">
        <v>0.42857142857142855</v>
      </c>
    </row>
    <row r="899" spans="1:21" ht="14.4" customHeight="1" x14ac:dyDescent="0.3">
      <c r="A899" s="625">
        <v>7</v>
      </c>
      <c r="B899" s="626" t="s">
        <v>528</v>
      </c>
      <c r="C899" s="626">
        <v>89301074</v>
      </c>
      <c r="D899" s="689" t="s">
        <v>4276</v>
      </c>
      <c r="E899" s="690" t="s">
        <v>2888</v>
      </c>
      <c r="F899" s="626" t="s">
        <v>2873</v>
      </c>
      <c r="G899" s="626" t="s">
        <v>4017</v>
      </c>
      <c r="H899" s="626" t="s">
        <v>527</v>
      </c>
      <c r="I899" s="626" t="s">
        <v>4018</v>
      </c>
      <c r="J899" s="626" t="s">
        <v>4019</v>
      </c>
      <c r="K899" s="626" t="s">
        <v>3356</v>
      </c>
      <c r="L899" s="627">
        <v>0</v>
      </c>
      <c r="M899" s="627">
        <v>0</v>
      </c>
      <c r="N899" s="626">
        <v>2</v>
      </c>
      <c r="O899" s="691">
        <v>0.5</v>
      </c>
      <c r="P899" s="627"/>
      <c r="Q899" s="642"/>
      <c r="R899" s="626"/>
      <c r="S899" s="642">
        <v>0</v>
      </c>
      <c r="T899" s="691"/>
      <c r="U899" s="673">
        <v>0</v>
      </c>
    </row>
    <row r="900" spans="1:21" ht="14.4" customHeight="1" x14ac:dyDescent="0.3">
      <c r="A900" s="625">
        <v>7</v>
      </c>
      <c r="B900" s="626" t="s">
        <v>528</v>
      </c>
      <c r="C900" s="626">
        <v>89301074</v>
      </c>
      <c r="D900" s="689" t="s">
        <v>4276</v>
      </c>
      <c r="E900" s="690" t="s">
        <v>2888</v>
      </c>
      <c r="F900" s="626" t="s">
        <v>2873</v>
      </c>
      <c r="G900" s="626" t="s">
        <v>3230</v>
      </c>
      <c r="H900" s="626" t="s">
        <v>645</v>
      </c>
      <c r="I900" s="626" t="s">
        <v>3231</v>
      </c>
      <c r="J900" s="626" t="s">
        <v>3232</v>
      </c>
      <c r="K900" s="626" t="s">
        <v>3233</v>
      </c>
      <c r="L900" s="627">
        <v>32.630000000000003</v>
      </c>
      <c r="M900" s="627">
        <v>97.890000000000015</v>
      </c>
      <c r="N900" s="626">
        <v>3</v>
      </c>
      <c r="O900" s="691">
        <v>0.5</v>
      </c>
      <c r="P900" s="627"/>
      <c r="Q900" s="642">
        <v>0</v>
      </c>
      <c r="R900" s="626"/>
      <c r="S900" s="642">
        <v>0</v>
      </c>
      <c r="T900" s="691"/>
      <c r="U900" s="673">
        <v>0</v>
      </c>
    </row>
    <row r="901" spans="1:21" ht="14.4" customHeight="1" x14ac:dyDescent="0.3">
      <c r="A901" s="625">
        <v>7</v>
      </c>
      <c r="B901" s="626" t="s">
        <v>528</v>
      </c>
      <c r="C901" s="626">
        <v>89301074</v>
      </c>
      <c r="D901" s="689" t="s">
        <v>4276</v>
      </c>
      <c r="E901" s="690" t="s">
        <v>2888</v>
      </c>
      <c r="F901" s="626" t="s">
        <v>2873</v>
      </c>
      <c r="G901" s="626" t="s">
        <v>3237</v>
      </c>
      <c r="H901" s="626" t="s">
        <v>527</v>
      </c>
      <c r="I901" s="626" t="s">
        <v>3238</v>
      </c>
      <c r="J901" s="626" t="s">
        <v>3239</v>
      </c>
      <c r="K901" s="626" t="s">
        <v>3240</v>
      </c>
      <c r="L901" s="627">
        <v>975.16</v>
      </c>
      <c r="M901" s="627">
        <v>1950.32</v>
      </c>
      <c r="N901" s="626">
        <v>2</v>
      </c>
      <c r="O901" s="691"/>
      <c r="P901" s="627">
        <v>1950.32</v>
      </c>
      <c r="Q901" s="642">
        <v>1</v>
      </c>
      <c r="R901" s="626">
        <v>2</v>
      </c>
      <c r="S901" s="642">
        <v>1</v>
      </c>
      <c r="T901" s="691"/>
      <c r="U901" s="673"/>
    </row>
    <row r="902" spans="1:21" ht="14.4" customHeight="1" x14ac:dyDescent="0.3">
      <c r="A902" s="625">
        <v>7</v>
      </c>
      <c r="B902" s="626" t="s">
        <v>528</v>
      </c>
      <c r="C902" s="626">
        <v>89301074</v>
      </c>
      <c r="D902" s="689" t="s">
        <v>4276</v>
      </c>
      <c r="E902" s="690" t="s">
        <v>2888</v>
      </c>
      <c r="F902" s="626" t="s">
        <v>2873</v>
      </c>
      <c r="G902" s="626" t="s">
        <v>3237</v>
      </c>
      <c r="H902" s="626" t="s">
        <v>527</v>
      </c>
      <c r="I902" s="626" t="s">
        <v>4020</v>
      </c>
      <c r="J902" s="626" t="s">
        <v>3362</v>
      </c>
      <c r="K902" s="626" t="s">
        <v>3363</v>
      </c>
      <c r="L902" s="627">
        <v>0</v>
      </c>
      <c r="M902" s="627">
        <v>0</v>
      </c>
      <c r="N902" s="626">
        <v>4</v>
      </c>
      <c r="O902" s="691">
        <v>3</v>
      </c>
      <c r="P902" s="627">
        <v>0</v>
      </c>
      <c r="Q902" s="642"/>
      <c r="R902" s="626">
        <v>3</v>
      </c>
      <c r="S902" s="642">
        <v>0.75</v>
      </c>
      <c r="T902" s="691">
        <v>2</v>
      </c>
      <c r="U902" s="673">
        <v>0.66666666666666663</v>
      </c>
    </row>
    <row r="903" spans="1:21" ht="14.4" customHeight="1" x14ac:dyDescent="0.3">
      <c r="A903" s="625">
        <v>7</v>
      </c>
      <c r="B903" s="626" t="s">
        <v>528</v>
      </c>
      <c r="C903" s="626">
        <v>89301074</v>
      </c>
      <c r="D903" s="689" t="s">
        <v>4276</v>
      </c>
      <c r="E903" s="690" t="s">
        <v>2888</v>
      </c>
      <c r="F903" s="626" t="s">
        <v>2873</v>
      </c>
      <c r="G903" s="626" t="s">
        <v>3237</v>
      </c>
      <c r="H903" s="626" t="s">
        <v>527</v>
      </c>
      <c r="I903" s="626" t="s">
        <v>4021</v>
      </c>
      <c r="J903" s="626" t="s">
        <v>4022</v>
      </c>
      <c r="K903" s="626" t="s">
        <v>4023</v>
      </c>
      <c r="L903" s="627">
        <v>1906.12</v>
      </c>
      <c r="M903" s="627">
        <v>1906.12</v>
      </c>
      <c r="N903" s="626">
        <v>1</v>
      </c>
      <c r="O903" s="691">
        <v>1</v>
      </c>
      <c r="P903" s="627"/>
      <c r="Q903" s="642">
        <v>0</v>
      </c>
      <c r="R903" s="626"/>
      <c r="S903" s="642">
        <v>0</v>
      </c>
      <c r="T903" s="691"/>
      <c r="U903" s="673">
        <v>0</v>
      </c>
    </row>
    <row r="904" spans="1:21" ht="14.4" customHeight="1" x14ac:dyDescent="0.3">
      <c r="A904" s="625">
        <v>7</v>
      </c>
      <c r="B904" s="626" t="s">
        <v>528</v>
      </c>
      <c r="C904" s="626">
        <v>89301074</v>
      </c>
      <c r="D904" s="689" t="s">
        <v>4276</v>
      </c>
      <c r="E904" s="690" t="s">
        <v>2888</v>
      </c>
      <c r="F904" s="626" t="s">
        <v>2873</v>
      </c>
      <c r="G904" s="626" t="s">
        <v>3237</v>
      </c>
      <c r="H904" s="626" t="s">
        <v>527</v>
      </c>
      <c r="I904" s="626" t="s">
        <v>4024</v>
      </c>
      <c r="J904" s="626" t="s">
        <v>3611</v>
      </c>
      <c r="K904" s="626" t="s">
        <v>3263</v>
      </c>
      <c r="L904" s="627">
        <v>770.25</v>
      </c>
      <c r="M904" s="627">
        <v>3081</v>
      </c>
      <c r="N904" s="626">
        <v>4</v>
      </c>
      <c r="O904" s="691">
        <v>1</v>
      </c>
      <c r="P904" s="627"/>
      <c r="Q904" s="642">
        <v>0</v>
      </c>
      <c r="R904" s="626"/>
      <c r="S904" s="642">
        <v>0</v>
      </c>
      <c r="T904" s="691"/>
      <c r="U904" s="673">
        <v>0</v>
      </c>
    </row>
    <row r="905" spans="1:21" ht="14.4" customHeight="1" x14ac:dyDescent="0.3">
      <c r="A905" s="625">
        <v>7</v>
      </c>
      <c r="B905" s="626" t="s">
        <v>528</v>
      </c>
      <c r="C905" s="626">
        <v>89301074</v>
      </c>
      <c r="D905" s="689" t="s">
        <v>4276</v>
      </c>
      <c r="E905" s="690" t="s">
        <v>2888</v>
      </c>
      <c r="F905" s="626" t="s">
        <v>2873</v>
      </c>
      <c r="G905" s="626" t="s">
        <v>3248</v>
      </c>
      <c r="H905" s="626" t="s">
        <v>527</v>
      </c>
      <c r="I905" s="626" t="s">
        <v>3249</v>
      </c>
      <c r="J905" s="626" t="s">
        <v>3250</v>
      </c>
      <c r="K905" s="626" t="s">
        <v>3251</v>
      </c>
      <c r="L905" s="627">
        <v>110.66</v>
      </c>
      <c r="M905" s="627">
        <v>553.29999999999995</v>
      </c>
      <c r="N905" s="626">
        <v>5</v>
      </c>
      <c r="O905" s="691">
        <v>1</v>
      </c>
      <c r="P905" s="627"/>
      <c r="Q905" s="642">
        <v>0</v>
      </c>
      <c r="R905" s="626"/>
      <c r="S905" s="642">
        <v>0</v>
      </c>
      <c r="T905" s="691"/>
      <c r="U905" s="673">
        <v>0</v>
      </c>
    </row>
    <row r="906" spans="1:21" ht="14.4" customHeight="1" x14ac:dyDescent="0.3">
      <c r="A906" s="625">
        <v>7</v>
      </c>
      <c r="B906" s="626" t="s">
        <v>528</v>
      </c>
      <c r="C906" s="626">
        <v>89301074</v>
      </c>
      <c r="D906" s="689" t="s">
        <v>4276</v>
      </c>
      <c r="E906" s="690" t="s">
        <v>2888</v>
      </c>
      <c r="F906" s="626" t="s">
        <v>2873</v>
      </c>
      <c r="G906" s="626" t="s">
        <v>3248</v>
      </c>
      <c r="H906" s="626" t="s">
        <v>527</v>
      </c>
      <c r="I906" s="626" t="s">
        <v>4025</v>
      </c>
      <c r="J906" s="626" t="s">
        <v>4026</v>
      </c>
      <c r="K906" s="626" t="s">
        <v>4027</v>
      </c>
      <c r="L906" s="627">
        <v>130.96</v>
      </c>
      <c r="M906" s="627">
        <v>392.88</v>
      </c>
      <c r="N906" s="626">
        <v>3</v>
      </c>
      <c r="O906" s="691">
        <v>0.5</v>
      </c>
      <c r="P906" s="627"/>
      <c r="Q906" s="642">
        <v>0</v>
      </c>
      <c r="R906" s="626"/>
      <c r="S906" s="642">
        <v>0</v>
      </c>
      <c r="T906" s="691"/>
      <c r="U906" s="673">
        <v>0</v>
      </c>
    </row>
    <row r="907" spans="1:21" ht="14.4" customHeight="1" x14ac:dyDescent="0.3">
      <c r="A907" s="625">
        <v>7</v>
      </c>
      <c r="B907" s="626" t="s">
        <v>528</v>
      </c>
      <c r="C907" s="626">
        <v>89301074</v>
      </c>
      <c r="D907" s="689" t="s">
        <v>4276</v>
      </c>
      <c r="E907" s="690" t="s">
        <v>2888</v>
      </c>
      <c r="F907" s="626" t="s">
        <v>2873</v>
      </c>
      <c r="G907" s="626" t="s">
        <v>3252</v>
      </c>
      <c r="H907" s="626" t="s">
        <v>527</v>
      </c>
      <c r="I907" s="626" t="s">
        <v>3253</v>
      </c>
      <c r="J907" s="626" t="s">
        <v>3254</v>
      </c>
      <c r="K907" s="626" t="s">
        <v>3175</v>
      </c>
      <c r="L907" s="627">
        <v>114.52</v>
      </c>
      <c r="M907" s="627">
        <v>343.56</v>
      </c>
      <c r="N907" s="626">
        <v>3</v>
      </c>
      <c r="O907" s="691">
        <v>1</v>
      </c>
      <c r="P907" s="627"/>
      <c r="Q907" s="642">
        <v>0</v>
      </c>
      <c r="R907" s="626"/>
      <c r="S907" s="642">
        <v>0</v>
      </c>
      <c r="T907" s="691"/>
      <c r="U907" s="673">
        <v>0</v>
      </c>
    </row>
    <row r="908" spans="1:21" ht="14.4" customHeight="1" x14ac:dyDescent="0.3">
      <c r="A908" s="625">
        <v>7</v>
      </c>
      <c r="B908" s="626" t="s">
        <v>528</v>
      </c>
      <c r="C908" s="626">
        <v>89301074</v>
      </c>
      <c r="D908" s="689" t="s">
        <v>4276</v>
      </c>
      <c r="E908" s="690" t="s">
        <v>2888</v>
      </c>
      <c r="F908" s="626" t="s">
        <v>2873</v>
      </c>
      <c r="G908" s="626" t="s">
        <v>3252</v>
      </c>
      <c r="H908" s="626" t="s">
        <v>527</v>
      </c>
      <c r="I908" s="626" t="s">
        <v>3255</v>
      </c>
      <c r="J908" s="626" t="s">
        <v>3254</v>
      </c>
      <c r="K908" s="626" t="s">
        <v>3175</v>
      </c>
      <c r="L908" s="627">
        <v>0</v>
      </c>
      <c r="M908" s="627">
        <v>0</v>
      </c>
      <c r="N908" s="626">
        <v>3</v>
      </c>
      <c r="O908" s="691">
        <v>1</v>
      </c>
      <c r="P908" s="627"/>
      <c r="Q908" s="642"/>
      <c r="R908" s="626"/>
      <c r="S908" s="642">
        <v>0</v>
      </c>
      <c r="T908" s="691"/>
      <c r="U908" s="673">
        <v>0</v>
      </c>
    </row>
    <row r="909" spans="1:21" ht="14.4" customHeight="1" x14ac:dyDescent="0.3">
      <c r="A909" s="625">
        <v>7</v>
      </c>
      <c r="B909" s="626" t="s">
        <v>528</v>
      </c>
      <c r="C909" s="626">
        <v>89301074</v>
      </c>
      <c r="D909" s="689" t="s">
        <v>4276</v>
      </c>
      <c r="E909" s="690" t="s">
        <v>2888</v>
      </c>
      <c r="F909" s="626" t="s">
        <v>2873</v>
      </c>
      <c r="G909" s="626" t="s">
        <v>3252</v>
      </c>
      <c r="H909" s="626" t="s">
        <v>527</v>
      </c>
      <c r="I909" s="626" t="s">
        <v>3618</v>
      </c>
      <c r="J909" s="626" t="s">
        <v>3619</v>
      </c>
      <c r="K909" s="626" t="s">
        <v>930</v>
      </c>
      <c r="L909" s="627">
        <v>166.07</v>
      </c>
      <c r="M909" s="627">
        <v>498.21</v>
      </c>
      <c r="N909" s="626">
        <v>3</v>
      </c>
      <c r="O909" s="691">
        <v>0.5</v>
      </c>
      <c r="P909" s="627"/>
      <c r="Q909" s="642">
        <v>0</v>
      </c>
      <c r="R909" s="626"/>
      <c r="S909" s="642">
        <v>0</v>
      </c>
      <c r="T909" s="691"/>
      <c r="U909" s="673">
        <v>0</v>
      </c>
    </row>
    <row r="910" spans="1:21" ht="14.4" customHeight="1" x14ac:dyDescent="0.3">
      <c r="A910" s="625">
        <v>7</v>
      </c>
      <c r="B910" s="626" t="s">
        <v>528</v>
      </c>
      <c r="C910" s="626">
        <v>89301074</v>
      </c>
      <c r="D910" s="689" t="s">
        <v>4276</v>
      </c>
      <c r="E910" s="690" t="s">
        <v>2888</v>
      </c>
      <c r="F910" s="626" t="s">
        <v>2873</v>
      </c>
      <c r="G910" s="626" t="s">
        <v>3252</v>
      </c>
      <c r="H910" s="626" t="s">
        <v>645</v>
      </c>
      <c r="I910" s="626" t="s">
        <v>3368</v>
      </c>
      <c r="J910" s="626" t="s">
        <v>3369</v>
      </c>
      <c r="K910" s="626" t="s">
        <v>3161</v>
      </c>
      <c r="L910" s="627">
        <v>32.74</v>
      </c>
      <c r="M910" s="627">
        <v>98.22</v>
      </c>
      <c r="N910" s="626">
        <v>3</v>
      </c>
      <c r="O910" s="691">
        <v>1.5</v>
      </c>
      <c r="P910" s="627">
        <v>32.74</v>
      </c>
      <c r="Q910" s="642">
        <v>0.33333333333333337</v>
      </c>
      <c r="R910" s="626">
        <v>1</v>
      </c>
      <c r="S910" s="642">
        <v>0.33333333333333331</v>
      </c>
      <c r="T910" s="691">
        <v>1</v>
      </c>
      <c r="U910" s="673">
        <v>0.66666666666666663</v>
      </c>
    </row>
    <row r="911" spans="1:21" ht="14.4" customHeight="1" x14ac:dyDescent="0.3">
      <c r="A911" s="625">
        <v>7</v>
      </c>
      <c r="B911" s="626" t="s">
        <v>528</v>
      </c>
      <c r="C911" s="626">
        <v>89301074</v>
      </c>
      <c r="D911" s="689" t="s">
        <v>4276</v>
      </c>
      <c r="E911" s="690" t="s">
        <v>2888</v>
      </c>
      <c r="F911" s="626" t="s">
        <v>2873</v>
      </c>
      <c r="G911" s="626" t="s">
        <v>3252</v>
      </c>
      <c r="H911" s="626" t="s">
        <v>645</v>
      </c>
      <c r="I911" s="626" t="s">
        <v>3261</v>
      </c>
      <c r="J911" s="626" t="s">
        <v>3262</v>
      </c>
      <c r="K911" s="626" t="s">
        <v>3263</v>
      </c>
      <c r="L911" s="627">
        <v>147.36000000000001</v>
      </c>
      <c r="M911" s="627">
        <v>4715.5200000000004</v>
      </c>
      <c r="N911" s="626">
        <v>32</v>
      </c>
      <c r="O911" s="691">
        <v>5.5</v>
      </c>
      <c r="P911" s="627">
        <v>442.08000000000004</v>
      </c>
      <c r="Q911" s="642">
        <v>9.375E-2</v>
      </c>
      <c r="R911" s="626">
        <v>3</v>
      </c>
      <c r="S911" s="642">
        <v>9.375E-2</v>
      </c>
      <c r="T911" s="691">
        <v>1.5</v>
      </c>
      <c r="U911" s="673">
        <v>0.27272727272727271</v>
      </c>
    </row>
    <row r="912" spans="1:21" ht="14.4" customHeight="1" x14ac:dyDescent="0.3">
      <c r="A912" s="625">
        <v>7</v>
      </c>
      <c r="B912" s="626" t="s">
        <v>528</v>
      </c>
      <c r="C912" s="626">
        <v>89301074</v>
      </c>
      <c r="D912" s="689" t="s">
        <v>4276</v>
      </c>
      <c r="E912" s="690" t="s">
        <v>2888</v>
      </c>
      <c r="F912" s="626" t="s">
        <v>2873</v>
      </c>
      <c r="G912" s="626" t="s">
        <v>3252</v>
      </c>
      <c r="H912" s="626" t="s">
        <v>645</v>
      </c>
      <c r="I912" s="626" t="s">
        <v>3264</v>
      </c>
      <c r="J912" s="626" t="s">
        <v>3265</v>
      </c>
      <c r="K912" s="626" t="s">
        <v>930</v>
      </c>
      <c r="L912" s="627">
        <v>166.07</v>
      </c>
      <c r="M912" s="627">
        <v>1660.6999999999998</v>
      </c>
      <c r="N912" s="626">
        <v>10</v>
      </c>
      <c r="O912" s="691">
        <v>1.5</v>
      </c>
      <c r="P912" s="627">
        <v>996.42</v>
      </c>
      <c r="Q912" s="642">
        <v>0.60000000000000009</v>
      </c>
      <c r="R912" s="626">
        <v>6</v>
      </c>
      <c r="S912" s="642">
        <v>0.6</v>
      </c>
      <c r="T912" s="691">
        <v>1</v>
      </c>
      <c r="U912" s="673">
        <v>0.66666666666666663</v>
      </c>
    </row>
    <row r="913" spans="1:21" ht="14.4" customHeight="1" x14ac:dyDescent="0.3">
      <c r="A913" s="625">
        <v>7</v>
      </c>
      <c r="B913" s="626" t="s">
        <v>528</v>
      </c>
      <c r="C913" s="626">
        <v>89301074</v>
      </c>
      <c r="D913" s="689" t="s">
        <v>4276</v>
      </c>
      <c r="E913" s="690" t="s">
        <v>2888</v>
      </c>
      <c r="F913" s="626" t="s">
        <v>2873</v>
      </c>
      <c r="G913" s="626" t="s">
        <v>3252</v>
      </c>
      <c r="H913" s="626" t="s">
        <v>645</v>
      </c>
      <c r="I913" s="626" t="s">
        <v>3264</v>
      </c>
      <c r="J913" s="626" t="s">
        <v>3265</v>
      </c>
      <c r="K913" s="626" t="s">
        <v>930</v>
      </c>
      <c r="L913" s="627">
        <v>196.46</v>
      </c>
      <c r="M913" s="627">
        <v>1375.22</v>
      </c>
      <c r="N913" s="626">
        <v>7</v>
      </c>
      <c r="O913" s="691">
        <v>1.5</v>
      </c>
      <c r="P913" s="627">
        <v>1178.76</v>
      </c>
      <c r="Q913" s="642">
        <v>0.8571428571428571</v>
      </c>
      <c r="R913" s="626">
        <v>6</v>
      </c>
      <c r="S913" s="642">
        <v>0.8571428571428571</v>
      </c>
      <c r="T913" s="691">
        <v>1</v>
      </c>
      <c r="U913" s="673">
        <v>0.66666666666666663</v>
      </c>
    </row>
    <row r="914" spans="1:21" ht="14.4" customHeight="1" x14ac:dyDescent="0.3">
      <c r="A914" s="625">
        <v>7</v>
      </c>
      <c r="B914" s="626" t="s">
        <v>528</v>
      </c>
      <c r="C914" s="626">
        <v>89301074</v>
      </c>
      <c r="D914" s="689" t="s">
        <v>4276</v>
      </c>
      <c r="E914" s="690" t="s">
        <v>2888</v>
      </c>
      <c r="F914" s="626" t="s">
        <v>2873</v>
      </c>
      <c r="G914" s="626" t="s">
        <v>3252</v>
      </c>
      <c r="H914" s="626" t="s">
        <v>527</v>
      </c>
      <c r="I914" s="626" t="s">
        <v>3671</v>
      </c>
      <c r="J914" s="626" t="s">
        <v>3267</v>
      </c>
      <c r="K914" s="626" t="s">
        <v>3175</v>
      </c>
      <c r="L914" s="627">
        <v>0</v>
      </c>
      <c r="M914" s="627">
        <v>0</v>
      </c>
      <c r="N914" s="626">
        <v>2</v>
      </c>
      <c r="O914" s="691">
        <v>1</v>
      </c>
      <c r="P914" s="627"/>
      <c r="Q914" s="642"/>
      <c r="R914" s="626"/>
      <c r="S914" s="642">
        <v>0</v>
      </c>
      <c r="T914" s="691"/>
      <c r="U914" s="673">
        <v>0</v>
      </c>
    </row>
    <row r="915" spans="1:21" ht="14.4" customHeight="1" x14ac:dyDescent="0.3">
      <c r="A915" s="625">
        <v>7</v>
      </c>
      <c r="B915" s="626" t="s">
        <v>528</v>
      </c>
      <c r="C915" s="626">
        <v>89301074</v>
      </c>
      <c r="D915" s="689" t="s">
        <v>4276</v>
      </c>
      <c r="E915" s="690" t="s">
        <v>2888</v>
      </c>
      <c r="F915" s="626" t="s">
        <v>2873</v>
      </c>
      <c r="G915" s="626" t="s">
        <v>3252</v>
      </c>
      <c r="H915" s="626" t="s">
        <v>527</v>
      </c>
      <c r="I915" s="626" t="s">
        <v>3266</v>
      </c>
      <c r="J915" s="626" t="s">
        <v>3267</v>
      </c>
      <c r="K915" s="626" t="s">
        <v>3268</v>
      </c>
      <c r="L915" s="627">
        <v>163.72999999999999</v>
      </c>
      <c r="M915" s="627">
        <v>163.72999999999999</v>
      </c>
      <c r="N915" s="626">
        <v>1</v>
      </c>
      <c r="O915" s="691">
        <v>1</v>
      </c>
      <c r="P915" s="627"/>
      <c r="Q915" s="642">
        <v>0</v>
      </c>
      <c r="R915" s="626"/>
      <c r="S915" s="642">
        <v>0</v>
      </c>
      <c r="T915" s="691"/>
      <c r="U915" s="673">
        <v>0</v>
      </c>
    </row>
    <row r="916" spans="1:21" ht="14.4" customHeight="1" x14ac:dyDescent="0.3">
      <c r="A916" s="625">
        <v>7</v>
      </c>
      <c r="B916" s="626" t="s">
        <v>528</v>
      </c>
      <c r="C916" s="626">
        <v>89301074</v>
      </c>
      <c r="D916" s="689" t="s">
        <v>4276</v>
      </c>
      <c r="E916" s="690" t="s">
        <v>2888</v>
      </c>
      <c r="F916" s="626" t="s">
        <v>2873</v>
      </c>
      <c r="G916" s="626" t="s">
        <v>3252</v>
      </c>
      <c r="H916" s="626" t="s">
        <v>645</v>
      </c>
      <c r="I916" s="626" t="s">
        <v>3269</v>
      </c>
      <c r="J916" s="626" t="s">
        <v>3270</v>
      </c>
      <c r="K916" s="626" t="s">
        <v>3175</v>
      </c>
      <c r="L916" s="627">
        <v>124.51</v>
      </c>
      <c r="M916" s="627">
        <v>2241.1800000000003</v>
      </c>
      <c r="N916" s="626">
        <v>18</v>
      </c>
      <c r="O916" s="691">
        <v>2.5</v>
      </c>
      <c r="P916" s="627">
        <v>1494.1200000000001</v>
      </c>
      <c r="Q916" s="642">
        <v>0.66666666666666663</v>
      </c>
      <c r="R916" s="626">
        <v>12</v>
      </c>
      <c r="S916" s="642">
        <v>0.66666666666666663</v>
      </c>
      <c r="T916" s="691">
        <v>2</v>
      </c>
      <c r="U916" s="673">
        <v>0.8</v>
      </c>
    </row>
    <row r="917" spans="1:21" ht="14.4" customHeight="1" x14ac:dyDescent="0.3">
      <c r="A917" s="625">
        <v>7</v>
      </c>
      <c r="B917" s="626" t="s">
        <v>528</v>
      </c>
      <c r="C917" s="626">
        <v>89301074</v>
      </c>
      <c r="D917" s="689" t="s">
        <v>4276</v>
      </c>
      <c r="E917" s="690" t="s">
        <v>2888</v>
      </c>
      <c r="F917" s="626" t="s">
        <v>2873</v>
      </c>
      <c r="G917" s="626" t="s">
        <v>3252</v>
      </c>
      <c r="H917" s="626" t="s">
        <v>645</v>
      </c>
      <c r="I917" s="626" t="s">
        <v>3269</v>
      </c>
      <c r="J917" s="626" t="s">
        <v>3270</v>
      </c>
      <c r="K917" s="626" t="s">
        <v>3175</v>
      </c>
      <c r="L917" s="627">
        <v>98.23</v>
      </c>
      <c r="M917" s="627">
        <v>785.84</v>
      </c>
      <c r="N917" s="626">
        <v>8</v>
      </c>
      <c r="O917" s="691">
        <v>1</v>
      </c>
      <c r="P917" s="627"/>
      <c r="Q917" s="642">
        <v>0</v>
      </c>
      <c r="R917" s="626"/>
      <c r="S917" s="642">
        <v>0</v>
      </c>
      <c r="T917" s="691"/>
      <c r="U917" s="673">
        <v>0</v>
      </c>
    </row>
    <row r="918" spans="1:21" ht="14.4" customHeight="1" x14ac:dyDescent="0.3">
      <c r="A918" s="625">
        <v>7</v>
      </c>
      <c r="B918" s="626" t="s">
        <v>528</v>
      </c>
      <c r="C918" s="626">
        <v>89301074</v>
      </c>
      <c r="D918" s="689" t="s">
        <v>4276</v>
      </c>
      <c r="E918" s="690" t="s">
        <v>2888</v>
      </c>
      <c r="F918" s="626" t="s">
        <v>2873</v>
      </c>
      <c r="G918" s="626" t="s">
        <v>3252</v>
      </c>
      <c r="H918" s="626" t="s">
        <v>527</v>
      </c>
      <c r="I918" s="626" t="s">
        <v>4028</v>
      </c>
      <c r="J918" s="626" t="s">
        <v>4029</v>
      </c>
      <c r="K918" s="626" t="s">
        <v>4030</v>
      </c>
      <c r="L918" s="627">
        <v>0</v>
      </c>
      <c r="M918" s="627">
        <v>0</v>
      </c>
      <c r="N918" s="626">
        <v>2</v>
      </c>
      <c r="O918" s="691">
        <v>1</v>
      </c>
      <c r="P918" s="627"/>
      <c r="Q918" s="642"/>
      <c r="R918" s="626"/>
      <c r="S918" s="642">
        <v>0</v>
      </c>
      <c r="T918" s="691"/>
      <c r="U918" s="673">
        <v>0</v>
      </c>
    </row>
    <row r="919" spans="1:21" ht="14.4" customHeight="1" x14ac:dyDescent="0.3">
      <c r="A919" s="625">
        <v>7</v>
      </c>
      <c r="B919" s="626" t="s">
        <v>528</v>
      </c>
      <c r="C919" s="626">
        <v>89301074</v>
      </c>
      <c r="D919" s="689" t="s">
        <v>4276</v>
      </c>
      <c r="E919" s="690" t="s">
        <v>2888</v>
      </c>
      <c r="F919" s="626" t="s">
        <v>2873</v>
      </c>
      <c r="G919" s="626" t="s">
        <v>3034</v>
      </c>
      <c r="H919" s="626" t="s">
        <v>527</v>
      </c>
      <c r="I919" s="626" t="s">
        <v>3271</v>
      </c>
      <c r="J919" s="626" t="s">
        <v>3272</v>
      </c>
      <c r="K919" s="626" t="s">
        <v>3002</v>
      </c>
      <c r="L919" s="627">
        <v>154.33000000000001</v>
      </c>
      <c r="M919" s="627">
        <v>1080.3100000000002</v>
      </c>
      <c r="N919" s="626">
        <v>7</v>
      </c>
      <c r="O919" s="691">
        <v>2</v>
      </c>
      <c r="P919" s="627">
        <v>771.65000000000009</v>
      </c>
      <c r="Q919" s="642">
        <v>0.7142857142857143</v>
      </c>
      <c r="R919" s="626">
        <v>5</v>
      </c>
      <c r="S919" s="642">
        <v>0.7142857142857143</v>
      </c>
      <c r="T919" s="691">
        <v>1</v>
      </c>
      <c r="U919" s="673">
        <v>0.5</v>
      </c>
    </row>
    <row r="920" spans="1:21" ht="14.4" customHeight="1" x14ac:dyDescent="0.3">
      <c r="A920" s="625">
        <v>7</v>
      </c>
      <c r="B920" s="626" t="s">
        <v>528</v>
      </c>
      <c r="C920" s="626">
        <v>89301074</v>
      </c>
      <c r="D920" s="689" t="s">
        <v>4276</v>
      </c>
      <c r="E920" s="690" t="s">
        <v>2888</v>
      </c>
      <c r="F920" s="626" t="s">
        <v>2873</v>
      </c>
      <c r="G920" s="626" t="s">
        <v>3034</v>
      </c>
      <c r="H920" s="626" t="s">
        <v>527</v>
      </c>
      <c r="I920" s="626" t="s">
        <v>3035</v>
      </c>
      <c r="J920" s="626" t="s">
        <v>3036</v>
      </c>
      <c r="K920" s="626" t="s">
        <v>3002</v>
      </c>
      <c r="L920" s="627">
        <v>60.97</v>
      </c>
      <c r="M920" s="627">
        <v>548.73</v>
      </c>
      <c r="N920" s="626">
        <v>9</v>
      </c>
      <c r="O920" s="691">
        <v>2.5</v>
      </c>
      <c r="P920" s="627">
        <v>243.88</v>
      </c>
      <c r="Q920" s="642">
        <v>0.44444444444444442</v>
      </c>
      <c r="R920" s="626">
        <v>4</v>
      </c>
      <c r="S920" s="642">
        <v>0.44444444444444442</v>
      </c>
      <c r="T920" s="691">
        <v>1</v>
      </c>
      <c r="U920" s="673">
        <v>0.4</v>
      </c>
    </row>
    <row r="921" spans="1:21" ht="14.4" customHeight="1" x14ac:dyDescent="0.3">
      <c r="A921" s="625">
        <v>7</v>
      </c>
      <c r="B921" s="626" t="s">
        <v>528</v>
      </c>
      <c r="C921" s="626">
        <v>89301074</v>
      </c>
      <c r="D921" s="689" t="s">
        <v>4276</v>
      </c>
      <c r="E921" s="690" t="s">
        <v>2888</v>
      </c>
      <c r="F921" s="626" t="s">
        <v>2873</v>
      </c>
      <c r="G921" s="626" t="s">
        <v>3273</v>
      </c>
      <c r="H921" s="626" t="s">
        <v>527</v>
      </c>
      <c r="I921" s="626" t="s">
        <v>3385</v>
      </c>
      <c r="J921" s="626" t="s">
        <v>3386</v>
      </c>
      <c r="K921" s="626" t="s">
        <v>3387</v>
      </c>
      <c r="L921" s="627">
        <v>162.13</v>
      </c>
      <c r="M921" s="627">
        <v>810.65</v>
      </c>
      <c r="N921" s="626">
        <v>5</v>
      </c>
      <c r="O921" s="691">
        <v>2</v>
      </c>
      <c r="P921" s="627">
        <v>324.26</v>
      </c>
      <c r="Q921" s="642">
        <v>0.4</v>
      </c>
      <c r="R921" s="626">
        <v>2</v>
      </c>
      <c r="S921" s="642">
        <v>0.4</v>
      </c>
      <c r="T921" s="691">
        <v>0.5</v>
      </c>
      <c r="U921" s="673">
        <v>0.25</v>
      </c>
    </row>
    <row r="922" spans="1:21" ht="14.4" customHeight="1" x14ac:dyDescent="0.3">
      <c r="A922" s="625">
        <v>7</v>
      </c>
      <c r="B922" s="626" t="s">
        <v>528</v>
      </c>
      <c r="C922" s="626">
        <v>89301074</v>
      </c>
      <c r="D922" s="689" t="s">
        <v>4276</v>
      </c>
      <c r="E922" s="690" t="s">
        <v>2888</v>
      </c>
      <c r="F922" s="626" t="s">
        <v>2873</v>
      </c>
      <c r="G922" s="626" t="s">
        <v>3277</v>
      </c>
      <c r="H922" s="626" t="s">
        <v>645</v>
      </c>
      <c r="I922" s="626" t="s">
        <v>2069</v>
      </c>
      <c r="J922" s="626" t="s">
        <v>2070</v>
      </c>
      <c r="K922" s="626" t="s">
        <v>2071</v>
      </c>
      <c r="L922" s="627">
        <v>139.46</v>
      </c>
      <c r="M922" s="627">
        <v>418.38</v>
      </c>
      <c r="N922" s="626">
        <v>3</v>
      </c>
      <c r="O922" s="691">
        <v>1.5</v>
      </c>
      <c r="P922" s="627">
        <v>139.46</v>
      </c>
      <c r="Q922" s="642">
        <v>0.33333333333333337</v>
      </c>
      <c r="R922" s="626">
        <v>1</v>
      </c>
      <c r="S922" s="642">
        <v>0.33333333333333331</v>
      </c>
      <c r="T922" s="691">
        <v>0.5</v>
      </c>
      <c r="U922" s="673">
        <v>0.33333333333333331</v>
      </c>
    </row>
    <row r="923" spans="1:21" ht="14.4" customHeight="1" x14ac:dyDescent="0.3">
      <c r="A923" s="625">
        <v>7</v>
      </c>
      <c r="B923" s="626" t="s">
        <v>528</v>
      </c>
      <c r="C923" s="626">
        <v>89301074</v>
      </c>
      <c r="D923" s="689" t="s">
        <v>4276</v>
      </c>
      <c r="E923" s="690" t="s">
        <v>2888</v>
      </c>
      <c r="F923" s="626" t="s">
        <v>2873</v>
      </c>
      <c r="G923" s="626" t="s">
        <v>3037</v>
      </c>
      <c r="H923" s="626" t="s">
        <v>527</v>
      </c>
      <c r="I923" s="626" t="s">
        <v>4031</v>
      </c>
      <c r="J923" s="626" t="s">
        <v>4032</v>
      </c>
      <c r="K923" s="626" t="s">
        <v>3045</v>
      </c>
      <c r="L923" s="627">
        <v>0</v>
      </c>
      <c r="M923" s="627">
        <v>0</v>
      </c>
      <c r="N923" s="626">
        <v>1</v>
      </c>
      <c r="O923" s="691">
        <v>0.5</v>
      </c>
      <c r="P923" s="627"/>
      <c r="Q923" s="642"/>
      <c r="R923" s="626"/>
      <c r="S923" s="642">
        <v>0</v>
      </c>
      <c r="T923" s="691"/>
      <c r="U923" s="673">
        <v>0</v>
      </c>
    </row>
    <row r="924" spans="1:21" ht="14.4" customHeight="1" x14ac:dyDescent="0.3">
      <c r="A924" s="625">
        <v>7</v>
      </c>
      <c r="B924" s="626" t="s">
        <v>528</v>
      </c>
      <c r="C924" s="626">
        <v>89301074</v>
      </c>
      <c r="D924" s="689" t="s">
        <v>4276</v>
      </c>
      <c r="E924" s="690" t="s">
        <v>2888</v>
      </c>
      <c r="F924" s="626" t="s">
        <v>2873</v>
      </c>
      <c r="G924" s="626" t="s">
        <v>3037</v>
      </c>
      <c r="H924" s="626" t="s">
        <v>527</v>
      </c>
      <c r="I924" s="626" t="s">
        <v>3964</v>
      </c>
      <c r="J924" s="626" t="s">
        <v>3530</v>
      </c>
      <c r="K924" s="626" t="s">
        <v>1011</v>
      </c>
      <c r="L924" s="627">
        <v>0</v>
      </c>
      <c r="M924" s="627">
        <v>0</v>
      </c>
      <c r="N924" s="626">
        <v>3</v>
      </c>
      <c r="O924" s="691"/>
      <c r="P924" s="627"/>
      <c r="Q924" s="642"/>
      <c r="R924" s="626"/>
      <c r="S924" s="642">
        <v>0</v>
      </c>
      <c r="T924" s="691"/>
      <c r="U924" s="673"/>
    </row>
    <row r="925" spans="1:21" ht="14.4" customHeight="1" x14ac:dyDescent="0.3">
      <c r="A925" s="625">
        <v>7</v>
      </c>
      <c r="B925" s="626" t="s">
        <v>528</v>
      </c>
      <c r="C925" s="626">
        <v>89301074</v>
      </c>
      <c r="D925" s="689" t="s">
        <v>4276</v>
      </c>
      <c r="E925" s="690" t="s">
        <v>2888</v>
      </c>
      <c r="F925" s="626" t="s">
        <v>2873</v>
      </c>
      <c r="G925" s="626" t="s">
        <v>3037</v>
      </c>
      <c r="H925" s="626" t="s">
        <v>527</v>
      </c>
      <c r="I925" s="626" t="s">
        <v>1010</v>
      </c>
      <c r="J925" s="626" t="s">
        <v>1007</v>
      </c>
      <c r="K925" s="626" t="s">
        <v>1011</v>
      </c>
      <c r="L925" s="627">
        <v>0</v>
      </c>
      <c r="M925" s="627">
        <v>0</v>
      </c>
      <c r="N925" s="626">
        <v>1</v>
      </c>
      <c r="O925" s="691">
        <v>0.5</v>
      </c>
      <c r="P925" s="627"/>
      <c r="Q925" s="642"/>
      <c r="R925" s="626"/>
      <c r="S925" s="642">
        <v>0</v>
      </c>
      <c r="T925" s="691"/>
      <c r="U925" s="673">
        <v>0</v>
      </c>
    </row>
    <row r="926" spans="1:21" ht="14.4" customHeight="1" x14ac:dyDescent="0.3">
      <c r="A926" s="625">
        <v>7</v>
      </c>
      <c r="B926" s="626" t="s">
        <v>528</v>
      </c>
      <c r="C926" s="626">
        <v>89301074</v>
      </c>
      <c r="D926" s="689" t="s">
        <v>4276</v>
      </c>
      <c r="E926" s="690" t="s">
        <v>2888</v>
      </c>
      <c r="F926" s="626" t="s">
        <v>2873</v>
      </c>
      <c r="G926" s="626" t="s">
        <v>3037</v>
      </c>
      <c r="H926" s="626" t="s">
        <v>527</v>
      </c>
      <c r="I926" s="626" t="s">
        <v>4033</v>
      </c>
      <c r="J926" s="626" t="s">
        <v>3533</v>
      </c>
      <c r="K926" s="626" t="s">
        <v>2029</v>
      </c>
      <c r="L926" s="627">
        <v>0</v>
      </c>
      <c r="M926" s="627">
        <v>0</v>
      </c>
      <c r="N926" s="626">
        <v>1</v>
      </c>
      <c r="O926" s="691">
        <v>0.5</v>
      </c>
      <c r="P926" s="627">
        <v>0</v>
      </c>
      <c r="Q926" s="642"/>
      <c r="R926" s="626">
        <v>1</v>
      </c>
      <c r="S926" s="642">
        <v>1</v>
      </c>
      <c r="T926" s="691">
        <v>0.5</v>
      </c>
      <c r="U926" s="673">
        <v>1</v>
      </c>
    </row>
    <row r="927" spans="1:21" ht="14.4" customHeight="1" x14ac:dyDescent="0.3">
      <c r="A927" s="625">
        <v>7</v>
      </c>
      <c r="B927" s="626" t="s">
        <v>528</v>
      </c>
      <c r="C927" s="626">
        <v>89301074</v>
      </c>
      <c r="D927" s="689" t="s">
        <v>4276</v>
      </c>
      <c r="E927" s="690" t="s">
        <v>2891</v>
      </c>
      <c r="F927" s="626" t="s">
        <v>2873</v>
      </c>
      <c r="G927" s="626" t="s">
        <v>4034</v>
      </c>
      <c r="H927" s="626" t="s">
        <v>527</v>
      </c>
      <c r="I927" s="626" t="s">
        <v>1272</v>
      </c>
      <c r="J927" s="626" t="s">
        <v>580</v>
      </c>
      <c r="K927" s="626" t="s">
        <v>4035</v>
      </c>
      <c r="L927" s="627">
        <v>35.380000000000003</v>
      </c>
      <c r="M927" s="627">
        <v>35.380000000000003</v>
      </c>
      <c r="N927" s="626">
        <v>1</v>
      </c>
      <c r="O927" s="691">
        <v>0.5</v>
      </c>
      <c r="P927" s="627">
        <v>35.380000000000003</v>
      </c>
      <c r="Q927" s="642">
        <v>1</v>
      </c>
      <c r="R927" s="626">
        <v>1</v>
      </c>
      <c r="S927" s="642">
        <v>1</v>
      </c>
      <c r="T927" s="691">
        <v>0.5</v>
      </c>
      <c r="U927" s="673">
        <v>1</v>
      </c>
    </row>
    <row r="928" spans="1:21" ht="14.4" customHeight="1" x14ac:dyDescent="0.3">
      <c r="A928" s="625">
        <v>7</v>
      </c>
      <c r="B928" s="626" t="s">
        <v>528</v>
      </c>
      <c r="C928" s="626">
        <v>89301074</v>
      </c>
      <c r="D928" s="689" t="s">
        <v>4276</v>
      </c>
      <c r="E928" s="690" t="s">
        <v>2891</v>
      </c>
      <c r="F928" s="626" t="s">
        <v>2873</v>
      </c>
      <c r="G928" s="626" t="s">
        <v>3282</v>
      </c>
      <c r="H928" s="626" t="s">
        <v>645</v>
      </c>
      <c r="I928" s="626" t="s">
        <v>1974</v>
      </c>
      <c r="J928" s="626" t="s">
        <v>1975</v>
      </c>
      <c r="K928" s="626" t="s">
        <v>2765</v>
      </c>
      <c r="L928" s="627">
        <v>796.04</v>
      </c>
      <c r="M928" s="627">
        <v>796.04</v>
      </c>
      <c r="N928" s="626">
        <v>1</v>
      </c>
      <c r="O928" s="691">
        <v>0.5</v>
      </c>
      <c r="P928" s="627"/>
      <c r="Q928" s="642">
        <v>0</v>
      </c>
      <c r="R928" s="626"/>
      <c r="S928" s="642">
        <v>0</v>
      </c>
      <c r="T928" s="691"/>
      <c r="U928" s="673">
        <v>0</v>
      </c>
    </row>
    <row r="929" spans="1:21" ht="14.4" customHeight="1" x14ac:dyDescent="0.3">
      <c r="A929" s="625">
        <v>7</v>
      </c>
      <c r="B929" s="626" t="s">
        <v>528</v>
      </c>
      <c r="C929" s="626">
        <v>89301074</v>
      </c>
      <c r="D929" s="689" t="s">
        <v>4276</v>
      </c>
      <c r="E929" s="690" t="s">
        <v>2891</v>
      </c>
      <c r="F929" s="626" t="s">
        <v>2873</v>
      </c>
      <c r="G929" s="626" t="s">
        <v>3282</v>
      </c>
      <c r="H929" s="626" t="s">
        <v>645</v>
      </c>
      <c r="I929" s="626" t="s">
        <v>1974</v>
      </c>
      <c r="J929" s="626" t="s">
        <v>1975</v>
      </c>
      <c r="K929" s="626" t="s">
        <v>2765</v>
      </c>
      <c r="L929" s="627">
        <v>874.69</v>
      </c>
      <c r="M929" s="627">
        <v>874.69</v>
      </c>
      <c r="N929" s="626">
        <v>1</v>
      </c>
      <c r="O929" s="691">
        <v>0.5</v>
      </c>
      <c r="P929" s="627">
        <v>874.69</v>
      </c>
      <c r="Q929" s="642">
        <v>1</v>
      </c>
      <c r="R929" s="626">
        <v>1</v>
      </c>
      <c r="S929" s="642">
        <v>1</v>
      </c>
      <c r="T929" s="691">
        <v>0.5</v>
      </c>
      <c r="U929" s="673">
        <v>1</v>
      </c>
    </row>
    <row r="930" spans="1:21" ht="14.4" customHeight="1" x14ac:dyDescent="0.3">
      <c r="A930" s="625">
        <v>7</v>
      </c>
      <c r="B930" s="626" t="s">
        <v>528</v>
      </c>
      <c r="C930" s="626">
        <v>89301074</v>
      </c>
      <c r="D930" s="689" t="s">
        <v>4276</v>
      </c>
      <c r="E930" s="690" t="s">
        <v>2891</v>
      </c>
      <c r="F930" s="626" t="s">
        <v>2873</v>
      </c>
      <c r="G930" s="626" t="s">
        <v>3054</v>
      </c>
      <c r="H930" s="626" t="s">
        <v>527</v>
      </c>
      <c r="I930" s="626" t="s">
        <v>3551</v>
      </c>
      <c r="J930" s="626" t="s">
        <v>4036</v>
      </c>
      <c r="K930" s="626" t="s">
        <v>3553</v>
      </c>
      <c r="L930" s="627">
        <v>1130.2</v>
      </c>
      <c r="M930" s="627">
        <v>6781.2000000000007</v>
      </c>
      <c r="N930" s="626">
        <v>6</v>
      </c>
      <c r="O930" s="691">
        <v>1</v>
      </c>
      <c r="P930" s="627"/>
      <c r="Q930" s="642">
        <v>0</v>
      </c>
      <c r="R930" s="626"/>
      <c r="S930" s="642">
        <v>0</v>
      </c>
      <c r="T930" s="691"/>
      <c r="U930" s="673">
        <v>0</v>
      </c>
    </row>
    <row r="931" spans="1:21" ht="14.4" customHeight="1" x14ac:dyDescent="0.3">
      <c r="A931" s="625">
        <v>7</v>
      </c>
      <c r="B931" s="626" t="s">
        <v>528</v>
      </c>
      <c r="C931" s="626">
        <v>89301074</v>
      </c>
      <c r="D931" s="689" t="s">
        <v>4276</v>
      </c>
      <c r="E931" s="690" t="s">
        <v>2891</v>
      </c>
      <c r="F931" s="626" t="s">
        <v>2873</v>
      </c>
      <c r="G931" s="626" t="s">
        <v>3054</v>
      </c>
      <c r="H931" s="626" t="s">
        <v>645</v>
      </c>
      <c r="I931" s="626" t="s">
        <v>3055</v>
      </c>
      <c r="J931" s="626" t="s">
        <v>3056</v>
      </c>
      <c r="K931" s="626" t="s">
        <v>3057</v>
      </c>
      <c r="L931" s="627">
        <v>1027.5999999999999</v>
      </c>
      <c r="M931" s="627">
        <v>17469.2</v>
      </c>
      <c r="N931" s="626">
        <v>17</v>
      </c>
      <c r="O931" s="691">
        <v>10</v>
      </c>
      <c r="P931" s="627">
        <v>14386.400000000001</v>
      </c>
      <c r="Q931" s="642">
        <v>0.82352941176470595</v>
      </c>
      <c r="R931" s="626">
        <v>14</v>
      </c>
      <c r="S931" s="642">
        <v>0.82352941176470584</v>
      </c>
      <c r="T931" s="691">
        <v>9</v>
      </c>
      <c r="U931" s="673">
        <v>0.9</v>
      </c>
    </row>
    <row r="932" spans="1:21" ht="14.4" customHeight="1" x14ac:dyDescent="0.3">
      <c r="A932" s="625">
        <v>7</v>
      </c>
      <c r="B932" s="626" t="s">
        <v>528</v>
      </c>
      <c r="C932" s="626">
        <v>89301074</v>
      </c>
      <c r="D932" s="689" t="s">
        <v>4276</v>
      </c>
      <c r="E932" s="690" t="s">
        <v>2891</v>
      </c>
      <c r="F932" s="626" t="s">
        <v>2873</v>
      </c>
      <c r="G932" s="626" t="s">
        <v>3054</v>
      </c>
      <c r="H932" s="626" t="s">
        <v>645</v>
      </c>
      <c r="I932" s="626" t="s">
        <v>3058</v>
      </c>
      <c r="J932" s="626" t="s">
        <v>3059</v>
      </c>
      <c r="K932" s="626" t="s">
        <v>3060</v>
      </c>
      <c r="L932" s="627">
        <v>1509.4</v>
      </c>
      <c r="M932" s="627">
        <v>1509.4</v>
      </c>
      <c r="N932" s="626">
        <v>1</v>
      </c>
      <c r="O932" s="691">
        <v>1</v>
      </c>
      <c r="P932" s="627"/>
      <c r="Q932" s="642">
        <v>0</v>
      </c>
      <c r="R932" s="626"/>
      <c r="S932" s="642">
        <v>0</v>
      </c>
      <c r="T932" s="691"/>
      <c r="U932" s="673">
        <v>0</v>
      </c>
    </row>
    <row r="933" spans="1:21" ht="14.4" customHeight="1" x14ac:dyDescent="0.3">
      <c r="A933" s="625">
        <v>7</v>
      </c>
      <c r="B933" s="626" t="s">
        <v>528</v>
      </c>
      <c r="C933" s="626">
        <v>89301074</v>
      </c>
      <c r="D933" s="689" t="s">
        <v>4276</v>
      </c>
      <c r="E933" s="690" t="s">
        <v>2891</v>
      </c>
      <c r="F933" s="626" t="s">
        <v>2873</v>
      </c>
      <c r="G933" s="626" t="s">
        <v>3061</v>
      </c>
      <c r="H933" s="626" t="s">
        <v>645</v>
      </c>
      <c r="I933" s="626" t="s">
        <v>3286</v>
      </c>
      <c r="J933" s="626" t="s">
        <v>3287</v>
      </c>
      <c r="K933" s="626" t="s">
        <v>3288</v>
      </c>
      <c r="L933" s="627">
        <v>162.13</v>
      </c>
      <c r="M933" s="627">
        <v>324.26</v>
      </c>
      <c r="N933" s="626">
        <v>2</v>
      </c>
      <c r="O933" s="691">
        <v>1.5</v>
      </c>
      <c r="P933" s="627">
        <v>324.26</v>
      </c>
      <c r="Q933" s="642">
        <v>1</v>
      </c>
      <c r="R933" s="626">
        <v>2</v>
      </c>
      <c r="S933" s="642">
        <v>1</v>
      </c>
      <c r="T933" s="691">
        <v>1.5</v>
      </c>
      <c r="U933" s="673">
        <v>1</v>
      </c>
    </row>
    <row r="934" spans="1:21" ht="14.4" customHeight="1" x14ac:dyDescent="0.3">
      <c r="A934" s="625">
        <v>7</v>
      </c>
      <c r="B934" s="626" t="s">
        <v>528</v>
      </c>
      <c r="C934" s="626">
        <v>89301074</v>
      </c>
      <c r="D934" s="689" t="s">
        <v>4276</v>
      </c>
      <c r="E934" s="690" t="s">
        <v>2891</v>
      </c>
      <c r="F934" s="626" t="s">
        <v>2873</v>
      </c>
      <c r="G934" s="626" t="s">
        <v>3061</v>
      </c>
      <c r="H934" s="626" t="s">
        <v>645</v>
      </c>
      <c r="I934" s="626" t="s">
        <v>2065</v>
      </c>
      <c r="J934" s="626" t="s">
        <v>2066</v>
      </c>
      <c r="K934" s="626" t="s">
        <v>2852</v>
      </c>
      <c r="L934" s="627">
        <v>216.16</v>
      </c>
      <c r="M934" s="627">
        <v>864.64</v>
      </c>
      <c r="N934" s="626">
        <v>4</v>
      </c>
      <c r="O934" s="691">
        <v>1.5</v>
      </c>
      <c r="P934" s="627">
        <v>648.48</v>
      </c>
      <c r="Q934" s="642">
        <v>0.75</v>
      </c>
      <c r="R934" s="626">
        <v>3</v>
      </c>
      <c r="S934" s="642">
        <v>0.75</v>
      </c>
      <c r="T934" s="691">
        <v>1</v>
      </c>
      <c r="U934" s="673">
        <v>0.66666666666666663</v>
      </c>
    </row>
    <row r="935" spans="1:21" ht="14.4" customHeight="1" x14ac:dyDescent="0.3">
      <c r="A935" s="625">
        <v>7</v>
      </c>
      <c r="B935" s="626" t="s">
        <v>528</v>
      </c>
      <c r="C935" s="626">
        <v>89301074</v>
      </c>
      <c r="D935" s="689" t="s">
        <v>4276</v>
      </c>
      <c r="E935" s="690" t="s">
        <v>2891</v>
      </c>
      <c r="F935" s="626" t="s">
        <v>2873</v>
      </c>
      <c r="G935" s="626" t="s">
        <v>3061</v>
      </c>
      <c r="H935" s="626" t="s">
        <v>645</v>
      </c>
      <c r="I935" s="626" t="s">
        <v>3554</v>
      </c>
      <c r="J935" s="626" t="s">
        <v>2066</v>
      </c>
      <c r="K935" s="626" t="s">
        <v>3555</v>
      </c>
      <c r="L935" s="627">
        <v>432.32</v>
      </c>
      <c r="M935" s="627">
        <v>432.32</v>
      </c>
      <c r="N935" s="626">
        <v>1</v>
      </c>
      <c r="O935" s="691">
        <v>1</v>
      </c>
      <c r="P935" s="627"/>
      <c r="Q935" s="642">
        <v>0</v>
      </c>
      <c r="R935" s="626"/>
      <c r="S935" s="642">
        <v>0</v>
      </c>
      <c r="T935" s="691"/>
      <c r="U935" s="673">
        <v>0</v>
      </c>
    </row>
    <row r="936" spans="1:21" ht="14.4" customHeight="1" x14ac:dyDescent="0.3">
      <c r="A936" s="625">
        <v>7</v>
      </c>
      <c r="B936" s="626" t="s">
        <v>528</v>
      </c>
      <c r="C936" s="626">
        <v>89301074</v>
      </c>
      <c r="D936" s="689" t="s">
        <v>4276</v>
      </c>
      <c r="E936" s="690" t="s">
        <v>2891</v>
      </c>
      <c r="F936" s="626" t="s">
        <v>2873</v>
      </c>
      <c r="G936" s="626" t="s">
        <v>3062</v>
      </c>
      <c r="H936" s="626" t="s">
        <v>527</v>
      </c>
      <c r="I936" s="626" t="s">
        <v>3785</v>
      </c>
      <c r="J936" s="626" t="s">
        <v>3407</v>
      </c>
      <c r="K936" s="626" t="s">
        <v>3786</v>
      </c>
      <c r="L936" s="627">
        <v>0</v>
      </c>
      <c r="M936" s="627">
        <v>0</v>
      </c>
      <c r="N936" s="626">
        <v>1</v>
      </c>
      <c r="O936" s="691">
        <v>0.5</v>
      </c>
      <c r="P936" s="627">
        <v>0</v>
      </c>
      <c r="Q936" s="642"/>
      <c r="R936" s="626">
        <v>1</v>
      </c>
      <c r="S936" s="642">
        <v>1</v>
      </c>
      <c r="T936" s="691">
        <v>0.5</v>
      </c>
      <c r="U936" s="673">
        <v>1</v>
      </c>
    </row>
    <row r="937" spans="1:21" ht="14.4" customHeight="1" x14ac:dyDescent="0.3">
      <c r="A937" s="625">
        <v>7</v>
      </c>
      <c r="B937" s="626" t="s">
        <v>528</v>
      </c>
      <c r="C937" s="626">
        <v>89301074</v>
      </c>
      <c r="D937" s="689" t="s">
        <v>4276</v>
      </c>
      <c r="E937" s="690" t="s">
        <v>2891</v>
      </c>
      <c r="F937" s="626" t="s">
        <v>2873</v>
      </c>
      <c r="G937" s="626" t="s">
        <v>3062</v>
      </c>
      <c r="H937" s="626" t="s">
        <v>527</v>
      </c>
      <c r="I937" s="626" t="s">
        <v>3406</v>
      </c>
      <c r="J937" s="626" t="s">
        <v>3407</v>
      </c>
      <c r="K937" s="626" t="s">
        <v>3408</v>
      </c>
      <c r="L937" s="627">
        <v>221.03</v>
      </c>
      <c r="M937" s="627">
        <v>442.06</v>
      </c>
      <c r="N937" s="626">
        <v>2</v>
      </c>
      <c r="O937" s="691">
        <v>0.5</v>
      </c>
      <c r="P937" s="627"/>
      <c r="Q937" s="642">
        <v>0</v>
      </c>
      <c r="R937" s="626"/>
      <c r="S937" s="642">
        <v>0</v>
      </c>
      <c r="T937" s="691"/>
      <c r="U937" s="673">
        <v>0</v>
      </c>
    </row>
    <row r="938" spans="1:21" ht="14.4" customHeight="1" x14ac:dyDescent="0.3">
      <c r="A938" s="625">
        <v>7</v>
      </c>
      <c r="B938" s="626" t="s">
        <v>528</v>
      </c>
      <c r="C938" s="626">
        <v>89301074</v>
      </c>
      <c r="D938" s="689" t="s">
        <v>4276</v>
      </c>
      <c r="E938" s="690" t="s">
        <v>2891</v>
      </c>
      <c r="F938" s="626" t="s">
        <v>2873</v>
      </c>
      <c r="G938" s="626" t="s">
        <v>3069</v>
      </c>
      <c r="H938" s="626" t="s">
        <v>527</v>
      </c>
      <c r="I938" s="626" t="s">
        <v>3070</v>
      </c>
      <c r="J938" s="626" t="s">
        <v>3071</v>
      </c>
      <c r="K938" s="626" t="s">
        <v>3072</v>
      </c>
      <c r="L938" s="627">
        <v>53.67</v>
      </c>
      <c r="M938" s="627">
        <v>644.04</v>
      </c>
      <c r="N938" s="626">
        <v>12</v>
      </c>
      <c r="O938" s="691">
        <v>3.5</v>
      </c>
      <c r="P938" s="627">
        <v>483.03</v>
      </c>
      <c r="Q938" s="642">
        <v>0.75</v>
      </c>
      <c r="R938" s="626">
        <v>9</v>
      </c>
      <c r="S938" s="642">
        <v>0.75</v>
      </c>
      <c r="T938" s="691">
        <v>2.5</v>
      </c>
      <c r="U938" s="673">
        <v>0.7142857142857143</v>
      </c>
    </row>
    <row r="939" spans="1:21" ht="14.4" customHeight="1" x14ac:dyDescent="0.3">
      <c r="A939" s="625">
        <v>7</v>
      </c>
      <c r="B939" s="626" t="s">
        <v>528</v>
      </c>
      <c r="C939" s="626">
        <v>89301074</v>
      </c>
      <c r="D939" s="689" t="s">
        <v>4276</v>
      </c>
      <c r="E939" s="690" t="s">
        <v>2891</v>
      </c>
      <c r="F939" s="626" t="s">
        <v>2873</v>
      </c>
      <c r="G939" s="626" t="s">
        <v>3069</v>
      </c>
      <c r="H939" s="626" t="s">
        <v>527</v>
      </c>
      <c r="I939" s="626" t="s">
        <v>3073</v>
      </c>
      <c r="J939" s="626" t="s">
        <v>3074</v>
      </c>
      <c r="K939" s="626" t="s">
        <v>2003</v>
      </c>
      <c r="L939" s="627">
        <v>165.67</v>
      </c>
      <c r="M939" s="627">
        <v>994.02</v>
      </c>
      <c r="N939" s="626">
        <v>6</v>
      </c>
      <c r="O939" s="691">
        <v>2</v>
      </c>
      <c r="P939" s="627"/>
      <c r="Q939" s="642">
        <v>0</v>
      </c>
      <c r="R939" s="626"/>
      <c r="S939" s="642">
        <v>0</v>
      </c>
      <c r="T939" s="691"/>
      <c r="U939" s="673">
        <v>0</v>
      </c>
    </row>
    <row r="940" spans="1:21" ht="14.4" customHeight="1" x14ac:dyDescent="0.3">
      <c r="A940" s="625">
        <v>7</v>
      </c>
      <c r="B940" s="626" t="s">
        <v>528</v>
      </c>
      <c r="C940" s="626">
        <v>89301074</v>
      </c>
      <c r="D940" s="689" t="s">
        <v>4276</v>
      </c>
      <c r="E940" s="690" t="s">
        <v>2891</v>
      </c>
      <c r="F940" s="626" t="s">
        <v>2873</v>
      </c>
      <c r="G940" s="626" t="s">
        <v>3079</v>
      </c>
      <c r="H940" s="626" t="s">
        <v>527</v>
      </c>
      <c r="I940" s="626" t="s">
        <v>3080</v>
      </c>
      <c r="J940" s="626" t="s">
        <v>3081</v>
      </c>
      <c r="K940" s="626" t="s">
        <v>3082</v>
      </c>
      <c r="L940" s="627">
        <v>629.07000000000005</v>
      </c>
      <c r="M940" s="627">
        <v>7548.84</v>
      </c>
      <c r="N940" s="626">
        <v>12</v>
      </c>
      <c r="O940" s="691">
        <v>6</v>
      </c>
      <c r="P940" s="627">
        <v>7548.84</v>
      </c>
      <c r="Q940" s="642">
        <v>1</v>
      </c>
      <c r="R940" s="626">
        <v>12</v>
      </c>
      <c r="S940" s="642">
        <v>1</v>
      </c>
      <c r="T940" s="691">
        <v>6</v>
      </c>
      <c r="U940" s="673">
        <v>1</v>
      </c>
    </row>
    <row r="941" spans="1:21" ht="14.4" customHeight="1" x14ac:dyDescent="0.3">
      <c r="A941" s="625">
        <v>7</v>
      </c>
      <c r="B941" s="626" t="s">
        <v>528</v>
      </c>
      <c r="C941" s="626">
        <v>89301074</v>
      </c>
      <c r="D941" s="689" t="s">
        <v>4276</v>
      </c>
      <c r="E941" s="690" t="s">
        <v>2891</v>
      </c>
      <c r="F941" s="626" t="s">
        <v>2873</v>
      </c>
      <c r="G941" s="626" t="s">
        <v>3079</v>
      </c>
      <c r="H941" s="626" t="s">
        <v>527</v>
      </c>
      <c r="I941" s="626" t="s">
        <v>3083</v>
      </c>
      <c r="J941" s="626" t="s">
        <v>4037</v>
      </c>
      <c r="K941" s="626" t="s">
        <v>3085</v>
      </c>
      <c r="L941" s="627">
        <v>0</v>
      </c>
      <c r="M941" s="627">
        <v>0</v>
      </c>
      <c r="N941" s="626">
        <v>6</v>
      </c>
      <c r="O941" s="691">
        <v>1</v>
      </c>
      <c r="P941" s="627"/>
      <c r="Q941" s="642"/>
      <c r="R941" s="626"/>
      <c r="S941" s="642">
        <v>0</v>
      </c>
      <c r="T941" s="691"/>
      <c r="U941" s="673">
        <v>0</v>
      </c>
    </row>
    <row r="942" spans="1:21" ht="14.4" customHeight="1" x14ac:dyDescent="0.3">
      <c r="A942" s="625">
        <v>7</v>
      </c>
      <c r="B942" s="626" t="s">
        <v>528</v>
      </c>
      <c r="C942" s="626">
        <v>89301074</v>
      </c>
      <c r="D942" s="689" t="s">
        <v>4276</v>
      </c>
      <c r="E942" s="690" t="s">
        <v>2891</v>
      </c>
      <c r="F942" s="626" t="s">
        <v>2873</v>
      </c>
      <c r="G942" s="626" t="s">
        <v>3079</v>
      </c>
      <c r="H942" s="626" t="s">
        <v>527</v>
      </c>
      <c r="I942" s="626" t="s">
        <v>3086</v>
      </c>
      <c r="J942" s="626" t="s">
        <v>4038</v>
      </c>
      <c r="K942" s="626" t="s">
        <v>3088</v>
      </c>
      <c r="L942" s="627">
        <v>0</v>
      </c>
      <c r="M942" s="627">
        <v>0</v>
      </c>
      <c r="N942" s="626">
        <v>6</v>
      </c>
      <c r="O942" s="691">
        <v>1</v>
      </c>
      <c r="P942" s="627"/>
      <c r="Q942" s="642"/>
      <c r="R942" s="626"/>
      <c r="S942" s="642">
        <v>0</v>
      </c>
      <c r="T942" s="691"/>
      <c r="U942" s="673">
        <v>0</v>
      </c>
    </row>
    <row r="943" spans="1:21" ht="14.4" customHeight="1" x14ac:dyDescent="0.3">
      <c r="A943" s="625">
        <v>7</v>
      </c>
      <c r="B943" s="626" t="s">
        <v>528</v>
      </c>
      <c r="C943" s="626">
        <v>89301074</v>
      </c>
      <c r="D943" s="689" t="s">
        <v>4276</v>
      </c>
      <c r="E943" s="690" t="s">
        <v>2891</v>
      </c>
      <c r="F943" s="626" t="s">
        <v>2873</v>
      </c>
      <c r="G943" s="626" t="s">
        <v>3079</v>
      </c>
      <c r="H943" s="626" t="s">
        <v>527</v>
      </c>
      <c r="I943" s="626" t="s">
        <v>3563</v>
      </c>
      <c r="J943" s="626" t="s">
        <v>3791</v>
      </c>
      <c r="K943" s="626" t="s">
        <v>3564</v>
      </c>
      <c r="L943" s="627">
        <v>0</v>
      </c>
      <c r="M943" s="627">
        <v>0</v>
      </c>
      <c r="N943" s="626">
        <v>1</v>
      </c>
      <c r="O943" s="691">
        <v>1</v>
      </c>
      <c r="P943" s="627">
        <v>0</v>
      </c>
      <c r="Q943" s="642"/>
      <c r="R943" s="626">
        <v>1</v>
      </c>
      <c r="S943" s="642">
        <v>1</v>
      </c>
      <c r="T943" s="691">
        <v>1</v>
      </c>
      <c r="U943" s="673">
        <v>1</v>
      </c>
    </row>
    <row r="944" spans="1:21" ht="14.4" customHeight="1" x14ac:dyDescent="0.3">
      <c r="A944" s="625">
        <v>7</v>
      </c>
      <c r="B944" s="626" t="s">
        <v>528</v>
      </c>
      <c r="C944" s="626">
        <v>89301074</v>
      </c>
      <c r="D944" s="689" t="s">
        <v>4276</v>
      </c>
      <c r="E944" s="690" t="s">
        <v>2891</v>
      </c>
      <c r="F944" s="626" t="s">
        <v>2873</v>
      </c>
      <c r="G944" s="626" t="s">
        <v>3079</v>
      </c>
      <c r="H944" s="626" t="s">
        <v>527</v>
      </c>
      <c r="I944" s="626" t="s">
        <v>3104</v>
      </c>
      <c r="J944" s="626" t="s">
        <v>3105</v>
      </c>
      <c r="K944" s="626" t="s">
        <v>3106</v>
      </c>
      <c r="L944" s="627">
        <v>4358.63</v>
      </c>
      <c r="M944" s="627">
        <v>4358.63</v>
      </c>
      <c r="N944" s="626">
        <v>1</v>
      </c>
      <c r="O944" s="691">
        <v>1</v>
      </c>
      <c r="P944" s="627"/>
      <c r="Q944" s="642">
        <v>0</v>
      </c>
      <c r="R944" s="626"/>
      <c r="S944" s="642">
        <v>0</v>
      </c>
      <c r="T944" s="691"/>
      <c r="U944" s="673">
        <v>0</v>
      </c>
    </row>
    <row r="945" spans="1:21" ht="14.4" customHeight="1" x14ac:dyDescent="0.3">
      <c r="A945" s="625">
        <v>7</v>
      </c>
      <c r="B945" s="626" t="s">
        <v>528</v>
      </c>
      <c r="C945" s="626">
        <v>89301074</v>
      </c>
      <c r="D945" s="689" t="s">
        <v>4276</v>
      </c>
      <c r="E945" s="690" t="s">
        <v>2891</v>
      </c>
      <c r="F945" s="626" t="s">
        <v>2873</v>
      </c>
      <c r="G945" s="626" t="s">
        <v>3079</v>
      </c>
      <c r="H945" s="626" t="s">
        <v>527</v>
      </c>
      <c r="I945" s="626" t="s">
        <v>3107</v>
      </c>
      <c r="J945" s="626" t="s">
        <v>4039</v>
      </c>
      <c r="K945" s="626" t="s">
        <v>3109</v>
      </c>
      <c r="L945" s="627">
        <v>4359.28</v>
      </c>
      <c r="M945" s="627">
        <v>8718.56</v>
      </c>
      <c r="N945" s="626">
        <v>2</v>
      </c>
      <c r="O945" s="691">
        <v>1</v>
      </c>
      <c r="P945" s="627">
        <v>8718.56</v>
      </c>
      <c r="Q945" s="642">
        <v>1</v>
      </c>
      <c r="R945" s="626">
        <v>2</v>
      </c>
      <c r="S945" s="642">
        <v>1</v>
      </c>
      <c r="T945" s="691">
        <v>1</v>
      </c>
      <c r="U945" s="673">
        <v>1</v>
      </c>
    </row>
    <row r="946" spans="1:21" ht="14.4" customHeight="1" x14ac:dyDescent="0.3">
      <c r="A946" s="625">
        <v>7</v>
      </c>
      <c r="B946" s="626" t="s">
        <v>528</v>
      </c>
      <c r="C946" s="626">
        <v>89301074</v>
      </c>
      <c r="D946" s="689" t="s">
        <v>4276</v>
      </c>
      <c r="E946" s="690" t="s">
        <v>2891</v>
      </c>
      <c r="F946" s="626" t="s">
        <v>2873</v>
      </c>
      <c r="G946" s="626" t="s">
        <v>3079</v>
      </c>
      <c r="H946" s="626" t="s">
        <v>527</v>
      </c>
      <c r="I946" s="626" t="s">
        <v>3107</v>
      </c>
      <c r="J946" s="626" t="s">
        <v>3108</v>
      </c>
      <c r="K946" s="626" t="s">
        <v>3109</v>
      </c>
      <c r="L946" s="627">
        <v>4359.28</v>
      </c>
      <c r="M946" s="627">
        <v>8718.56</v>
      </c>
      <c r="N946" s="626">
        <v>2</v>
      </c>
      <c r="O946" s="691">
        <v>2</v>
      </c>
      <c r="P946" s="627">
        <v>8718.56</v>
      </c>
      <c r="Q946" s="642">
        <v>1</v>
      </c>
      <c r="R946" s="626">
        <v>2</v>
      </c>
      <c r="S946" s="642">
        <v>1</v>
      </c>
      <c r="T946" s="691">
        <v>2</v>
      </c>
      <c r="U946" s="673">
        <v>1</v>
      </c>
    </row>
    <row r="947" spans="1:21" ht="14.4" customHeight="1" x14ac:dyDescent="0.3">
      <c r="A947" s="625">
        <v>7</v>
      </c>
      <c r="B947" s="626" t="s">
        <v>528</v>
      </c>
      <c r="C947" s="626">
        <v>89301074</v>
      </c>
      <c r="D947" s="689" t="s">
        <v>4276</v>
      </c>
      <c r="E947" s="690" t="s">
        <v>2891</v>
      </c>
      <c r="F947" s="626" t="s">
        <v>2873</v>
      </c>
      <c r="G947" s="626" t="s">
        <v>3079</v>
      </c>
      <c r="H947" s="626" t="s">
        <v>527</v>
      </c>
      <c r="I947" s="626" t="s">
        <v>3302</v>
      </c>
      <c r="J947" s="626" t="s">
        <v>3305</v>
      </c>
      <c r="K947" s="626" t="s">
        <v>3304</v>
      </c>
      <c r="L947" s="627">
        <v>4359.93</v>
      </c>
      <c r="M947" s="627">
        <v>8719.86</v>
      </c>
      <c r="N947" s="626">
        <v>2</v>
      </c>
      <c r="O947" s="691">
        <v>1</v>
      </c>
      <c r="P947" s="627">
        <v>8719.86</v>
      </c>
      <c r="Q947" s="642">
        <v>1</v>
      </c>
      <c r="R947" s="626">
        <v>2</v>
      </c>
      <c r="S947" s="642">
        <v>1</v>
      </c>
      <c r="T947" s="691">
        <v>1</v>
      </c>
      <c r="U947" s="673">
        <v>1</v>
      </c>
    </row>
    <row r="948" spans="1:21" ht="14.4" customHeight="1" x14ac:dyDescent="0.3">
      <c r="A948" s="625">
        <v>7</v>
      </c>
      <c r="B948" s="626" t="s">
        <v>528</v>
      </c>
      <c r="C948" s="626">
        <v>89301074</v>
      </c>
      <c r="D948" s="689" t="s">
        <v>4276</v>
      </c>
      <c r="E948" s="690" t="s">
        <v>2891</v>
      </c>
      <c r="F948" s="626" t="s">
        <v>2873</v>
      </c>
      <c r="G948" s="626" t="s">
        <v>3079</v>
      </c>
      <c r="H948" s="626" t="s">
        <v>527</v>
      </c>
      <c r="I948" s="626" t="s">
        <v>3116</v>
      </c>
      <c r="J948" s="626" t="s">
        <v>3117</v>
      </c>
      <c r="K948" s="626" t="s">
        <v>3118</v>
      </c>
      <c r="L948" s="627">
        <v>2787.72</v>
      </c>
      <c r="M948" s="627">
        <v>55754.399999999994</v>
      </c>
      <c r="N948" s="626">
        <v>20</v>
      </c>
      <c r="O948" s="691">
        <v>3</v>
      </c>
      <c r="P948" s="627">
        <v>55754.399999999994</v>
      </c>
      <c r="Q948" s="642">
        <v>1</v>
      </c>
      <c r="R948" s="626">
        <v>20</v>
      </c>
      <c r="S948" s="642">
        <v>1</v>
      </c>
      <c r="T948" s="691">
        <v>3</v>
      </c>
      <c r="U948" s="673">
        <v>1</v>
      </c>
    </row>
    <row r="949" spans="1:21" ht="14.4" customHeight="1" x14ac:dyDescent="0.3">
      <c r="A949" s="625">
        <v>7</v>
      </c>
      <c r="B949" s="626" t="s">
        <v>528</v>
      </c>
      <c r="C949" s="626">
        <v>89301074</v>
      </c>
      <c r="D949" s="689" t="s">
        <v>4276</v>
      </c>
      <c r="E949" s="690" t="s">
        <v>2891</v>
      </c>
      <c r="F949" s="626" t="s">
        <v>2873</v>
      </c>
      <c r="G949" s="626" t="s">
        <v>3079</v>
      </c>
      <c r="H949" s="626" t="s">
        <v>527</v>
      </c>
      <c r="I949" s="626" t="s">
        <v>3119</v>
      </c>
      <c r="J949" s="626" t="s">
        <v>3120</v>
      </c>
      <c r="K949" s="626" t="s">
        <v>3121</v>
      </c>
      <c r="L949" s="627">
        <v>2332.38</v>
      </c>
      <c r="M949" s="627">
        <v>27988.560000000001</v>
      </c>
      <c r="N949" s="626">
        <v>12</v>
      </c>
      <c r="O949" s="691">
        <v>2</v>
      </c>
      <c r="P949" s="627">
        <v>27988.560000000001</v>
      </c>
      <c r="Q949" s="642">
        <v>1</v>
      </c>
      <c r="R949" s="626">
        <v>12</v>
      </c>
      <c r="S949" s="642">
        <v>1</v>
      </c>
      <c r="T949" s="691">
        <v>2</v>
      </c>
      <c r="U949" s="673">
        <v>1</v>
      </c>
    </row>
    <row r="950" spans="1:21" ht="14.4" customHeight="1" x14ac:dyDescent="0.3">
      <c r="A950" s="625">
        <v>7</v>
      </c>
      <c r="B950" s="626" t="s">
        <v>528</v>
      </c>
      <c r="C950" s="626">
        <v>89301074</v>
      </c>
      <c r="D950" s="689" t="s">
        <v>4276</v>
      </c>
      <c r="E950" s="690" t="s">
        <v>2891</v>
      </c>
      <c r="F950" s="626" t="s">
        <v>2873</v>
      </c>
      <c r="G950" s="626" t="s">
        <v>3079</v>
      </c>
      <c r="H950" s="626" t="s">
        <v>527</v>
      </c>
      <c r="I950" s="626" t="s">
        <v>3122</v>
      </c>
      <c r="J950" s="626" t="s">
        <v>3123</v>
      </c>
      <c r="K950" s="626" t="s">
        <v>3124</v>
      </c>
      <c r="L950" s="627">
        <v>880.88</v>
      </c>
      <c r="M950" s="627">
        <v>23783.759999999998</v>
      </c>
      <c r="N950" s="626">
        <v>27</v>
      </c>
      <c r="O950" s="691">
        <v>13</v>
      </c>
      <c r="P950" s="627">
        <v>17617.599999999999</v>
      </c>
      <c r="Q950" s="642">
        <v>0.7407407407407407</v>
      </c>
      <c r="R950" s="626">
        <v>20</v>
      </c>
      <c r="S950" s="642">
        <v>0.7407407407407407</v>
      </c>
      <c r="T950" s="691">
        <v>11</v>
      </c>
      <c r="U950" s="673">
        <v>0.84615384615384615</v>
      </c>
    </row>
    <row r="951" spans="1:21" ht="14.4" customHeight="1" x14ac:dyDescent="0.3">
      <c r="A951" s="625">
        <v>7</v>
      </c>
      <c r="B951" s="626" t="s">
        <v>528</v>
      </c>
      <c r="C951" s="626">
        <v>89301074</v>
      </c>
      <c r="D951" s="689" t="s">
        <v>4276</v>
      </c>
      <c r="E951" s="690" t="s">
        <v>2891</v>
      </c>
      <c r="F951" s="626" t="s">
        <v>2873</v>
      </c>
      <c r="G951" s="626" t="s">
        <v>3079</v>
      </c>
      <c r="H951" s="626" t="s">
        <v>527</v>
      </c>
      <c r="I951" s="626" t="s">
        <v>3125</v>
      </c>
      <c r="J951" s="626" t="s">
        <v>3126</v>
      </c>
      <c r="K951" s="626" t="s">
        <v>3127</v>
      </c>
      <c r="L951" s="627">
        <v>1629.03</v>
      </c>
      <c r="M951" s="627">
        <v>29322.54</v>
      </c>
      <c r="N951" s="626">
        <v>18</v>
      </c>
      <c r="O951" s="691">
        <v>7</v>
      </c>
      <c r="P951" s="627">
        <v>19548.36</v>
      </c>
      <c r="Q951" s="642">
        <v>0.66666666666666663</v>
      </c>
      <c r="R951" s="626">
        <v>12</v>
      </c>
      <c r="S951" s="642">
        <v>0.66666666666666663</v>
      </c>
      <c r="T951" s="691">
        <v>6</v>
      </c>
      <c r="U951" s="673">
        <v>0.8571428571428571</v>
      </c>
    </row>
    <row r="952" spans="1:21" ht="14.4" customHeight="1" x14ac:dyDescent="0.3">
      <c r="A952" s="625">
        <v>7</v>
      </c>
      <c r="B952" s="626" t="s">
        <v>528</v>
      </c>
      <c r="C952" s="626">
        <v>89301074</v>
      </c>
      <c r="D952" s="689" t="s">
        <v>4276</v>
      </c>
      <c r="E952" s="690" t="s">
        <v>2891</v>
      </c>
      <c r="F952" s="626" t="s">
        <v>2873</v>
      </c>
      <c r="G952" s="626" t="s">
        <v>3128</v>
      </c>
      <c r="H952" s="626" t="s">
        <v>645</v>
      </c>
      <c r="I952" s="626" t="s">
        <v>3137</v>
      </c>
      <c r="J952" s="626" t="s">
        <v>3138</v>
      </c>
      <c r="K952" s="626" t="s">
        <v>3139</v>
      </c>
      <c r="L952" s="627">
        <v>112.31</v>
      </c>
      <c r="M952" s="627">
        <v>112.31</v>
      </c>
      <c r="N952" s="626">
        <v>1</v>
      </c>
      <c r="O952" s="691">
        <v>1</v>
      </c>
      <c r="P952" s="627">
        <v>112.31</v>
      </c>
      <c r="Q952" s="642">
        <v>1</v>
      </c>
      <c r="R952" s="626">
        <v>1</v>
      </c>
      <c r="S952" s="642">
        <v>1</v>
      </c>
      <c r="T952" s="691">
        <v>1</v>
      </c>
      <c r="U952" s="673">
        <v>1</v>
      </c>
    </row>
    <row r="953" spans="1:21" ht="14.4" customHeight="1" x14ac:dyDescent="0.3">
      <c r="A953" s="625">
        <v>7</v>
      </c>
      <c r="B953" s="626" t="s">
        <v>528</v>
      </c>
      <c r="C953" s="626">
        <v>89301074</v>
      </c>
      <c r="D953" s="689" t="s">
        <v>4276</v>
      </c>
      <c r="E953" s="690" t="s">
        <v>2891</v>
      </c>
      <c r="F953" s="626" t="s">
        <v>2873</v>
      </c>
      <c r="G953" s="626" t="s">
        <v>3128</v>
      </c>
      <c r="H953" s="626" t="s">
        <v>645</v>
      </c>
      <c r="I953" s="626" t="s">
        <v>4040</v>
      </c>
      <c r="J953" s="626" t="s">
        <v>3138</v>
      </c>
      <c r="K953" s="626" t="s">
        <v>4041</v>
      </c>
      <c r="L953" s="627">
        <v>561.54</v>
      </c>
      <c r="M953" s="627">
        <v>1123.08</v>
      </c>
      <c r="N953" s="626">
        <v>2</v>
      </c>
      <c r="O953" s="691">
        <v>1</v>
      </c>
      <c r="P953" s="627">
        <v>561.54</v>
      </c>
      <c r="Q953" s="642">
        <v>0.5</v>
      </c>
      <c r="R953" s="626">
        <v>1</v>
      </c>
      <c r="S953" s="642">
        <v>0.5</v>
      </c>
      <c r="T953" s="691">
        <v>0.5</v>
      </c>
      <c r="U953" s="673">
        <v>0.5</v>
      </c>
    </row>
    <row r="954" spans="1:21" ht="14.4" customHeight="1" x14ac:dyDescent="0.3">
      <c r="A954" s="625">
        <v>7</v>
      </c>
      <c r="B954" s="626" t="s">
        <v>528</v>
      </c>
      <c r="C954" s="626">
        <v>89301074</v>
      </c>
      <c r="D954" s="689" t="s">
        <v>4276</v>
      </c>
      <c r="E954" s="690" t="s">
        <v>2891</v>
      </c>
      <c r="F954" s="626" t="s">
        <v>2873</v>
      </c>
      <c r="G954" s="626" t="s">
        <v>3128</v>
      </c>
      <c r="H954" s="626" t="s">
        <v>645</v>
      </c>
      <c r="I954" s="626" t="s">
        <v>3140</v>
      </c>
      <c r="J954" s="626" t="s">
        <v>1967</v>
      </c>
      <c r="K954" s="626" t="s">
        <v>3131</v>
      </c>
      <c r="L954" s="627">
        <v>443.52</v>
      </c>
      <c r="M954" s="627">
        <v>1330.56</v>
      </c>
      <c r="N954" s="626">
        <v>3</v>
      </c>
      <c r="O954" s="691">
        <v>2</v>
      </c>
      <c r="P954" s="627"/>
      <c r="Q954" s="642">
        <v>0</v>
      </c>
      <c r="R954" s="626"/>
      <c r="S954" s="642">
        <v>0</v>
      </c>
      <c r="T954" s="691"/>
      <c r="U954" s="673">
        <v>0</v>
      </c>
    </row>
    <row r="955" spans="1:21" ht="14.4" customHeight="1" x14ac:dyDescent="0.3">
      <c r="A955" s="625">
        <v>7</v>
      </c>
      <c r="B955" s="626" t="s">
        <v>528</v>
      </c>
      <c r="C955" s="626">
        <v>89301074</v>
      </c>
      <c r="D955" s="689" t="s">
        <v>4276</v>
      </c>
      <c r="E955" s="690" t="s">
        <v>2891</v>
      </c>
      <c r="F955" s="626" t="s">
        <v>2873</v>
      </c>
      <c r="G955" s="626" t="s">
        <v>3128</v>
      </c>
      <c r="H955" s="626" t="s">
        <v>645</v>
      </c>
      <c r="I955" s="626" t="s">
        <v>1966</v>
      </c>
      <c r="J955" s="626" t="s">
        <v>1967</v>
      </c>
      <c r="K955" s="626" t="s">
        <v>1968</v>
      </c>
      <c r="L955" s="627">
        <v>887.05</v>
      </c>
      <c r="M955" s="627">
        <v>2661.1499999999996</v>
      </c>
      <c r="N955" s="626">
        <v>3</v>
      </c>
      <c r="O955" s="691">
        <v>2.5</v>
      </c>
      <c r="P955" s="627">
        <v>887.05</v>
      </c>
      <c r="Q955" s="642">
        <v>0.33333333333333337</v>
      </c>
      <c r="R955" s="626">
        <v>1</v>
      </c>
      <c r="S955" s="642">
        <v>0.33333333333333331</v>
      </c>
      <c r="T955" s="691">
        <v>1</v>
      </c>
      <c r="U955" s="673">
        <v>0.4</v>
      </c>
    </row>
    <row r="956" spans="1:21" ht="14.4" customHeight="1" x14ac:dyDescent="0.3">
      <c r="A956" s="625">
        <v>7</v>
      </c>
      <c r="B956" s="626" t="s">
        <v>528</v>
      </c>
      <c r="C956" s="626">
        <v>89301074</v>
      </c>
      <c r="D956" s="689" t="s">
        <v>4276</v>
      </c>
      <c r="E956" s="690" t="s">
        <v>2891</v>
      </c>
      <c r="F956" s="626" t="s">
        <v>2873</v>
      </c>
      <c r="G956" s="626" t="s">
        <v>3311</v>
      </c>
      <c r="H956" s="626" t="s">
        <v>527</v>
      </c>
      <c r="I956" s="626" t="s">
        <v>947</v>
      </c>
      <c r="J956" s="626" t="s">
        <v>948</v>
      </c>
      <c r="K956" s="626" t="s">
        <v>3312</v>
      </c>
      <c r="L956" s="627">
        <v>153.37</v>
      </c>
      <c r="M956" s="627">
        <v>460.11</v>
      </c>
      <c r="N956" s="626">
        <v>3</v>
      </c>
      <c r="O956" s="691">
        <v>0.5</v>
      </c>
      <c r="P956" s="627"/>
      <c r="Q956" s="642">
        <v>0</v>
      </c>
      <c r="R956" s="626"/>
      <c r="S956" s="642">
        <v>0</v>
      </c>
      <c r="T956" s="691"/>
      <c r="U956" s="673">
        <v>0</v>
      </c>
    </row>
    <row r="957" spans="1:21" ht="14.4" customHeight="1" x14ac:dyDescent="0.3">
      <c r="A957" s="625">
        <v>7</v>
      </c>
      <c r="B957" s="626" t="s">
        <v>528</v>
      </c>
      <c r="C957" s="626">
        <v>89301074</v>
      </c>
      <c r="D957" s="689" t="s">
        <v>4276</v>
      </c>
      <c r="E957" s="690" t="s">
        <v>2891</v>
      </c>
      <c r="F957" s="626" t="s">
        <v>2873</v>
      </c>
      <c r="G957" s="626" t="s">
        <v>3313</v>
      </c>
      <c r="H957" s="626" t="s">
        <v>527</v>
      </c>
      <c r="I957" s="626" t="s">
        <v>3314</v>
      </c>
      <c r="J957" s="626" t="s">
        <v>3315</v>
      </c>
      <c r="K957" s="626" t="s">
        <v>899</v>
      </c>
      <c r="L957" s="627">
        <v>33.36</v>
      </c>
      <c r="M957" s="627">
        <v>66.72</v>
      </c>
      <c r="N957" s="626">
        <v>2</v>
      </c>
      <c r="O957" s="691">
        <v>0.5</v>
      </c>
      <c r="P957" s="627"/>
      <c r="Q957" s="642">
        <v>0</v>
      </c>
      <c r="R957" s="626"/>
      <c r="S957" s="642">
        <v>0</v>
      </c>
      <c r="T957" s="691"/>
      <c r="U957" s="673">
        <v>0</v>
      </c>
    </row>
    <row r="958" spans="1:21" ht="14.4" customHeight="1" x14ac:dyDescent="0.3">
      <c r="A958" s="625">
        <v>7</v>
      </c>
      <c r="B958" s="626" t="s">
        <v>528</v>
      </c>
      <c r="C958" s="626">
        <v>89301074</v>
      </c>
      <c r="D958" s="689" t="s">
        <v>4276</v>
      </c>
      <c r="E958" s="690" t="s">
        <v>2891</v>
      </c>
      <c r="F958" s="626" t="s">
        <v>2873</v>
      </c>
      <c r="G958" s="626" t="s">
        <v>3718</v>
      </c>
      <c r="H958" s="626" t="s">
        <v>527</v>
      </c>
      <c r="I958" s="626" t="s">
        <v>1217</v>
      </c>
      <c r="J958" s="626" t="s">
        <v>1218</v>
      </c>
      <c r="K958" s="626" t="s">
        <v>3297</v>
      </c>
      <c r="L958" s="627">
        <v>63.67</v>
      </c>
      <c r="M958" s="627">
        <v>127.34</v>
      </c>
      <c r="N958" s="626">
        <v>2</v>
      </c>
      <c r="O958" s="691">
        <v>0.5</v>
      </c>
      <c r="P958" s="627"/>
      <c r="Q958" s="642">
        <v>0</v>
      </c>
      <c r="R958" s="626"/>
      <c r="S958" s="642">
        <v>0</v>
      </c>
      <c r="T958" s="691"/>
      <c r="U958" s="673">
        <v>0</v>
      </c>
    </row>
    <row r="959" spans="1:21" ht="14.4" customHeight="1" x14ac:dyDescent="0.3">
      <c r="A959" s="625">
        <v>7</v>
      </c>
      <c r="B959" s="626" t="s">
        <v>528</v>
      </c>
      <c r="C959" s="626">
        <v>89301074</v>
      </c>
      <c r="D959" s="689" t="s">
        <v>4276</v>
      </c>
      <c r="E959" s="690" t="s">
        <v>2891</v>
      </c>
      <c r="F959" s="626" t="s">
        <v>2873</v>
      </c>
      <c r="G959" s="626" t="s">
        <v>2928</v>
      </c>
      <c r="H959" s="626" t="s">
        <v>527</v>
      </c>
      <c r="I959" s="626" t="s">
        <v>2254</v>
      </c>
      <c r="J959" s="626" t="s">
        <v>2255</v>
      </c>
      <c r="K959" s="626" t="s">
        <v>3281</v>
      </c>
      <c r="L959" s="627">
        <v>31.64</v>
      </c>
      <c r="M959" s="627">
        <v>63.28</v>
      </c>
      <c r="N959" s="626">
        <v>2</v>
      </c>
      <c r="O959" s="691">
        <v>0.5</v>
      </c>
      <c r="P959" s="627"/>
      <c r="Q959" s="642">
        <v>0</v>
      </c>
      <c r="R959" s="626"/>
      <c r="S959" s="642">
        <v>0</v>
      </c>
      <c r="T959" s="691"/>
      <c r="U959" s="673">
        <v>0</v>
      </c>
    </row>
    <row r="960" spans="1:21" ht="14.4" customHeight="1" x14ac:dyDescent="0.3">
      <c r="A960" s="625">
        <v>7</v>
      </c>
      <c r="B960" s="626" t="s">
        <v>528</v>
      </c>
      <c r="C960" s="626">
        <v>89301074</v>
      </c>
      <c r="D960" s="689" t="s">
        <v>4276</v>
      </c>
      <c r="E960" s="690" t="s">
        <v>2891</v>
      </c>
      <c r="F960" s="626" t="s">
        <v>2873</v>
      </c>
      <c r="G960" s="626" t="s">
        <v>4042</v>
      </c>
      <c r="H960" s="626" t="s">
        <v>527</v>
      </c>
      <c r="I960" s="626" t="s">
        <v>4043</v>
      </c>
      <c r="J960" s="626" t="s">
        <v>4044</v>
      </c>
      <c r="K960" s="626" t="s">
        <v>4045</v>
      </c>
      <c r="L960" s="627">
        <v>0</v>
      </c>
      <c r="M960" s="627">
        <v>0</v>
      </c>
      <c r="N960" s="626">
        <v>1</v>
      </c>
      <c r="O960" s="691">
        <v>0.5</v>
      </c>
      <c r="P960" s="627"/>
      <c r="Q960" s="642"/>
      <c r="R960" s="626"/>
      <c r="S960" s="642">
        <v>0</v>
      </c>
      <c r="T960" s="691"/>
      <c r="U960" s="673">
        <v>0</v>
      </c>
    </row>
    <row r="961" spans="1:21" ht="14.4" customHeight="1" x14ac:dyDescent="0.3">
      <c r="A961" s="625">
        <v>7</v>
      </c>
      <c r="B961" s="626" t="s">
        <v>528</v>
      </c>
      <c r="C961" s="626">
        <v>89301074</v>
      </c>
      <c r="D961" s="689" t="s">
        <v>4276</v>
      </c>
      <c r="E961" s="690" t="s">
        <v>2891</v>
      </c>
      <c r="F961" s="626" t="s">
        <v>2873</v>
      </c>
      <c r="G961" s="626" t="s">
        <v>3148</v>
      </c>
      <c r="H961" s="626" t="s">
        <v>527</v>
      </c>
      <c r="I961" s="626" t="s">
        <v>3320</v>
      </c>
      <c r="J961" s="626" t="s">
        <v>3321</v>
      </c>
      <c r="K961" s="626" t="s">
        <v>2742</v>
      </c>
      <c r="L961" s="627">
        <v>71.2</v>
      </c>
      <c r="M961" s="627">
        <v>213.60000000000002</v>
      </c>
      <c r="N961" s="626">
        <v>3</v>
      </c>
      <c r="O961" s="691">
        <v>0.5</v>
      </c>
      <c r="P961" s="627"/>
      <c r="Q961" s="642">
        <v>0</v>
      </c>
      <c r="R961" s="626"/>
      <c r="S961" s="642">
        <v>0</v>
      </c>
      <c r="T961" s="691"/>
      <c r="U961" s="673">
        <v>0</v>
      </c>
    </row>
    <row r="962" spans="1:21" ht="14.4" customHeight="1" x14ac:dyDescent="0.3">
      <c r="A962" s="625">
        <v>7</v>
      </c>
      <c r="B962" s="626" t="s">
        <v>528</v>
      </c>
      <c r="C962" s="626">
        <v>89301074</v>
      </c>
      <c r="D962" s="689" t="s">
        <v>4276</v>
      </c>
      <c r="E962" s="690" t="s">
        <v>2891</v>
      </c>
      <c r="F962" s="626" t="s">
        <v>2873</v>
      </c>
      <c r="G962" s="626" t="s">
        <v>3153</v>
      </c>
      <c r="H962" s="626" t="s">
        <v>527</v>
      </c>
      <c r="I962" s="626" t="s">
        <v>853</v>
      </c>
      <c r="J962" s="626" t="s">
        <v>3154</v>
      </c>
      <c r="K962" s="626" t="s">
        <v>3155</v>
      </c>
      <c r="L962" s="627">
        <v>55.71</v>
      </c>
      <c r="M962" s="627">
        <v>222.84</v>
      </c>
      <c r="N962" s="626">
        <v>4</v>
      </c>
      <c r="O962" s="691">
        <v>2</v>
      </c>
      <c r="P962" s="627"/>
      <c r="Q962" s="642">
        <v>0</v>
      </c>
      <c r="R962" s="626"/>
      <c r="S962" s="642">
        <v>0</v>
      </c>
      <c r="T962" s="691"/>
      <c r="U962" s="673">
        <v>0</v>
      </c>
    </row>
    <row r="963" spans="1:21" ht="14.4" customHeight="1" x14ac:dyDescent="0.3">
      <c r="A963" s="625">
        <v>7</v>
      </c>
      <c r="B963" s="626" t="s">
        <v>528</v>
      </c>
      <c r="C963" s="626">
        <v>89301074</v>
      </c>
      <c r="D963" s="689" t="s">
        <v>4276</v>
      </c>
      <c r="E963" s="690" t="s">
        <v>2891</v>
      </c>
      <c r="F963" s="626" t="s">
        <v>2873</v>
      </c>
      <c r="G963" s="626" t="s">
        <v>3153</v>
      </c>
      <c r="H963" s="626" t="s">
        <v>527</v>
      </c>
      <c r="I963" s="626" t="s">
        <v>3156</v>
      </c>
      <c r="J963" s="626" t="s">
        <v>3157</v>
      </c>
      <c r="K963" s="626" t="s">
        <v>3158</v>
      </c>
      <c r="L963" s="627">
        <v>59.43</v>
      </c>
      <c r="M963" s="627">
        <v>178.29</v>
      </c>
      <c r="N963" s="626">
        <v>3</v>
      </c>
      <c r="O963" s="691">
        <v>2</v>
      </c>
      <c r="P963" s="627">
        <v>178.29</v>
      </c>
      <c r="Q963" s="642">
        <v>1</v>
      </c>
      <c r="R963" s="626">
        <v>3</v>
      </c>
      <c r="S963" s="642">
        <v>1</v>
      </c>
      <c r="T963" s="691">
        <v>2</v>
      </c>
      <c r="U963" s="673">
        <v>1</v>
      </c>
    </row>
    <row r="964" spans="1:21" ht="14.4" customHeight="1" x14ac:dyDescent="0.3">
      <c r="A964" s="625">
        <v>7</v>
      </c>
      <c r="B964" s="626" t="s">
        <v>528</v>
      </c>
      <c r="C964" s="626">
        <v>89301074</v>
      </c>
      <c r="D964" s="689" t="s">
        <v>4276</v>
      </c>
      <c r="E964" s="690" t="s">
        <v>2891</v>
      </c>
      <c r="F964" s="626" t="s">
        <v>2873</v>
      </c>
      <c r="G964" s="626" t="s">
        <v>3322</v>
      </c>
      <c r="H964" s="626" t="s">
        <v>527</v>
      </c>
      <c r="I964" s="626" t="s">
        <v>3586</v>
      </c>
      <c r="J964" s="626" t="s">
        <v>3324</v>
      </c>
      <c r="K964" s="626" t="s">
        <v>3587</v>
      </c>
      <c r="L964" s="627">
        <v>0</v>
      </c>
      <c r="M964" s="627">
        <v>0</v>
      </c>
      <c r="N964" s="626">
        <v>1</v>
      </c>
      <c r="O964" s="691">
        <v>0.5</v>
      </c>
      <c r="P964" s="627"/>
      <c r="Q964" s="642"/>
      <c r="R964" s="626"/>
      <c r="S964" s="642">
        <v>0</v>
      </c>
      <c r="T964" s="691"/>
      <c r="U964" s="673">
        <v>0</v>
      </c>
    </row>
    <row r="965" spans="1:21" ht="14.4" customHeight="1" x14ac:dyDescent="0.3">
      <c r="A965" s="625">
        <v>7</v>
      </c>
      <c r="B965" s="626" t="s">
        <v>528</v>
      </c>
      <c r="C965" s="626">
        <v>89301074</v>
      </c>
      <c r="D965" s="689" t="s">
        <v>4276</v>
      </c>
      <c r="E965" s="690" t="s">
        <v>2891</v>
      </c>
      <c r="F965" s="626" t="s">
        <v>2873</v>
      </c>
      <c r="G965" s="626" t="s">
        <v>3326</v>
      </c>
      <c r="H965" s="626" t="s">
        <v>645</v>
      </c>
      <c r="I965" s="626" t="s">
        <v>3327</v>
      </c>
      <c r="J965" s="626" t="s">
        <v>1983</v>
      </c>
      <c r="K965" s="626" t="s">
        <v>3328</v>
      </c>
      <c r="L965" s="627">
        <v>323.43</v>
      </c>
      <c r="M965" s="627">
        <v>646.86</v>
      </c>
      <c r="N965" s="626">
        <v>2</v>
      </c>
      <c r="O965" s="691">
        <v>1</v>
      </c>
      <c r="P965" s="627">
        <v>323.43</v>
      </c>
      <c r="Q965" s="642">
        <v>0.5</v>
      </c>
      <c r="R965" s="626">
        <v>1</v>
      </c>
      <c r="S965" s="642">
        <v>0.5</v>
      </c>
      <c r="T965" s="691">
        <v>0.5</v>
      </c>
      <c r="U965" s="673">
        <v>0.5</v>
      </c>
    </row>
    <row r="966" spans="1:21" ht="14.4" customHeight="1" x14ac:dyDescent="0.3">
      <c r="A966" s="625">
        <v>7</v>
      </c>
      <c r="B966" s="626" t="s">
        <v>528</v>
      </c>
      <c r="C966" s="626">
        <v>89301074</v>
      </c>
      <c r="D966" s="689" t="s">
        <v>4276</v>
      </c>
      <c r="E966" s="690" t="s">
        <v>2891</v>
      </c>
      <c r="F966" s="626" t="s">
        <v>2873</v>
      </c>
      <c r="G966" s="626" t="s">
        <v>3166</v>
      </c>
      <c r="H966" s="626" t="s">
        <v>527</v>
      </c>
      <c r="I966" s="626" t="s">
        <v>4046</v>
      </c>
      <c r="J966" s="626" t="s">
        <v>2546</v>
      </c>
      <c r="K966" s="626" t="s">
        <v>3168</v>
      </c>
      <c r="L966" s="627">
        <v>70.02</v>
      </c>
      <c r="M966" s="627">
        <v>70.02</v>
      </c>
      <c r="N966" s="626">
        <v>1</v>
      </c>
      <c r="O966" s="691">
        <v>1</v>
      </c>
      <c r="P966" s="627">
        <v>70.02</v>
      </c>
      <c r="Q966" s="642">
        <v>1</v>
      </c>
      <c r="R966" s="626">
        <v>1</v>
      </c>
      <c r="S966" s="642">
        <v>1</v>
      </c>
      <c r="T966" s="691">
        <v>1</v>
      </c>
      <c r="U966" s="673">
        <v>1</v>
      </c>
    </row>
    <row r="967" spans="1:21" ht="14.4" customHeight="1" x14ac:dyDescent="0.3">
      <c r="A967" s="625">
        <v>7</v>
      </c>
      <c r="B967" s="626" t="s">
        <v>528</v>
      </c>
      <c r="C967" s="626">
        <v>89301074</v>
      </c>
      <c r="D967" s="689" t="s">
        <v>4276</v>
      </c>
      <c r="E967" s="690" t="s">
        <v>2891</v>
      </c>
      <c r="F967" s="626" t="s">
        <v>2873</v>
      </c>
      <c r="G967" s="626" t="s">
        <v>3166</v>
      </c>
      <c r="H967" s="626" t="s">
        <v>527</v>
      </c>
      <c r="I967" s="626" t="s">
        <v>995</v>
      </c>
      <c r="J967" s="626" t="s">
        <v>3329</v>
      </c>
      <c r="K967" s="626" t="s">
        <v>3330</v>
      </c>
      <c r="L967" s="627">
        <v>56.01</v>
      </c>
      <c r="M967" s="627">
        <v>168.03</v>
      </c>
      <c r="N967" s="626">
        <v>3</v>
      </c>
      <c r="O967" s="691">
        <v>3</v>
      </c>
      <c r="P967" s="627">
        <v>168.03</v>
      </c>
      <c r="Q967" s="642">
        <v>1</v>
      </c>
      <c r="R967" s="626">
        <v>3</v>
      </c>
      <c r="S967" s="642">
        <v>1</v>
      </c>
      <c r="T967" s="691">
        <v>3</v>
      </c>
      <c r="U967" s="673">
        <v>1</v>
      </c>
    </row>
    <row r="968" spans="1:21" ht="14.4" customHeight="1" x14ac:dyDescent="0.3">
      <c r="A968" s="625">
        <v>7</v>
      </c>
      <c r="B968" s="626" t="s">
        <v>528</v>
      </c>
      <c r="C968" s="626">
        <v>89301074</v>
      </c>
      <c r="D968" s="689" t="s">
        <v>4276</v>
      </c>
      <c r="E968" s="690" t="s">
        <v>2891</v>
      </c>
      <c r="F968" s="626" t="s">
        <v>2873</v>
      </c>
      <c r="G968" s="626" t="s">
        <v>3169</v>
      </c>
      <c r="H968" s="626" t="s">
        <v>527</v>
      </c>
      <c r="I968" s="626" t="s">
        <v>3173</v>
      </c>
      <c r="J968" s="626" t="s">
        <v>3174</v>
      </c>
      <c r="K968" s="626" t="s">
        <v>3175</v>
      </c>
      <c r="L968" s="627">
        <v>503.26</v>
      </c>
      <c r="M968" s="627">
        <v>3019.56</v>
      </c>
      <c r="N968" s="626">
        <v>6</v>
      </c>
      <c r="O968" s="691">
        <v>1</v>
      </c>
      <c r="P968" s="627"/>
      <c r="Q968" s="642">
        <v>0</v>
      </c>
      <c r="R968" s="626"/>
      <c r="S968" s="642">
        <v>0</v>
      </c>
      <c r="T968" s="691"/>
      <c r="U968" s="673">
        <v>0</v>
      </c>
    </row>
    <row r="969" spans="1:21" ht="14.4" customHeight="1" x14ac:dyDescent="0.3">
      <c r="A969" s="625">
        <v>7</v>
      </c>
      <c r="B969" s="626" t="s">
        <v>528</v>
      </c>
      <c r="C969" s="626">
        <v>89301074</v>
      </c>
      <c r="D969" s="689" t="s">
        <v>4276</v>
      </c>
      <c r="E969" s="690" t="s">
        <v>2891</v>
      </c>
      <c r="F969" s="626" t="s">
        <v>2873</v>
      </c>
      <c r="G969" s="626" t="s">
        <v>3169</v>
      </c>
      <c r="H969" s="626" t="s">
        <v>527</v>
      </c>
      <c r="I969" s="626" t="s">
        <v>3178</v>
      </c>
      <c r="J969" s="626" t="s">
        <v>3179</v>
      </c>
      <c r="K969" s="626" t="s">
        <v>1070</v>
      </c>
      <c r="L969" s="627">
        <v>105.85</v>
      </c>
      <c r="M969" s="627">
        <v>105.85</v>
      </c>
      <c r="N969" s="626">
        <v>1</v>
      </c>
      <c r="O969" s="691">
        <v>1</v>
      </c>
      <c r="P969" s="627">
        <v>105.85</v>
      </c>
      <c r="Q969" s="642">
        <v>1</v>
      </c>
      <c r="R969" s="626">
        <v>1</v>
      </c>
      <c r="S969" s="642">
        <v>1</v>
      </c>
      <c r="T969" s="691">
        <v>1</v>
      </c>
      <c r="U969" s="673">
        <v>1</v>
      </c>
    </row>
    <row r="970" spans="1:21" ht="14.4" customHeight="1" x14ac:dyDescent="0.3">
      <c r="A970" s="625">
        <v>7</v>
      </c>
      <c r="B970" s="626" t="s">
        <v>528</v>
      </c>
      <c r="C970" s="626">
        <v>89301074</v>
      </c>
      <c r="D970" s="689" t="s">
        <v>4276</v>
      </c>
      <c r="E970" s="690" t="s">
        <v>2891</v>
      </c>
      <c r="F970" s="626" t="s">
        <v>2873</v>
      </c>
      <c r="G970" s="626" t="s">
        <v>3169</v>
      </c>
      <c r="H970" s="626" t="s">
        <v>527</v>
      </c>
      <c r="I970" s="626" t="s">
        <v>3180</v>
      </c>
      <c r="J970" s="626" t="s">
        <v>3181</v>
      </c>
      <c r="K970" s="626" t="s">
        <v>3182</v>
      </c>
      <c r="L970" s="627">
        <v>237.72</v>
      </c>
      <c r="M970" s="627">
        <v>1901.76</v>
      </c>
      <c r="N970" s="626">
        <v>8</v>
      </c>
      <c r="O970" s="691">
        <v>1</v>
      </c>
      <c r="P970" s="627">
        <v>1901.76</v>
      </c>
      <c r="Q970" s="642">
        <v>1</v>
      </c>
      <c r="R970" s="626">
        <v>8</v>
      </c>
      <c r="S970" s="642">
        <v>1</v>
      </c>
      <c r="T970" s="691">
        <v>1</v>
      </c>
      <c r="U970" s="673">
        <v>1</v>
      </c>
    </row>
    <row r="971" spans="1:21" ht="14.4" customHeight="1" x14ac:dyDescent="0.3">
      <c r="A971" s="625">
        <v>7</v>
      </c>
      <c r="B971" s="626" t="s">
        <v>528</v>
      </c>
      <c r="C971" s="626">
        <v>89301074</v>
      </c>
      <c r="D971" s="689" t="s">
        <v>4276</v>
      </c>
      <c r="E971" s="690" t="s">
        <v>2891</v>
      </c>
      <c r="F971" s="626" t="s">
        <v>2873</v>
      </c>
      <c r="G971" s="626" t="s">
        <v>3339</v>
      </c>
      <c r="H971" s="626" t="s">
        <v>527</v>
      </c>
      <c r="I971" s="626" t="s">
        <v>3340</v>
      </c>
      <c r="J971" s="626" t="s">
        <v>3341</v>
      </c>
      <c r="K971" s="626" t="s">
        <v>750</v>
      </c>
      <c r="L971" s="627">
        <v>140.59</v>
      </c>
      <c r="M971" s="627">
        <v>140.59</v>
      </c>
      <c r="N971" s="626">
        <v>1</v>
      </c>
      <c r="O971" s="691">
        <v>0.5</v>
      </c>
      <c r="P971" s="627"/>
      <c r="Q971" s="642">
        <v>0</v>
      </c>
      <c r="R971" s="626"/>
      <c r="S971" s="642">
        <v>0</v>
      </c>
      <c r="T971" s="691"/>
      <c r="U971" s="673">
        <v>0</v>
      </c>
    </row>
    <row r="972" spans="1:21" ht="14.4" customHeight="1" x14ac:dyDescent="0.3">
      <c r="A972" s="625">
        <v>7</v>
      </c>
      <c r="B972" s="626" t="s">
        <v>528</v>
      </c>
      <c r="C972" s="626">
        <v>89301074</v>
      </c>
      <c r="D972" s="689" t="s">
        <v>4276</v>
      </c>
      <c r="E972" s="690" t="s">
        <v>2891</v>
      </c>
      <c r="F972" s="626" t="s">
        <v>2873</v>
      </c>
      <c r="G972" s="626" t="s">
        <v>3191</v>
      </c>
      <c r="H972" s="626" t="s">
        <v>527</v>
      </c>
      <c r="I972" s="626" t="s">
        <v>3195</v>
      </c>
      <c r="J972" s="626" t="s">
        <v>3193</v>
      </c>
      <c r="K972" s="626" t="s">
        <v>3196</v>
      </c>
      <c r="L972" s="627">
        <v>3040.6</v>
      </c>
      <c r="M972" s="627">
        <v>24324.799999999999</v>
      </c>
      <c r="N972" s="626">
        <v>8</v>
      </c>
      <c r="O972" s="691">
        <v>3</v>
      </c>
      <c r="P972" s="627">
        <v>24324.799999999999</v>
      </c>
      <c r="Q972" s="642">
        <v>1</v>
      </c>
      <c r="R972" s="626">
        <v>8</v>
      </c>
      <c r="S972" s="642">
        <v>1</v>
      </c>
      <c r="T972" s="691">
        <v>3</v>
      </c>
      <c r="U972" s="673">
        <v>1</v>
      </c>
    </row>
    <row r="973" spans="1:21" ht="14.4" customHeight="1" x14ac:dyDescent="0.3">
      <c r="A973" s="625">
        <v>7</v>
      </c>
      <c r="B973" s="626" t="s">
        <v>528</v>
      </c>
      <c r="C973" s="626">
        <v>89301074</v>
      </c>
      <c r="D973" s="689" t="s">
        <v>4276</v>
      </c>
      <c r="E973" s="690" t="s">
        <v>2891</v>
      </c>
      <c r="F973" s="626" t="s">
        <v>2873</v>
      </c>
      <c r="G973" s="626" t="s">
        <v>3191</v>
      </c>
      <c r="H973" s="626" t="s">
        <v>527</v>
      </c>
      <c r="I973" s="626" t="s">
        <v>3197</v>
      </c>
      <c r="J973" s="626" t="s">
        <v>3198</v>
      </c>
      <c r="K973" s="626" t="s">
        <v>3199</v>
      </c>
      <c r="L973" s="627">
        <v>569.97</v>
      </c>
      <c r="M973" s="627">
        <v>6269.670000000001</v>
      </c>
      <c r="N973" s="626">
        <v>11</v>
      </c>
      <c r="O973" s="691">
        <v>3</v>
      </c>
      <c r="P973" s="627">
        <v>5699.7000000000007</v>
      </c>
      <c r="Q973" s="642">
        <v>0.90909090909090906</v>
      </c>
      <c r="R973" s="626">
        <v>10</v>
      </c>
      <c r="S973" s="642">
        <v>0.90909090909090906</v>
      </c>
      <c r="T973" s="691">
        <v>2</v>
      </c>
      <c r="U973" s="673">
        <v>0.66666666666666663</v>
      </c>
    </row>
    <row r="974" spans="1:21" ht="14.4" customHeight="1" x14ac:dyDescent="0.3">
      <c r="A974" s="625">
        <v>7</v>
      </c>
      <c r="B974" s="626" t="s">
        <v>528</v>
      </c>
      <c r="C974" s="626">
        <v>89301074</v>
      </c>
      <c r="D974" s="689" t="s">
        <v>4276</v>
      </c>
      <c r="E974" s="690" t="s">
        <v>2891</v>
      </c>
      <c r="F974" s="626" t="s">
        <v>2873</v>
      </c>
      <c r="G974" s="626" t="s">
        <v>3191</v>
      </c>
      <c r="H974" s="626" t="s">
        <v>527</v>
      </c>
      <c r="I974" s="626" t="s">
        <v>3342</v>
      </c>
      <c r="J974" s="626" t="s">
        <v>3198</v>
      </c>
      <c r="K974" s="626" t="s">
        <v>3343</v>
      </c>
      <c r="L974" s="627">
        <v>1139.93</v>
      </c>
      <c r="M974" s="627">
        <v>14819.09</v>
      </c>
      <c r="N974" s="626">
        <v>13</v>
      </c>
      <c r="O974" s="691">
        <v>5</v>
      </c>
      <c r="P974" s="627">
        <v>14819.09</v>
      </c>
      <c r="Q974" s="642">
        <v>1</v>
      </c>
      <c r="R974" s="626">
        <v>13</v>
      </c>
      <c r="S974" s="642">
        <v>1</v>
      </c>
      <c r="T974" s="691">
        <v>5</v>
      </c>
      <c r="U974" s="673">
        <v>1</v>
      </c>
    </row>
    <row r="975" spans="1:21" ht="14.4" customHeight="1" x14ac:dyDescent="0.3">
      <c r="A975" s="625">
        <v>7</v>
      </c>
      <c r="B975" s="626" t="s">
        <v>528</v>
      </c>
      <c r="C975" s="626">
        <v>89301074</v>
      </c>
      <c r="D975" s="689" t="s">
        <v>4276</v>
      </c>
      <c r="E975" s="690" t="s">
        <v>2891</v>
      </c>
      <c r="F975" s="626" t="s">
        <v>2873</v>
      </c>
      <c r="G975" s="626" t="s">
        <v>3191</v>
      </c>
      <c r="H975" s="626" t="s">
        <v>527</v>
      </c>
      <c r="I975" s="626" t="s">
        <v>3474</v>
      </c>
      <c r="J975" s="626" t="s">
        <v>3475</v>
      </c>
      <c r="K975" s="626" t="s">
        <v>3210</v>
      </c>
      <c r="L975" s="627">
        <v>427.79</v>
      </c>
      <c r="M975" s="627">
        <v>427.79</v>
      </c>
      <c r="N975" s="626">
        <v>1</v>
      </c>
      <c r="O975" s="691">
        <v>1</v>
      </c>
      <c r="P975" s="627">
        <v>427.79</v>
      </c>
      <c r="Q975" s="642">
        <v>1</v>
      </c>
      <c r="R975" s="626">
        <v>1</v>
      </c>
      <c r="S975" s="642">
        <v>1</v>
      </c>
      <c r="T975" s="691">
        <v>1</v>
      </c>
      <c r="U975" s="673">
        <v>1</v>
      </c>
    </row>
    <row r="976" spans="1:21" ht="14.4" customHeight="1" x14ac:dyDescent="0.3">
      <c r="A976" s="625">
        <v>7</v>
      </c>
      <c r="B976" s="626" t="s">
        <v>528</v>
      </c>
      <c r="C976" s="626">
        <v>89301074</v>
      </c>
      <c r="D976" s="689" t="s">
        <v>4276</v>
      </c>
      <c r="E976" s="690" t="s">
        <v>2891</v>
      </c>
      <c r="F976" s="626" t="s">
        <v>2873</v>
      </c>
      <c r="G976" s="626" t="s">
        <v>3191</v>
      </c>
      <c r="H976" s="626" t="s">
        <v>527</v>
      </c>
      <c r="I976" s="626" t="s">
        <v>3665</v>
      </c>
      <c r="J976" s="626" t="s">
        <v>3475</v>
      </c>
      <c r="K976" s="626" t="s">
        <v>3666</v>
      </c>
      <c r="L976" s="627">
        <v>855.56</v>
      </c>
      <c r="M976" s="627">
        <v>855.56</v>
      </c>
      <c r="N976" s="626">
        <v>1</v>
      </c>
      <c r="O976" s="691">
        <v>1</v>
      </c>
      <c r="P976" s="627">
        <v>855.56</v>
      </c>
      <c r="Q976" s="642">
        <v>1</v>
      </c>
      <c r="R976" s="626">
        <v>1</v>
      </c>
      <c r="S976" s="642">
        <v>1</v>
      </c>
      <c r="T976" s="691">
        <v>1</v>
      </c>
      <c r="U976" s="673">
        <v>1</v>
      </c>
    </row>
    <row r="977" spans="1:21" ht="14.4" customHeight="1" x14ac:dyDescent="0.3">
      <c r="A977" s="625">
        <v>7</v>
      </c>
      <c r="B977" s="626" t="s">
        <v>528</v>
      </c>
      <c r="C977" s="626">
        <v>89301074</v>
      </c>
      <c r="D977" s="689" t="s">
        <v>4276</v>
      </c>
      <c r="E977" s="690" t="s">
        <v>2891</v>
      </c>
      <c r="F977" s="626" t="s">
        <v>2873</v>
      </c>
      <c r="G977" s="626" t="s">
        <v>3191</v>
      </c>
      <c r="H977" s="626" t="s">
        <v>527</v>
      </c>
      <c r="I977" s="626" t="s">
        <v>3200</v>
      </c>
      <c r="J977" s="626" t="s">
        <v>3201</v>
      </c>
      <c r="K977" s="626" t="s">
        <v>3202</v>
      </c>
      <c r="L977" s="627">
        <v>760.15</v>
      </c>
      <c r="M977" s="627">
        <v>13682.699999999999</v>
      </c>
      <c r="N977" s="626">
        <v>18</v>
      </c>
      <c r="O977" s="691">
        <v>2</v>
      </c>
      <c r="P977" s="627">
        <v>13682.699999999999</v>
      </c>
      <c r="Q977" s="642">
        <v>1</v>
      </c>
      <c r="R977" s="626">
        <v>18</v>
      </c>
      <c r="S977" s="642">
        <v>1</v>
      </c>
      <c r="T977" s="691">
        <v>2</v>
      </c>
      <c r="U977" s="673">
        <v>1</v>
      </c>
    </row>
    <row r="978" spans="1:21" ht="14.4" customHeight="1" x14ac:dyDescent="0.3">
      <c r="A978" s="625">
        <v>7</v>
      </c>
      <c r="B978" s="626" t="s">
        <v>528</v>
      </c>
      <c r="C978" s="626">
        <v>89301074</v>
      </c>
      <c r="D978" s="689" t="s">
        <v>4276</v>
      </c>
      <c r="E978" s="690" t="s">
        <v>2891</v>
      </c>
      <c r="F978" s="626" t="s">
        <v>2873</v>
      </c>
      <c r="G978" s="626" t="s">
        <v>3191</v>
      </c>
      <c r="H978" s="626" t="s">
        <v>527</v>
      </c>
      <c r="I978" s="626" t="s">
        <v>3344</v>
      </c>
      <c r="J978" s="626" t="s">
        <v>3201</v>
      </c>
      <c r="K978" s="626" t="s">
        <v>3205</v>
      </c>
      <c r="L978" s="627">
        <v>1520.3</v>
      </c>
      <c r="M978" s="627">
        <v>10642.099999999999</v>
      </c>
      <c r="N978" s="626">
        <v>7</v>
      </c>
      <c r="O978" s="691">
        <v>4</v>
      </c>
      <c r="P978" s="627">
        <v>4560.8999999999996</v>
      </c>
      <c r="Q978" s="642">
        <v>0.4285714285714286</v>
      </c>
      <c r="R978" s="626">
        <v>3</v>
      </c>
      <c r="S978" s="642">
        <v>0.42857142857142855</v>
      </c>
      <c r="T978" s="691">
        <v>2</v>
      </c>
      <c r="U978" s="673">
        <v>0.5</v>
      </c>
    </row>
    <row r="979" spans="1:21" ht="14.4" customHeight="1" x14ac:dyDescent="0.3">
      <c r="A979" s="625">
        <v>7</v>
      </c>
      <c r="B979" s="626" t="s">
        <v>528</v>
      </c>
      <c r="C979" s="626">
        <v>89301074</v>
      </c>
      <c r="D979" s="689" t="s">
        <v>4276</v>
      </c>
      <c r="E979" s="690" t="s">
        <v>2891</v>
      </c>
      <c r="F979" s="626" t="s">
        <v>2873</v>
      </c>
      <c r="G979" s="626" t="s">
        <v>3191</v>
      </c>
      <c r="H979" s="626" t="s">
        <v>527</v>
      </c>
      <c r="I979" s="626" t="s">
        <v>4047</v>
      </c>
      <c r="J979" s="626" t="s">
        <v>3212</v>
      </c>
      <c r="K979" s="626" t="s">
        <v>4048</v>
      </c>
      <c r="L979" s="627">
        <v>0</v>
      </c>
      <c r="M979" s="627">
        <v>0</v>
      </c>
      <c r="N979" s="626">
        <v>1</v>
      </c>
      <c r="O979" s="691">
        <v>1</v>
      </c>
      <c r="P979" s="627">
        <v>0</v>
      </c>
      <c r="Q979" s="642"/>
      <c r="R979" s="626">
        <v>1</v>
      </c>
      <c r="S979" s="642">
        <v>1</v>
      </c>
      <c r="T979" s="691">
        <v>1</v>
      </c>
      <c r="U979" s="673">
        <v>1</v>
      </c>
    </row>
    <row r="980" spans="1:21" ht="14.4" customHeight="1" x14ac:dyDescent="0.3">
      <c r="A980" s="625">
        <v>7</v>
      </c>
      <c r="B980" s="626" t="s">
        <v>528</v>
      </c>
      <c r="C980" s="626">
        <v>89301074</v>
      </c>
      <c r="D980" s="689" t="s">
        <v>4276</v>
      </c>
      <c r="E980" s="690" t="s">
        <v>2891</v>
      </c>
      <c r="F980" s="626" t="s">
        <v>2873</v>
      </c>
      <c r="G980" s="626" t="s">
        <v>3191</v>
      </c>
      <c r="H980" s="626" t="s">
        <v>527</v>
      </c>
      <c r="I980" s="626" t="s">
        <v>3213</v>
      </c>
      <c r="J980" s="626" t="s">
        <v>3214</v>
      </c>
      <c r="K980" s="626" t="s">
        <v>3202</v>
      </c>
      <c r="L980" s="627">
        <v>760.15</v>
      </c>
      <c r="M980" s="627">
        <v>760.15</v>
      </c>
      <c r="N980" s="626">
        <v>1</v>
      </c>
      <c r="O980" s="691">
        <v>1</v>
      </c>
      <c r="P980" s="627"/>
      <c r="Q980" s="642">
        <v>0</v>
      </c>
      <c r="R980" s="626"/>
      <c r="S980" s="642">
        <v>0</v>
      </c>
      <c r="T980" s="691"/>
      <c r="U980" s="673">
        <v>0</v>
      </c>
    </row>
    <row r="981" spans="1:21" ht="14.4" customHeight="1" x14ac:dyDescent="0.3">
      <c r="A981" s="625">
        <v>7</v>
      </c>
      <c r="B981" s="626" t="s">
        <v>528</v>
      </c>
      <c r="C981" s="626">
        <v>89301074</v>
      </c>
      <c r="D981" s="689" t="s">
        <v>4276</v>
      </c>
      <c r="E981" s="690" t="s">
        <v>2891</v>
      </c>
      <c r="F981" s="626" t="s">
        <v>2873</v>
      </c>
      <c r="G981" s="626" t="s">
        <v>3215</v>
      </c>
      <c r="H981" s="626" t="s">
        <v>527</v>
      </c>
      <c r="I981" s="626" t="s">
        <v>3216</v>
      </c>
      <c r="J981" s="626" t="s">
        <v>3217</v>
      </c>
      <c r="K981" s="626" t="s">
        <v>3218</v>
      </c>
      <c r="L981" s="627">
        <v>3858.27</v>
      </c>
      <c r="M981" s="627">
        <v>3858.27</v>
      </c>
      <c r="N981" s="626">
        <v>1</v>
      </c>
      <c r="O981" s="691">
        <v>1</v>
      </c>
      <c r="P981" s="627">
        <v>3858.27</v>
      </c>
      <c r="Q981" s="642">
        <v>1</v>
      </c>
      <c r="R981" s="626">
        <v>1</v>
      </c>
      <c r="S981" s="642">
        <v>1</v>
      </c>
      <c r="T981" s="691">
        <v>1</v>
      </c>
      <c r="U981" s="673">
        <v>1</v>
      </c>
    </row>
    <row r="982" spans="1:21" ht="14.4" customHeight="1" x14ac:dyDescent="0.3">
      <c r="A982" s="625">
        <v>7</v>
      </c>
      <c r="B982" s="626" t="s">
        <v>528</v>
      </c>
      <c r="C982" s="626">
        <v>89301074</v>
      </c>
      <c r="D982" s="689" t="s">
        <v>4276</v>
      </c>
      <c r="E982" s="690" t="s">
        <v>2891</v>
      </c>
      <c r="F982" s="626" t="s">
        <v>2873</v>
      </c>
      <c r="G982" s="626" t="s">
        <v>3029</v>
      </c>
      <c r="H982" s="626" t="s">
        <v>527</v>
      </c>
      <c r="I982" s="626" t="s">
        <v>3938</v>
      </c>
      <c r="J982" s="626" t="s">
        <v>898</v>
      </c>
      <c r="K982" s="626" t="s">
        <v>3939</v>
      </c>
      <c r="L982" s="627">
        <v>0</v>
      </c>
      <c r="M982" s="627">
        <v>0</v>
      </c>
      <c r="N982" s="626">
        <v>1</v>
      </c>
      <c r="O982" s="691">
        <v>1</v>
      </c>
      <c r="P982" s="627"/>
      <c r="Q982" s="642"/>
      <c r="R982" s="626"/>
      <c r="S982" s="642">
        <v>0</v>
      </c>
      <c r="T982" s="691"/>
      <c r="U982" s="673">
        <v>0</v>
      </c>
    </row>
    <row r="983" spans="1:21" ht="14.4" customHeight="1" x14ac:dyDescent="0.3">
      <c r="A983" s="625">
        <v>7</v>
      </c>
      <c r="B983" s="626" t="s">
        <v>528</v>
      </c>
      <c r="C983" s="626">
        <v>89301074</v>
      </c>
      <c r="D983" s="689" t="s">
        <v>4276</v>
      </c>
      <c r="E983" s="690" t="s">
        <v>2891</v>
      </c>
      <c r="F983" s="626" t="s">
        <v>2873</v>
      </c>
      <c r="G983" s="626" t="s">
        <v>3029</v>
      </c>
      <c r="H983" s="626" t="s">
        <v>527</v>
      </c>
      <c r="I983" s="626" t="s">
        <v>897</v>
      </c>
      <c r="J983" s="626" t="s">
        <v>898</v>
      </c>
      <c r="K983" s="626" t="s">
        <v>899</v>
      </c>
      <c r="L983" s="627">
        <v>56.69</v>
      </c>
      <c r="M983" s="627">
        <v>283.45</v>
      </c>
      <c r="N983" s="626">
        <v>5</v>
      </c>
      <c r="O983" s="691">
        <v>4.5</v>
      </c>
      <c r="P983" s="627">
        <v>170.07</v>
      </c>
      <c r="Q983" s="642">
        <v>0.6</v>
      </c>
      <c r="R983" s="626">
        <v>3</v>
      </c>
      <c r="S983" s="642">
        <v>0.6</v>
      </c>
      <c r="T983" s="691">
        <v>2.5</v>
      </c>
      <c r="U983" s="673">
        <v>0.55555555555555558</v>
      </c>
    </row>
    <row r="984" spans="1:21" ht="14.4" customHeight="1" x14ac:dyDescent="0.3">
      <c r="A984" s="625">
        <v>7</v>
      </c>
      <c r="B984" s="626" t="s">
        <v>528</v>
      </c>
      <c r="C984" s="626">
        <v>89301074</v>
      </c>
      <c r="D984" s="689" t="s">
        <v>4276</v>
      </c>
      <c r="E984" s="690" t="s">
        <v>2891</v>
      </c>
      <c r="F984" s="626" t="s">
        <v>2873</v>
      </c>
      <c r="G984" s="626" t="s">
        <v>3029</v>
      </c>
      <c r="H984" s="626" t="s">
        <v>527</v>
      </c>
      <c r="I984" s="626" t="s">
        <v>3736</v>
      </c>
      <c r="J984" s="626" t="s">
        <v>898</v>
      </c>
      <c r="K984" s="626" t="s">
        <v>3161</v>
      </c>
      <c r="L984" s="627">
        <v>22.68</v>
      </c>
      <c r="M984" s="627">
        <v>45.36</v>
      </c>
      <c r="N984" s="626">
        <v>2</v>
      </c>
      <c r="O984" s="691">
        <v>0.5</v>
      </c>
      <c r="P984" s="627">
        <v>45.36</v>
      </c>
      <c r="Q984" s="642">
        <v>1</v>
      </c>
      <c r="R984" s="626">
        <v>2</v>
      </c>
      <c r="S984" s="642">
        <v>1</v>
      </c>
      <c r="T984" s="691">
        <v>0.5</v>
      </c>
      <c r="U984" s="673">
        <v>1</v>
      </c>
    </row>
    <row r="985" spans="1:21" ht="14.4" customHeight="1" x14ac:dyDescent="0.3">
      <c r="A985" s="625">
        <v>7</v>
      </c>
      <c r="B985" s="626" t="s">
        <v>528</v>
      </c>
      <c r="C985" s="626">
        <v>89301074</v>
      </c>
      <c r="D985" s="689" t="s">
        <v>4276</v>
      </c>
      <c r="E985" s="690" t="s">
        <v>2891</v>
      </c>
      <c r="F985" s="626" t="s">
        <v>2873</v>
      </c>
      <c r="G985" s="626" t="s">
        <v>2957</v>
      </c>
      <c r="H985" s="626" t="s">
        <v>645</v>
      </c>
      <c r="I985" s="626" t="s">
        <v>3227</v>
      </c>
      <c r="J985" s="626" t="s">
        <v>3228</v>
      </c>
      <c r="K985" s="626" t="s">
        <v>3229</v>
      </c>
      <c r="L985" s="627">
        <v>1793.46</v>
      </c>
      <c r="M985" s="627">
        <v>14347.68</v>
      </c>
      <c r="N985" s="626">
        <v>8</v>
      </c>
      <c r="O985" s="691">
        <v>1.5</v>
      </c>
      <c r="P985" s="627">
        <v>7173.84</v>
      </c>
      <c r="Q985" s="642">
        <v>0.5</v>
      </c>
      <c r="R985" s="626">
        <v>4</v>
      </c>
      <c r="S985" s="642">
        <v>0.5</v>
      </c>
      <c r="T985" s="691">
        <v>0.5</v>
      </c>
      <c r="U985" s="673">
        <v>0.33333333333333331</v>
      </c>
    </row>
    <row r="986" spans="1:21" ht="14.4" customHeight="1" x14ac:dyDescent="0.3">
      <c r="A986" s="625">
        <v>7</v>
      </c>
      <c r="B986" s="626" t="s">
        <v>528</v>
      </c>
      <c r="C986" s="626">
        <v>89301074</v>
      </c>
      <c r="D986" s="689" t="s">
        <v>4276</v>
      </c>
      <c r="E986" s="690" t="s">
        <v>2891</v>
      </c>
      <c r="F986" s="626" t="s">
        <v>2873</v>
      </c>
      <c r="G986" s="626" t="s">
        <v>3234</v>
      </c>
      <c r="H986" s="626" t="s">
        <v>527</v>
      </c>
      <c r="I986" s="626" t="s">
        <v>905</v>
      </c>
      <c r="J986" s="626" t="s">
        <v>3235</v>
      </c>
      <c r="K986" s="626" t="s">
        <v>3236</v>
      </c>
      <c r="L986" s="627">
        <v>0</v>
      </c>
      <c r="M986" s="627">
        <v>0</v>
      </c>
      <c r="N986" s="626">
        <v>1</v>
      </c>
      <c r="O986" s="691">
        <v>0.5</v>
      </c>
      <c r="P986" s="627">
        <v>0</v>
      </c>
      <c r="Q986" s="642"/>
      <c r="R986" s="626">
        <v>1</v>
      </c>
      <c r="S986" s="642">
        <v>1</v>
      </c>
      <c r="T986" s="691">
        <v>0.5</v>
      </c>
      <c r="U986" s="673">
        <v>1</v>
      </c>
    </row>
    <row r="987" spans="1:21" ht="14.4" customHeight="1" x14ac:dyDescent="0.3">
      <c r="A987" s="625">
        <v>7</v>
      </c>
      <c r="B987" s="626" t="s">
        <v>528</v>
      </c>
      <c r="C987" s="626">
        <v>89301074</v>
      </c>
      <c r="D987" s="689" t="s">
        <v>4276</v>
      </c>
      <c r="E987" s="690" t="s">
        <v>2891</v>
      </c>
      <c r="F987" s="626" t="s">
        <v>2873</v>
      </c>
      <c r="G987" s="626" t="s">
        <v>3237</v>
      </c>
      <c r="H987" s="626" t="s">
        <v>527</v>
      </c>
      <c r="I987" s="626" t="s">
        <v>3243</v>
      </c>
      <c r="J987" s="626" t="s">
        <v>3242</v>
      </c>
      <c r="K987" s="626" t="s">
        <v>3244</v>
      </c>
      <c r="L987" s="627">
        <v>1301.1500000000001</v>
      </c>
      <c r="M987" s="627">
        <v>3903.4500000000003</v>
      </c>
      <c r="N987" s="626">
        <v>3</v>
      </c>
      <c r="O987" s="691">
        <v>1</v>
      </c>
      <c r="P987" s="627">
        <v>3903.4500000000003</v>
      </c>
      <c r="Q987" s="642">
        <v>1</v>
      </c>
      <c r="R987" s="626">
        <v>3</v>
      </c>
      <c r="S987" s="642">
        <v>1</v>
      </c>
      <c r="T987" s="691">
        <v>1</v>
      </c>
      <c r="U987" s="673">
        <v>1</v>
      </c>
    </row>
    <row r="988" spans="1:21" ht="14.4" customHeight="1" x14ac:dyDescent="0.3">
      <c r="A988" s="625">
        <v>7</v>
      </c>
      <c r="B988" s="626" t="s">
        <v>528</v>
      </c>
      <c r="C988" s="626">
        <v>89301074</v>
      </c>
      <c r="D988" s="689" t="s">
        <v>4276</v>
      </c>
      <c r="E988" s="690" t="s">
        <v>2891</v>
      </c>
      <c r="F988" s="626" t="s">
        <v>2873</v>
      </c>
      <c r="G988" s="626" t="s">
        <v>3237</v>
      </c>
      <c r="H988" s="626" t="s">
        <v>527</v>
      </c>
      <c r="I988" s="626" t="s">
        <v>3838</v>
      </c>
      <c r="J988" s="626" t="s">
        <v>4049</v>
      </c>
      <c r="K988" s="626" t="s">
        <v>3614</v>
      </c>
      <c r="L988" s="627">
        <v>1736.73</v>
      </c>
      <c r="M988" s="627">
        <v>5210.1900000000005</v>
      </c>
      <c r="N988" s="626">
        <v>3</v>
      </c>
      <c r="O988" s="691">
        <v>1</v>
      </c>
      <c r="P988" s="627">
        <v>5210.1900000000005</v>
      </c>
      <c r="Q988" s="642">
        <v>1</v>
      </c>
      <c r="R988" s="626">
        <v>3</v>
      </c>
      <c r="S988" s="642">
        <v>1</v>
      </c>
      <c r="T988" s="691">
        <v>1</v>
      </c>
      <c r="U988" s="673">
        <v>1</v>
      </c>
    </row>
    <row r="989" spans="1:21" ht="14.4" customHeight="1" x14ac:dyDescent="0.3">
      <c r="A989" s="625">
        <v>7</v>
      </c>
      <c r="B989" s="626" t="s">
        <v>528</v>
      </c>
      <c r="C989" s="626">
        <v>89301074</v>
      </c>
      <c r="D989" s="689" t="s">
        <v>4276</v>
      </c>
      <c r="E989" s="690" t="s">
        <v>2891</v>
      </c>
      <c r="F989" s="626" t="s">
        <v>2873</v>
      </c>
      <c r="G989" s="626" t="s">
        <v>3237</v>
      </c>
      <c r="H989" s="626" t="s">
        <v>527</v>
      </c>
      <c r="I989" s="626" t="s">
        <v>3361</v>
      </c>
      <c r="J989" s="626" t="s">
        <v>3362</v>
      </c>
      <c r="K989" s="626" t="s">
        <v>3363</v>
      </c>
      <c r="L989" s="627">
        <v>0</v>
      </c>
      <c r="M989" s="627">
        <v>0</v>
      </c>
      <c r="N989" s="626">
        <v>7</v>
      </c>
      <c r="O989" s="691">
        <v>1</v>
      </c>
      <c r="P989" s="627">
        <v>0</v>
      </c>
      <c r="Q989" s="642"/>
      <c r="R989" s="626">
        <v>7</v>
      </c>
      <c r="S989" s="642">
        <v>1</v>
      </c>
      <c r="T989" s="691">
        <v>1</v>
      </c>
      <c r="U989" s="673">
        <v>1</v>
      </c>
    </row>
    <row r="990" spans="1:21" ht="14.4" customHeight="1" x14ac:dyDescent="0.3">
      <c r="A990" s="625">
        <v>7</v>
      </c>
      <c r="B990" s="626" t="s">
        <v>528</v>
      </c>
      <c r="C990" s="626">
        <v>89301074</v>
      </c>
      <c r="D990" s="689" t="s">
        <v>4276</v>
      </c>
      <c r="E990" s="690" t="s">
        <v>2891</v>
      </c>
      <c r="F990" s="626" t="s">
        <v>2873</v>
      </c>
      <c r="G990" s="626" t="s">
        <v>3509</v>
      </c>
      <c r="H990" s="626" t="s">
        <v>527</v>
      </c>
      <c r="I990" s="626" t="s">
        <v>3510</v>
      </c>
      <c r="J990" s="626" t="s">
        <v>3511</v>
      </c>
      <c r="K990" s="626" t="s">
        <v>3512</v>
      </c>
      <c r="L990" s="627">
        <v>85.49</v>
      </c>
      <c r="M990" s="627">
        <v>85.49</v>
      </c>
      <c r="N990" s="626">
        <v>1</v>
      </c>
      <c r="O990" s="691">
        <v>0.5</v>
      </c>
      <c r="P990" s="627"/>
      <c r="Q990" s="642">
        <v>0</v>
      </c>
      <c r="R990" s="626"/>
      <c r="S990" s="642">
        <v>0</v>
      </c>
      <c r="T990" s="691"/>
      <c r="U990" s="673">
        <v>0</v>
      </c>
    </row>
    <row r="991" spans="1:21" ht="14.4" customHeight="1" x14ac:dyDescent="0.3">
      <c r="A991" s="625">
        <v>7</v>
      </c>
      <c r="B991" s="626" t="s">
        <v>528</v>
      </c>
      <c r="C991" s="626">
        <v>89301074</v>
      </c>
      <c r="D991" s="689" t="s">
        <v>4276</v>
      </c>
      <c r="E991" s="690" t="s">
        <v>2891</v>
      </c>
      <c r="F991" s="626" t="s">
        <v>2873</v>
      </c>
      <c r="G991" s="626" t="s">
        <v>4050</v>
      </c>
      <c r="H991" s="626" t="s">
        <v>527</v>
      </c>
      <c r="I991" s="626" t="s">
        <v>825</v>
      </c>
      <c r="J991" s="626" t="s">
        <v>826</v>
      </c>
      <c r="K991" s="626" t="s">
        <v>4051</v>
      </c>
      <c r="L991" s="627">
        <v>57.85</v>
      </c>
      <c r="M991" s="627">
        <v>115.7</v>
      </c>
      <c r="N991" s="626">
        <v>2</v>
      </c>
      <c r="O991" s="691">
        <v>0.5</v>
      </c>
      <c r="P991" s="627">
        <v>115.7</v>
      </c>
      <c r="Q991" s="642">
        <v>1</v>
      </c>
      <c r="R991" s="626">
        <v>2</v>
      </c>
      <c r="S991" s="642">
        <v>1</v>
      </c>
      <c r="T991" s="691">
        <v>0.5</v>
      </c>
      <c r="U991" s="673">
        <v>1</v>
      </c>
    </row>
    <row r="992" spans="1:21" ht="14.4" customHeight="1" x14ac:dyDescent="0.3">
      <c r="A992" s="625">
        <v>7</v>
      </c>
      <c r="B992" s="626" t="s">
        <v>528</v>
      </c>
      <c r="C992" s="626">
        <v>89301074</v>
      </c>
      <c r="D992" s="689" t="s">
        <v>4276</v>
      </c>
      <c r="E992" s="690" t="s">
        <v>2891</v>
      </c>
      <c r="F992" s="626" t="s">
        <v>2873</v>
      </c>
      <c r="G992" s="626" t="s">
        <v>3252</v>
      </c>
      <c r="H992" s="626" t="s">
        <v>527</v>
      </c>
      <c r="I992" s="626" t="s">
        <v>3365</v>
      </c>
      <c r="J992" s="626" t="s">
        <v>3366</v>
      </c>
      <c r="K992" s="626" t="s">
        <v>3367</v>
      </c>
      <c r="L992" s="627">
        <v>294.70999999999998</v>
      </c>
      <c r="M992" s="627">
        <v>294.70999999999998</v>
      </c>
      <c r="N992" s="626">
        <v>1</v>
      </c>
      <c r="O992" s="691">
        <v>0.5</v>
      </c>
      <c r="P992" s="627"/>
      <c r="Q992" s="642">
        <v>0</v>
      </c>
      <c r="R992" s="626"/>
      <c r="S992" s="642">
        <v>0</v>
      </c>
      <c r="T992" s="691"/>
      <c r="U992" s="673">
        <v>0</v>
      </c>
    </row>
    <row r="993" spans="1:21" ht="14.4" customHeight="1" x14ac:dyDescent="0.3">
      <c r="A993" s="625">
        <v>7</v>
      </c>
      <c r="B993" s="626" t="s">
        <v>528</v>
      </c>
      <c r="C993" s="626">
        <v>89301074</v>
      </c>
      <c r="D993" s="689" t="s">
        <v>4276</v>
      </c>
      <c r="E993" s="690" t="s">
        <v>2891</v>
      </c>
      <c r="F993" s="626" t="s">
        <v>2873</v>
      </c>
      <c r="G993" s="626" t="s">
        <v>3252</v>
      </c>
      <c r="H993" s="626" t="s">
        <v>527</v>
      </c>
      <c r="I993" s="626" t="s">
        <v>4052</v>
      </c>
      <c r="J993" s="626" t="s">
        <v>4053</v>
      </c>
      <c r="K993" s="626" t="s">
        <v>3614</v>
      </c>
      <c r="L993" s="627">
        <v>332.14</v>
      </c>
      <c r="M993" s="627">
        <v>332.14</v>
      </c>
      <c r="N993" s="626">
        <v>1</v>
      </c>
      <c r="O993" s="691">
        <v>0.5</v>
      </c>
      <c r="P993" s="627"/>
      <c r="Q993" s="642">
        <v>0</v>
      </c>
      <c r="R993" s="626"/>
      <c r="S993" s="642">
        <v>0</v>
      </c>
      <c r="T993" s="691"/>
      <c r="U993" s="673">
        <v>0</v>
      </c>
    </row>
    <row r="994" spans="1:21" ht="14.4" customHeight="1" x14ac:dyDescent="0.3">
      <c r="A994" s="625">
        <v>7</v>
      </c>
      <c r="B994" s="626" t="s">
        <v>528</v>
      </c>
      <c r="C994" s="626">
        <v>89301074</v>
      </c>
      <c r="D994" s="689" t="s">
        <v>4276</v>
      </c>
      <c r="E994" s="690" t="s">
        <v>2891</v>
      </c>
      <c r="F994" s="626" t="s">
        <v>2873</v>
      </c>
      <c r="G994" s="626" t="s">
        <v>3252</v>
      </c>
      <c r="H994" s="626" t="s">
        <v>645</v>
      </c>
      <c r="I994" s="626" t="s">
        <v>3368</v>
      </c>
      <c r="J994" s="626" t="s">
        <v>3369</v>
      </c>
      <c r="K994" s="626" t="s">
        <v>3161</v>
      </c>
      <c r="L994" s="627">
        <v>32.74</v>
      </c>
      <c r="M994" s="627">
        <v>130.96</v>
      </c>
      <c r="N994" s="626">
        <v>4</v>
      </c>
      <c r="O994" s="691">
        <v>1.5</v>
      </c>
      <c r="P994" s="627">
        <v>98.22</v>
      </c>
      <c r="Q994" s="642">
        <v>0.75</v>
      </c>
      <c r="R994" s="626">
        <v>3</v>
      </c>
      <c r="S994" s="642">
        <v>0.75</v>
      </c>
      <c r="T994" s="691">
        <v>1</v>
      </c>
      <c r="U994" s="673">
        <v>0.66666666666666663</v>
      </c>
    </row>
    <row r="995" spans="1:21" ht="14.4" customHeight="1" x14ac:dyDescent="0.3">
      <c r="A995" s="625">
        <v>7</v>
      </c>
      <c r="B995" s="626" t="s">
        <v>528</v>
      </c>
      <c r="C995" s="626">
        <v>89301074</v>
      </c>
      <c r="D995" s="689" t="s">
        <v>4276</v>
      </c>
      <c r="E995" s="690" t="s">
        <v>2891</v>
      </c>
      <c r="F995" s="626" t="s">
        <v>2873</v>
      </c>
      <c r="G995" s="626" t="s">
        <v>3252</v>
      </c>
      <c r="H995" s="626" t="s">
        <v>645</v>
      </c>
      <c r="I995" s="626" t="s">
        <v>3261</v>
      </c>
      <c r="J995" s="626" t="s">
        <v>3262</v>
      </c>
      <c r="K995" s="626" t="s">
        <v>3263</v>
      </c>
      <c r="L995" s="627">
        <v>147.36000000000001</v>
      </c>
      <c r="M995" s="627">
        <v>736.80000000000007</v>
      </c>
      <c r="N995" s="626">
        <v>5</v>
      </c>
      <c r="O995" s="691">
        <v>1.5</v>
      </c>
      <c r="P995" s="627">
        <v>589.44000000000005</v>
      </c>
      <c r="Q995" s="642">
        <v>0.8</v>
      </c>
      <c r="R995" s="626">
        <v>4</v>
      </c>
      <c r="S995" s="642">
        <v>0.8</v>
      </c>
      <c r="T995" s="691">
        <v>1</v>
      </c>
      <c r="U995" s="673">
        <v>0.66666666666666663</v>
      </c>
    </row>
    <row r="996" spans="1:21" ht="14.4" customHeight="1" x14ac:dyDescent="0.3">
      <c r="A996" s="625">
        <v>7</v>
      </c>
      <c r="B996" s="626" t="s">
        <v>528</v>
      </c>
      <c r="C996" s="626">
        <v>89301074</v>
      </c>
      <c r="D996" s="689" t="s">
        <v>4276</v>
      </c>
      <c r="E996" s="690" t="s">
        <v>2891</v>
      </c>
      <c r="F996" s="626" t="s">
        <v>2873</v>
      </c>
      <c r="G996" s="626" t="s">
        <v>3252</v>
      </c>
      <c r="H996" s="626" t="s">
        <v>645</v>
      </c>
      <c r="I996" s="626" t="s">
        <v>3264</v>
      </c>
      <c r="J996" s="626" t="s">
        <v>3265</v>
      </c>
      <c r="K996" s="626" t="s">
        <v>930</v>
      </c>
      <c r="L996" s="627">
        <v>166.07</v>
      </c>
      <c r="M996" s="627">
        <v>996.42</v>
      </c>
      <c r="N996" s="626">
        <v>6</v>
      </c>
      <c r="O996" s="691">
        <v>0.5</v>
      </c>
      <c r="P996" s="627">
        <v>996.42</v>
      </c>
      <c r="Q996" s="642">
        <v>1</v>
      </c>
      <c r="R996" s="626">
        <v>6</v>
      </c>
      <c r="S996" s="642">
        <v>1</v>
      </c>
      <c r="T996" s="691">
        <v>0.5</v>
      </c>
      <c r="U996" s="673">
        <v>1</v>
      </c>
    </row>
    <row r="997" spans="1:21" ht="14.4" customHeight="1" x14ac:dyDescent="0.3">
      <c r="A997" s="625">
        <v>7</v>
      </c>
      <c r="B997" s="626" t="s">
        <v>528</v>
      </c>
      <c r="C997" s="626">
        <v>89301074</v>
      </c>
      <c r="D997" s="689" t="s">
        <v>4276</v>
      </c>
      <c r="E997" s="690" t="s">
        <v>2891</v>
      </c>
      <c r="F997" s="626" t="s">
        <v>2873</v>
      </c>
      <c r="G997" s="626" t="s">
        <v>3252</v>
      </c>
      <c r="H997" s="626" t="s">
        <v>645</v>
      </c>
      <c r="I997" s="626" t="s">
        <v>3375</v>
      </c>
      <c r="J997" s="626" t="s">
        <v>3270</v>
      </c>
      <c r="K997" s="626" t="s">
        <v>3376</v>
      </c>
      <c r="L997" s="627">
        <v>41.5</v>
      </c>
      <c r="M997" s="627">
        <v>41.5</v>
      </c>
      <c r="N997" s="626">
        <v>1</v>
      </c>
      <c r="O997" s="691">
        <v>1</v>
      </c>
      <c r="P997" s="627"/>
      <c r="Q997" s="642">
        <v>0</v>
      </c>
      <c r="R997" s="626"/>
      <c r="S997" s="642">
        <v>0</v>
      </c>
      <c r="T997" s="691"/>
      <c r="U997" s="673">
        <v>0</v>
      </c>
    </row>
    <row r="998" spans="1:21" ht="14.4" customHeight="1" x14ac:dyDescent="0.3">
      <c r="A998" s="625">
        <v>7</v>
      </c>
      <c r="B998" s="626" t="s">
        <v>528</v>
      </c>
      <c r="C998" s="626">
        <v>89301074</v>
      </c>
      <c r="D998" s="689" t="s">
        <v>4276</v>
      </c>
      <c r="E998" s="690" t="s">
        <v>2891</v>
      </c>
      <c r="F998" s="626" t="s">
        <v>2873</v>
      </c>
      <c r="G998" s="626" t="s">
        <v>3252</v>
      </c>
      <c r="H998" s="626" t="s">
        <v>645</v>
      </c>
      <c r="I998" s="626" t="s">
        <v>3269</v>
      </c>
      <c r="J998" s="626" t="s">
        <v>3270</v>
      </c>
      <c r="K998" s="626" t="s">
        <v>3175</v>
      </c>
      <c r="L998" s="627">
        <v>124.51</v>
      </c>
      <c r="M998" s="627">
        <v>124.51</v>
      </c>
      <c r="N998" s="626">
        <v>1</v>
      </c>
      <c r="O998" s="691">
        <v>1</v>
      </c>
      <c r="P998" s="627"/>
      <c r="Q998" s="642">
        <v>0</v>
      </c>
      <c r="R998" s="626"/>
      <c r="S998" s="642">
        <v>0</v>
      </c>
      <c r="T998" s="691"/>
      <c r="U998" s="673">
        <v>0</v>
      </c>
    </row>
    <row r="999" spans="1:21" ht="14.4" customHeight="1" x14ac:dyDescent="0.3">
      <c r="A999" s="625">
        <v>7</v>
      </c>
      <c r="B999" s="626" t="s">
        <v>528</v>
      </c>
      <c r="C999" s="626">
        <v>89301074</v>
      </c>
      <c r="D999" s="689" t="s">
        <v>4276</v>
      </c>
      <c r="E999" s="690" t="s">
        <v>2891</v>
      </c>
      <c r="F999" s="626" t="s">
        <v>2873</v>
      </c>
      <c r="G999" s="626" t="s">
        <v>3034</v>
      </c>
      <c r="H999" s="626" t="s">
        <v>527</v>
      </c>
      <c r="I999" s="626" t="s">
        <v>3379</v>
      </c>
      <c r="J999" s="626" t="s">
        <v>3036</v>
      </c>
      <c r="K999" s="626" t="s">
        <v>3380</v>
      </c>
      <c r="L999" s="627">
        <v>0</v>
      </c>
      <c r="M999" s="627">
        <v>0</v>
      </c>
      <c r="N999" s="626">
        <v>2</v>
      </c>
      <c r="O999" s="691">
        <v>1</v>
      </c>
      <c r="P999" s="627">
        <v>0</v>
      </c>
      <c r="Q999" s="642"/>
      <c r="R999" s="626">
        <v>2</v>
      </c>
      <c r="S999" s="642">
        <v>1</v>
      </c>
      <c r="T999" s="691">
        <v>1</v>
      </c>
      <c r="U999" s="673">
        <v>1</v>
      </c>
    </row>
    <row r="1000" spans="1:21" ht="14.4" customHeight="1" x14ac:dyDescent="0.3">
      <c r="A1000" s="625">
        <v>7</v>
      </c>
      <c r="B1000" s="626" t="s">
        <v>528</v>
      </c>
      <c r="C1000" s="626">
        <v>89301074</v>
      </c>
      <c r="D1000" s="689" t="s">
        <v>4276</v>
      </c>
      <c r="E1000" s="690" t="s">
        <v>2891</v>
      </c>
      <c r="F1000" s="626" t="s">
        <v>2873</v>
      </c>
      <c r="G1000" s="626" t="s">
        <v>3034</v>
      </c>
      <c r="H1000" s="626" t="s">
        <v>527</v>
      </c>
      <c r="I1000" s="626" t="s">
        <v>3381</v>
      </c>
      <c r="J1000" s="626" t="s">
        <v>3036</v>
      </c>
      <c r="K1000" s="626" t="s">
        <v>3382</v>
      </c>
      <c r="L1000" s="627">
        <v>0</v>
      </c>
      <c r="M1000" s="627">
        <v>0</v>
      </c>
      <c r="N1000" s="626">
        <v>3</v>
      </c>
      <c r="O1000" s="691">
        <v>2</v>
      </c>
      <c r="P1000" s="627">
        <v>0</v>
      </c>
      <c r="Q1000" s="642"/>
      <c r="R1000" s="626">
        <v>2</v>
      </c>
      <c r="S1000" s="642">
        <v>0.66666666666666663</v>
      </c>
      <c r="T1000" s="691">
        <v>1</v>
      </c>
      <c r="U1000" s="673">
        <v>0.5</v>
      </c>
    </row>
    <row r="1001" spans="1:21" ht="14.4" customHeight="1" x14ac:dyDescent="0.3">
      <c r="A1001" s="625">
        <v>7</v>
      </c>
      <c r="B1001" s="626" t="s">
        <v>528</v>
      </c>
      <c r="C1001" s="626">
        <v>89301074</v>
      </c>
      <c r="D1001" s="689" t="s">
        <v>4276</v>
      </c>
      <c r="E1001" s="690" t="s">
        <v>2891</v>
      </c>
      <c r="F1001" s="626" t="s">
        <v>2873</v>
      </c>
      <c r="G1001" s="626" t="s">
        <v>3034</v>
      </c>
      <c r="H1001" s="626" t="s">
        <v>527</v>
      </c>
      <c r="I1001" s="626" t="s">
        <v>3674</v>
      </c>
      <c r="J1001" s="626" t="s">
        <v>3036</v>
      </c>
      <c r="K1001" s="626" t="s">
        <v>3675</v>
      </c>
      <c r="L1001" s="627">
        <v>0</v>
      </c>
      <c r="M1001" s="627">
        <v>0</v>
      </c>
      <c r="N1001" s="626">
        <v>1</v>
      </c>
      <c r="O1001" s="691">
        <v>1</v>
      </c>
      <c r="P1001" s="627">
        <v>0</v>
      </c>
      <c r="Q1001" s="642"/>
      <c r="R1001" s="626">
        <v>1</v>
      </c>
      <c r="S1001" s="642">
        <v>1</v>
      </c>
      <c r="T1001" s="691">
        <v>1</v>
      </c>
      <c r="U1001" s="673">
        <v>1</v>
      </c>
    </row>
    <row r="1002" spans="1:21" ht="14.4" customHeight="1" x14ac:dyDescent="0.3">
      <c r="A1002" s="625">
        <v>7</v>
      </c>
      <c r="B1002" s="626" t="s">
        <v>528</v>
      </c>
      <c r="C1002" s="626">
        <v>89301074</v>
      </c>
      <c r="D1002" s="689" t="s">
        <v>4276</v>
      </c>
      <c r="E1002" s="690" t="s">
        <v>2891</v>
      </c>
      <c r="F1002" s="626" t="s">
        <v>2873</v>
      </c>
      <c r="G1002" s="626" t="s">
        <v>3034</v>
      </c>
      <c r="H1002" s="626" t="s">
        <v>527</v>
      </c>
      <c r="I1002" s="626" t="s">
        <v>3383</v>
      </c>
      <c r="J1002" s="626" t="s">
        <v>3036</v>
      </c>
      <c r="K1002" s="626" t="s">
        <v>3384</v>
      </c>
      <c r="L1002" s="627">
        <v>0</v>
      </c>
      <c r="M1002" s="627">
        <v>0</v>
      </c>
      <c r="N1002" s="626">
        <v>2</v>
      </c>
      <c r="O1002" s="691">
        <v>1.5</v>
      </c>
      <c r="P1002" s="627">
        <v>0</v>
      </c>
      <c r="Q1002" s="642"/>
      <c r="R1002" s="626">
        <v>1</v>
      </c>
      <c r="S1002" s="642">
        <v>0.5</v>
      </c>
      <c r="T1002" s="691">
        <v>1</v>
      </c>
      <c r="U1002" s="673">
        <v>0.66666666666666663</v>
      </c>
    </row>
    <row r="1003" spans="1:21" ht="14.4" customHeight="1" x14ac:dyDescent="0.3">
      <c r="A1003" s="625">
        <v>7</v>
      </c>
      <c r="B1003" s="626" t="s">
        <v>528</v>
      </c>
      <c r="C1003" s="626">
        <v>89301074</v>
      </c>
      <c r="D1003" s="689" t="s">
        <v>4276</v>
      </c>
      <c r="E1003" s="690" t="s">
        <v>2891</v>
      </c>
      <c r="F1003" s="626" t="s">
        <v>2873</v>
      </c>
      <c r="G1003" s="626" t="s">
        <v>3034</v>
      </c>
      <c r="H1003" s="626" t="s">
        <v>527</v>
      </c>
      <c r="I1003" s="626" t="s">
        <v>3517</v>
      </c>
      <c r="J1003" s="626" t="s">
        <v>3036</v>
      </c>
      <c r="K1003" s="626" t="s">
        <v>3518</v>
      </c>
      <c r="L1003" s="627">
        <v>0</v>
      </c>
      <c r="M1003" s="627">
        <v>0</v>
      </c>
      <c r="N1003" s="626">
        <v>3</v>
      </c>
      <c r="O1003" s="691">
        <v>2.5</v>
      </c>
      <c r="P1003" s="627">
        <v>0</v>
      </c>
      <c r="Q1003" s="642"/>
      <c r="R1003" s="626">
        <v>2</v>
      </c>
      <c r="S1003" s="642">
        <v>0.66666666666666663</v>
      </c>
      <c r="T1003" s="691">
        <v>2</v>
      </c>
      <c r="U1003" s="673">
        <v>0.8</v>
      </c>
    </row>
    <row r="1004" spans="1:21" ht="14.4" customHeight="1" x14ac:dyDescent="0.3">
      <c r="A1004" s="625">
        <v>7</v>
      </c>
      <c r="B1004" s="626" t="s">
        <v>528</v>
      </c>
      <c r="C1004" s="626">
        <v>89301074</v>
      </c>
      <c r="D1004" s="689" t="s">
        <v>4276</v>
      </c>
      <c r="E1004" s="690" t="s">
        <v>2891</v>
      </c>
      <c r="F1004" s="626" t="s">
        <v>2873</v>
      </c>
      <c r="G1004" s="626" t="s">
        <v>3273</v>
      </c>
      <c r="H1004" s="626" t="s">
        <v>527</v>
      </c>
      <c r="I1004" s="626" t="s">
        <v>3274</v>
      </c>
      <c r="J1004" s="626" t="s">
        <v>3275</v>
      </c>
      <c r="K1004" s="626" t="s">
        <v>3276</v>
      </c>
      <c r="L1004" s="627">
        <v>144.1</v>
      </c>
      <c r="M1004" s="627">
        <v>576.4</v>
      </c>
      <c r="N1004" s="626">
        <v>4</v>
      </c>
      <c r="O1004" s="691">
        <v>0.5</v>
      </c>
      <c r="P1004" s="627">
        <v>576.4</v>
      </c>
      <c r="Q1004" s="642">
        <v>1</v>
      </c>
      <c r="R1004" s="626">
        <v>4</v>
      </c>
      <c r="S1004" s="642">
        <v>1</v>
      </c>
      <c r="T1004" s="691">
        <v>0.5</v>
      </c>
      <c r="U1004" s="673">
        <v>1</v>
      </c>
    </row>
    <row r="1005" spans="1:21" ht="14.4" customHeight="1" x14ac:dyDescent="0.3">
      <c r="A1005" s="625">
        <v>7</v>
      </c>
      <c r="B1005" s="626" t="s">
        <v>528</v>
      </c>
      <c r="C1005" s="626">
        <v>89301074</v>
      </c>
      <c r="D1005" s="689" t="s">
        <v>4276</v>
      </c>
      <c r="E1005" s="690" t="s">
        <v>2891</v>
      </c>
      <c r="F1005" s="626" t="s">
        <v>2873</v>
      </c>
      <c r="G1005" s="626" t="s">
        <v>3273</v>
      </c>
      <c r="H1005" s="626" t="s">
        <v>527</v>
      </c>
      <c r="I1005" s="626" t="s">
        <v>3385</v>
      </c>
      <c r="J1005" s="626" t="s">
        <v>3386</v>
      </c>
      <c r="K1005" s="626" t="s">
        <v>3387</v>
      </c>
      <c r="L1005" s="627">
        <v>162.13</v>
      </c>
      <c r="M1005" s="627">
        <v>810.65</v>
      </c>
      <c r="N1005" s="626">
        <v>5</v>
      </c>
      <c r="O1005" s="691">
        <v>1.5</v>
      </c>
      <c r="P1005" s="627">
        <v>810.65</v>
      </c>
      <c r="Q1005" s="642">
        <v>1</v>
      </c>
      <c r="R1005" s="626">
        <v>5</v>
      </c>
      <c r="S1005" s="642">
        <v>1</v>
      </c>
      <c r="T1005" s="691">
        <v>1.5</v>
      </c>
      <c r="U1005" s="673">
        <v>1</v>
      </c>
    </row>
    <row r="1006" spans="1:21" ht="14.4" customHeight="1" x14ac:dyDescent="0.3">
      <c r="A1006" s="625">
        <v>7</v>
      </c>
      <c r="B1006" s="626" t="s">
        <v>528</v>
      </c>
      <c r="C1006" s="626">
        <v>89301074</v>
      </c>
      <c r="D1006" s="689" t="s">
        <v>4276</v>
      </c>
      <c r="E1006" s="690" t="s">
        <v>2891</v>
      </c>
      <c r="F1006" s="626" t="s">
        <v>2873</v>
      </c>
      <c r="G1006" s="626" t="s">
        <v>3277</v>
      </c>
      <c r="H1006" s="626" t="s">
        <v>645</v>
      </c>
      <c r="I1006" s="626" t="s">
        <v>2069</v>
      </c>
      <c r="J1006" s="626" t="s">
        <v>2070</v>
      </c>
      <c r="K1006" s="626" t="s">
        <v>2071</v>
      </c>
      <c r="L1006" s="627">
        <v>139.46</v>
      </c>
      <c r="M1006" s="627">
        <v>418.38</v>
      </c>
      <c r="N1006" s="626">
        <v>3</v>
      </c>
      <c r="O1006" s="691">
        <v>0.5</v>
      </c>
      <c r="P1006" s="627">
        <v>418.38</v>
      </c>
      <c r="Q1006" s="642">
        <v>1</v>
      </c>
      <c r="R1006" s="626">
        <v>3</v>
      </c>
      <c r="S1006" s="642">
        <v>1</v>
      </c>
      <c r="T1006" s="691">
        <v>0.5</v>
      </c>
      <c r="U1006" s="673">
        <v>1</v>
      </c>
    </row>
    <row r="1007" spans="1:21" ht="14.4" customHeight="1" x14ac:dyDescent="0.3">
      <c r="A1007" s="625">
        <v>7</v>
      </c>
      <c r="B1007" s="626" t="s">
        <v>528</v>
      </c>
      <c r="C1007" s="626">
        <v>89301074</v>
      </c>
      <c r="D1007" s="689" t="s">
        <v>4276</v>
      </c>
      <c r="E1007" s="690" t="s">
        <v>2891</v>
      </c>
      <c r="F1007" s="626" t="s">
        <v>2873</v>
      </c>
      <c r="G1007" s="626" t="s">
        <v>3037</v>
      </c>
      <c r="H1007" s="626" t="s">
        <v>527</v>
      </c>
      <c r="I1007" s="626" t="s">
        <v>3529</v>
      </c>
      <c r="J1007" s="626" t="s">
        <v>3530</v>
      </c>
      <c r="K1007" s="626" t="s">
        <v>1011</v>
      </c>
      <c r="L1007" s="627">
        <v>0</v>
      </c>
      <c r="M1007" s="627">
        <v>0</v>
      </c>
      <c r="N1007" s="626">
        <v>1</v>
      </c>
      <c r="O1007" s="691">
        <v>0.5</v>
      </c>
      <c r="P1007" s="627"/>
      <c r="Q1007" s="642"/>
      <c r="R1007" s="626"/>
      <c r="S1007" s="642">
        <v>0</v>
      </c>
      <c r="T1007" s="691"/>
      <c r="U1007" s="673">
        <v>0</v>
      </c>
    </row>
    <row r="1008" spans="1:21" ht="14.4" customHeight="1" x14ac:dyDescent="0.3">
      <c r="A1008" s="625">
        <v>7</v>
      </c>
      <c r="B1008" s="626" t="s">
        <v>528</v>
      </c>
      <c r="C1008" s="626">
        <v>89301074</v>
      </c>
      <c r="D1008" s="689" t="s">
        <v>4276</v>
      </c>
      <c r="E1008" s="690" t="s">
        <v>2892</v>
      </c>
      <c r="F1008" s="626" t="s">
        <v>2873</v>
      </c>
      <c r="G1008" s="626" t="s">
        <v>3465</v>
      </c>
      <c r="H1008" s="626" t="s">
        <v>645</v>
      </c>
      <c r="I1008" s="626" t="s">
        <v>4054</v>
      </c>
      <c r="J1008" s="626" t="s">
        <v>3467</v>
      </c>
      <c r="K1008" s="626" t="s">
        <v>4055</v>
      </c>
      <c r="L1008" s="627">
        <v>1166.47</v>
      </c>
      <c r="M1008" s="627">
        <v>1166.47</v>
      </c>
      <c r="N1008" s="626">
        <v>1</v>
      </c>
      <c r="O1008" s="691">
        <v>1</v>
      </c>
      <c r="P1008" s="627"/>
      <c r="Q1008" s="642">
        <v>0</v>
      </c>
      <c r="R1008" s="626"/>
      <c r="S1008" s="642">
        <v>0</v>
      </c>
      <c r="T1008" s="691"/>
      <c r="U1008" s="673">
        <v>0</v>
      </c>
    </row>
    <row r="1009" spans="1:21" ht="14.4" customHeight="1" x14ac:dyDescent="0.3">
      <c r="A1009" s="625">
        <v>7</v>
      </c>
      <c r="B1009" s="626" t="s">
        <v>528</v>
      </c>
      <c r="C1009" s="626">
        <v>89301074</v>
      </c>
      <c r="D1009" s="689" t="s">
        <v>4276</v>
      </c>
      <c r="E1009" s="690" t="s">
        <v>2892</v>
      </c>
      <c r="F1009" s="626" t="s">
        <v>2873</v>
      </c>
      <c r="G1009" s="626" t="s">
        <v>3023</v>
      </c>
      <c r="H1009" s="626" t="s">
        <v>645</v>
      </c>
      <c r="I1009" s="626" t="s">
        <v>3024</v>
      </c>
      <c r="J1009" s="626" t="s">
        <v>1881</v>
      </c>
      <c r="K1009" s="626" t="s">
        <v>3025</v>
      </c>
      <c r="L1009" s="627">
        <v>96.63</v>
      </c>
      <c r="M1009" s="627">
        <v>96.63</v>
      </c>
      <c r="N1009" s="626">
        <v>1</v>
      </c>
      <c r="O1009" s="691">
        <v>1</v>
      </c>
      <c r="P1009" s="627"/>
      <c r="Q1009" s="642">
        <v>0</v>
      </c>
      <c r="R1009" s="626"/>
      <c r="S1009" s="642">
        <v>0</v>
      </c>
      <c r="T1009" s="691"/>
      <c r="U1009" s="673">
        <v>0</v>
      </c>
    </row>
    <row r="1010" spans="1:21" ht="14.4" customHeight="1" x14ac:dyDescent="0.3">
      <c r="A1010" s="625">
        <v>7</v>
      </c>
      <c r="B1010" s="626" t="s">
        <v>528</v>
      </c>
      <c r="C1010" s="626">
        <v>89301074</v>
      </c>
      <c r="D1010" s="689" t="s">
        <v>4276</v>
      </c>
      <c r="E1010" s="690" t="s">
        <v>2893</v>
      </c>
      <c r="F1010" s="626" t="s">
        <v>2873</v>
      </c>
      <c r="G1010" s="626" t="s">
        <v>4056</v>
      </c>
      <c r="H1010" s="626" t="s">
        <v>527</v>
      </c>
      <c r="I1010" s="626" t="s">
        <v>4057</v>
      </c>
      <c r="J1010" s="626" t="s">
        <v>4058</v>
      </c>
      <c r="K1010" s="626" t="s">
        <v>4059</v>
      </c>
      <c r="L1010" s="627">
        <v>35.409999999999997</v>
      </c>
      <c r="M1010" s="627">
        <v>106.22999999999999</v>
      </c>
      <c r="N1010" s="626">
        <v>3</v>
      </c>
      <c r="O1010" s="691">
        <v>0.5</v>
      </c>
      <c r="P1010" s="627"/>
      <c r="Q1010" s="642">
        <v>0</v>
      </c>
      <c r="R1010" s="626"/>
      <c r="S1010" s="642">
        <v>0</v>
      </c>
      <c r="T1010" s="691"/>
      <c r="U1010" s="673">
        <v>0</v>
      </c>
    </row>
    <row r="1011" spans="1:21" ht="14.4" customHeight="1" x14ac:dyDescent="0.3">
      <c r="A1011" s="625">
        <v>7</v>
      </c>
      <c r="B1011" s="626" t="s">
        <v>528</v>
      </c>
      <c r="C1011" s="626">
        <v>89301074</v>
      </c>
      <c r="D1011" s="689" t="s">
        <v>4276</v>
      </c>
      <c r="E1011" s="690" t="s">
        <v>2893</v>
      </c>
      <c r="F1011" s="626" t="s">
        <v>2873</v>
      </c>
      <c r="G1011" s="626" t="s">
        <v>3046</v>
      </c>
      <c r="H1011" s="626" t="s">
        <v>645</v>
      </c>
      <c r="I1011" s="626" t="s">
        <v>4060</v>
      </c>
      <c r="J1011" s="626" t="s">
        <v>4061</v>
      </c>
      <c r="K1011" s="626" t="s">
        <v>3390</v>
      </c>
      <c r="L1011" s="627">
        <v>6.98</v>
      </c>
      <c r="M1011" s="627">
        <v>6.98</v>
      </c>
      <c r="N1011" s="626">
        <v>1</v>
      </c>
      <c r="O1011" s="691">
        <v>1</v>
      </c>
      <c r="P1011" s="627"/>
      <c r="Q1011" s="642">
        <v>0</v>
      </c>
      <c r="R1011" s="626"/>
      <c r="S1011" s="642">
        <v>0</v>
      </c>
      <c r="T1011" s="691"/>
      <c r="U1011" s="673">
        <v>0</v>
      </c>
    </row>
    <row r="1012" spans="1:21" ht="14.4" customHeight="1" x14ac:dyDescent="0.3">
      <c r="A1012" s="625">
        <v>7</v>
      </c>
      <c r="B1012" s="626" t="s">
        <v>528</v>
      </c>
      <c r="C1012" s="626">
        <v>89301074</v>
      </c>
      <c r="D1012" s="689" t="s">
        <v>4276</v>
      </c>
      <c r="E1012" s="690" t="s">
        <v>2893</v>
      </c>
      <c r="F1012" s="626" t="s">
        <v>2873</v>
      </c>
      <c r="G1012" s="626" t="s">
        <v>3046</v>
      </c>
      <c r="H1012" s="626" t="s">
        <v>527</v>
      </c>
      <c r="I1012" s="626" t="s">
        <v>3388</v>
      </c>
      <c r="J1012" s="626" t="s">
        <v>3389</v>
      </c>
      <c r="K1012" s="626" t="s">
        <v>3390</v>
      </c>
      <c r="L1012" s="627">
        <v>5.37</v>
      </c>
      <c r="M1012" s="627">
        <v>16.11</v>
      </c>
      <c r="N1012" s="626">
        <v>3</v>
      </c>
      <c r="O1012" s="691">
        <v>1</v>
      </c>
      <c r="P1012" s="627">
        <v>16.11</v>
      </c>
      <c r="Q1012" s="642">
        <v>1</v>
      </c>
      <c r="R1012" s="626">
        <v>3</v>
      </c>
      <c r="S1012" s="642">
        <v>1</v>
      </c>
      <c r="T1012" s="691">
        <v>1</v>
      </c>
      <c r="U1012" s="673">
        <v>1</v>
      </c>
    </row>
    <row r="1013" spans="1:21" ht="14.4" customHeight="1" x14ac:dyDescent="0.3">
      <c r="A1013" s="625">
        <v>7</v>
      </c>
      <c r="B1013" s="626" t="s">
        <v>528</v>
      </c>
      <c r="C1013" s="626">
        <v>89301074</v>
      </c>
      <c r="D1013" s="689" t="s">
        <v>4276</v>
      </c>
      <c r="E1013" s="690" t="s">
        <v>2893</v>
      </c>
      <c r="F1013" s="626" t="s">
        <v>2873</v>
      </c>
      <c r="G1013" s="626" t="s">
        <v>3050</v>
      </c>
      <c r="H1013" s="626" t="s">
        <v>527</v>
      </c>
      <c r="I1013" s="626" t="s">
        <v>3051</v>
      </c>
      <c r="J1013" s="626" t="s">
        <v>3052</v>
      </c>
      <c r="K1013" s="626" t="s">
        <v>3053</v>
      </c>
      <c r="L1013" s="627">
        <v>51.87</v>
      </c>
      <c r="M1013" s="627">
        <v>155.60999999999999</v>
      </c>
      <c r="N1013" s="626">
        <v>3</v>
      </c>
      <c r="O1013" s="691">
        <v>1.5</v>
      </c>
      <c r="P1013" s="627">
        <v>103.74</v>
      </c>
      <c r="Q1013" s="642">
        <v>0.66666666666666674</v>
      </c>
      <c r="R1013" s="626">
        <v>2</v>
      </c>
      <c r="S1013" s="642">
        <v>0.66666666666666663</v>
      </c>
      <c r="T1013" s="691">
        <v>1</v>
      </c>
      <c r="U1013" s="673">
        <v>0.66666666666666663</v>
      </c>
    </row>
    <row r="1014" spans="1:21" ht="14.4" customHeight="1" x14ac:dyDescent="0.3">
      <c r="A1014" s="625">
        <v>7</v>
      </c>
      <c r="B1014" s="626" t="s">
        <v>528</v>
      </c>
      <c r="C1014" s="626">
        <v>89301074</v>
      </c>
      <c r="D1014" s="689" t="s">
        <v>4276</v>
      </c>
      <c r="E1014" s="690" t="s">
        <v>2893</v>
      </c>
      <c r="F1014" s="626" t="s">
        <v>2873</v>
      </c>
      <c r="G1014" s="626" t="s">
        <v>3050</v>
      </c>
      <c r="H1014" s="626" t="s">
        <v>527</v>
      </c>
      <c r="I1014" s="626" t="s">
        <v>3051</v>
      </c>
      <c r="J1014" s="626" t="s">
        <v>3052</v>
      </c>
      <c r="K1014" s="626" t="s">
        <v>3053</v>
      </c>
      <c r="L1014" s="627">
        <v>53.77</v>
      </c>
      <c r="M1014" s="627">
        <v>107.54</v>
      </c>
      <c r="N1014" s="626">
        <v>2</v>
      </c>
      <c r="O1014" s="691">
        <v>1</v>
      </c>
      <c r="P1014" s="627">
        <v>107.54</v>
      </c>
      <c r="Q1014" s="642">
        <v>1</v>
      </c>
      <c r="R1014" s="626">
        <v>2</v>
      </c>
      <c r="S1014" s="642">
        <v>1</v>
      </c>
      <c r="T1014" s="691">
        <v>1</v>
      </c>
      <c r="U1014" s="673">
        <v>1</v>
      </c>
    </row>
    <row r="1015" spans="1:21" ht="14.4" customHeight="1" x14ac:dyDescent="0.3">
      <c r="A1015" s="625">
        <v>7</v>
      </c>
      <c r="B1015" s="626" t="s">
        <v>528</v>
      </c>
      <c r="C1015" s="626">
        <v>89301074</v>
      </c>
      <c r="D1015" s="689" t="s">
        <v>4276</v>
      </c>
      <c r="E1015" s="690" t="s">
        <v>2893</v>
      </c>
      <c r="F1015" s="626" t="s">
        <v>2873</v>
      </c>
      <c r="G1015" s="626" t="s">
        <v>2991</v>
      </c>
      <c r="H1015" s="626" t="s">
        <v>527</v>
      </c>
      <c r="I1015" s="626" t="s">
        <v>974</v>
      </c>
      <c r="J1015" s="626" t="s">
        <v>3858</v>
      </c>
      <c r="K1015" s="626" t="s">
        <v>3859</v>
      </c>
      <c r="L1015" s="627">
        <v>0</v>
      </c>
      <c r="M1015" s="627">
        <v>0</v>
      </c>
      <c r="N1015" s="626">
        <v>1</v>
      </c>
      <c r="O1015" s="691">
        <v>0.5</v>
      </c>
      <c r="P1015" s="627">
        <v>0</v>
      </c>
      <c r="Q1015" s="642"/>
      <c r="R1015" s="626">
        <v>1</v>
      </c>
      <c r="S1015" s="642">
        <v>1</v>
      </c>
      <c r="T1015" s="691">
        <v>0.5</v>
      </c>
      <c r="U1015" s="673">
        <v>1</v>
      </c>
    </row>
    <row r="1016" spans="1:21" ht="14.4" customHeight="1" x14ac:dyDescent="0.3">
      <c r="A1016" s="625">
        <v>7</v>
      </c>
      <c r="B1016" s="626" t="s">
        <v>528</v>
      </c>
      <c r="C1016" s="626">
        <v>89301074</v>
      </c>
      <c r="D1016" s="689" t="s">
        <v>4276</v>
      </c>
      <c r="E1016" s="690" t="s">
        <v>2893</v>
      </c>
      <c r="F1016" s="626" t="s">
        <v>2873</v>
      </c>
      <c r="G1016" s="626" t="s">
        <v>3054</v>
      </c>
      <c r="H1016" s="626" t="s">
        <v>527</v>
      </c>
      <c r="I1016" s="626" t="s">
        <v>3551</v>
      </c>
      <c r="J1016" s="626" t="s">
        <v>3552</v>
      </c>
      <c r="K1016" s="626" t="s">
        <v>3553</v>
      </c>
      <c r="L1016" s="627">
        <v>1130.2</v>
      </c>
      <c r="M1016" s="627">
        <v>6781.2000000000007</v>
      </c>
      <c r="N1016" s="626">
        <v>6</v>
      </c>
      <c r="O1016" s="691">
        <v>1</v>
      </c>
      <c r="P1016" s="627"/>
      <c r="Q1016" s="642">
        <v>0</v>
      </c>
      <c r="R1016" s="626"/>
      <c r="S1016" s="642">
        <v>0</v>
      </c>
      <c r="T1016" s="691"/>
      <c r="U1016" s="673">
        <v>0</v>
      </c>
    </row>
    <row r="1017" spans="1:21" ht="14.4" customHeight="1" x14ac:dyDescent="0.3">
      <c r="A1017" s="625">
        <v>7</v>
      </c>
      <c r="B1017" s="626" t="s">
        <v>528</v>
      </c>
      <c r="C1017" s="626">
        <v>89301074</v>
      </c>
      <c r="D1017" s="689" t="s">
        <v>4276</v>
      </c>
      <c r="E1017" s="690" t="s">
        <v>2893</v>
      </c>
      <c r="F1017" s="626" t="s">
        <v>2873</v>
      </c>
      <c r="G1017" s="626" t="s">
        <v>3054</v>
      </c>
      <c r="H1017" s="626" t="s">
        <v>645</v>
      </c>
      <c r="I1017" s="626" t="s">
        <v>3055</v>
      </c>
      <c r="J1017" s="626" t="s">
        <v>3056</v>
      </c>
      <c r="K1017" s="626" t="s">
        <v>3057</v>
      </c>
      <c r="L1017" s="627">
        <v>1027.5999999999999</v>
      </c>
      <c r="M1017" s="627">
        <v>22607.199999999997</v>
      </c>
      <c r="N1017" s="626">
        <v>22</v>
      </c>
      <c r="O1017" s="691">
        <v>6.5</v>
      </c>
      <c r="P1017" s="627">
        <v>19524.399999999998</v>
      </c>
      <c r="Q1017" s="642">
        <v>0.86363636363636365</v>
      </c>
      <c r="R1017" s="626">
        <v>19</v>
      </c>
      <c r="S1017" s="642">
        <v>0.86363636363636365</v>
      </c>
      <c r="T1017" s="691">
        <v>5.5</v>
      </c>
      <c r="U1017" s="673">
        <v>0.84615384615384615</v>
      </c>
    </row>
    <row r="1018" spans="1:21" ht="14.4" customHeight="1" x14ac:dyDescent="0.3">
      <c r="A1018" s="625">
        <v>7</v>
      </c>
      <c r="B1018" s="626" t="s">
        <v>528</v>
      </c>
      <c r="C1018" s="626">
        <v>89301074</v>
      </c>
      <c r="D1018" s="689" t="s">
        <v>4276</v>
      </c>
      <c r="E1018" s="690" t="s">
        <v>2893</v>
      </c>
      <c r="F1018" s="626" t="s">
        <v>2873</v>
      </c>
      <c r="G1018" s="626" t="s">
        <v>3054</v>
      </c>
      <c r="H1018" s="626" t="s">
        <v>527</v>
      </c>
      <c r="I1018" s="626" t="s">
        <v>3984</v>
      </c>
      <c r="J1018" s="626" t="s">
        <v>3056</v>
      </c>
      <c r="K1018" s="626" t="s">
        <v>3985</v>
      </c>
      <c r="L1018" s="627">
        <v>2055.08</v>
      </c>
      <c r="M1018" s="627">
        <v>18495.72</v>
      </c>
      <c r="N1018" s="626">
        <v>9</v>
      </c>
      <c r="O1018" s="691">
        <v>3</v>
      </c>
      <c r="P1018" s="627">
        <v>18495.72</v>
      </c>
      <c r="Q1018" s="642">
        <v>1</v>
      </c>
      <c r="R1018" s="626">
        <v>9</v>
      </c>
      <c r="S1018" s="642">
        <v>1</v>
      </c>
      <c r="T1018" s="691">
        <v>3</v>
      </c>
      <c r="U1018" s="673">
        <v>1</v>
      </c>
    </row>
    <row r="1019" spans="1:21" ht="14.4" customHeight="1" x14ac:dyDescent="0.3">
      <c r="A1019" s="625">
        <v>7</v>
      </c>
      <c r="B1019" s="626" t="s">
        <v>528</v>
      </c>
      <c r="C1019" s="626">
        <v>89301074</v>
      </c>
      <c r="D1019" s="689" t="s">
        <v>4276</v>
      </c>
      <c r="E1019" s="690" t="s">
        <v>2893</v>
      </c>
      <c r="F1019" s="626" t="s">
        <v>2873</v>
      </c>
      <c r="G1019" s="626" t="s">
        <v>3054</v>
      </c>
      <c r="H1019" s="626" t="s">
        <v>645</v>
      </c>
      <c r="I1019" s="626" t="s">
        <v>3058</v>
      </c>
      <c r="J1019" s="626" t="s">
        <v>3059</v>
      </c>
      <c r="K1019" s="626" t="s">
        <v>3060</v>
      </c>
      <c r="L1019" s="627">
        <v>1509.4</v>
      </c>
      <c r="M1019" s="627">
        <v>51319.600000000006</v>
      </c>
      <c r="N1019" s="626">
        <v>34</v>
      </c>
      <c r="O1019" s="691">
        <v>7</v>
      </c>
      <c r="P1019" s="627">
        <v>42263.200000000004</v>
      </c>
      <c r="Q1019" s="642">
        <v>0.82352941176470584</v>
      </c>
      <c r="R1019" s="626">
        <v>28</v>
      </c>
      <c r="S1019" s="642">
        <v>0.82352941176470584</v>
      </c>
      <c r="T1019" s="691">
        <v>6</v>
      </c>
      <c r="U1019" s="673">
        <v>0.8571428571428571</v>
      </c>
    </row>
    <row r="1020" spans="1:21" ht="14.4" customHeight="1" x14ac:dyDescent="0.3">
      <c r="A1020" s="625">
        <v>7</v>
      </c>
      <c r="B1020" s="626" t="s">
        <v>528</v>
      </c>
      <c r="C1020" s="626">
        <v>89301074</v>
      </c>
      <c r="D1020" s="689" t="s">
        <v>4276</v>
      </c>
      <c r="E1020" s="690" t="s">
        <v>2893</v>
      </c>
      <c r="F1020" s="626" t="s">
        <v>2873</v>
      </c>
      <c r="G1020" s="626" t="s">
        <v>3054</v>
      </c>
      <c r="H1020" s="626" t="s">
        <v>645</v>
      </c>
      <c r="I1020" s="626" t="s">
        <v>3283</v>
      </c>
      <c r="J1020" s="626" t="s">
        <v>3284</v>
      </c>
      <c r="K1020" s="626" t="s">
        <v>3285</v>
      </c>
      <c r="L1020" s="627">
        <v>1896.14</v>
      </c>
      <c r="M1020" s="627">
        <v>56884.200000000004</v>
      </c>
      <c r="N1020" s="626">
        <v>30</v>
      </c>
      <c r="O1020" s="691">
        <v>6</v>
      </c>
      <c r="P1020" s="627">
        <v>18961.400000000001</v>
      </c>
      <c r="Q1020" s="642">
        <v>0.33333333333333331</v>
      </c>
      <c r="R1020" s="626">
        <v>10</v>
      </c>
      <c r="S1020" s="642">
        <v>0.33333333333333331</v>
      </c>
      <c r="T1020" s="691">
        <v>2</v>
      </c>
      <c r="U1020" s="673">
        <v>0.33333333333333331</v>
      </c>
    </row>
    <row r="1021" spans="1:21" ht="14.4" customHeight="1" x14ac:dyDescent="0.3">
      <c r="A1021" s="625">
        <v>7</v>
      </c>
      <c r="B1021" s="626" t="s">
        <v>528</v>
      </c>
      <c r="C1021" s="626">
        <v>89301074</v>
      </c>
      <c r="D1021" s="689" t="s">
        <v>4276</v>
      </c>
      <c r="E1021" s="690" t="s">
        <v>2893</v>
      </c>
      <c r="F1021" s="626" t="s">
        <v>2873</v>
      </c>
      <c r="G1021" s="626" t="s">
        <v>3054</v>
      </c>
      <c r="H1021" s="626" t="s">
        <v>527</v>
      </c>
      <c r="I1021" s="626" t="s">
        <v>4062</v>
      </c>
      <c r="J1021" s="626" t="s">
        <v>3059</v>
      </c>
      <c r="K1021" s="626" t="s">
        <v>4063</v>
      </c>
      <c r="L1021" s="627">
        <v>3018.79</v>
      </c>
      <c r="M1021" s="627">
        <v>27169.109999999997</v>
      </c>
      <c r="N1021" s="626">
        <v>9</v>
      </c>
      <c r="O1021" s="691">
        <v>3</v>
      </c>
      <c r="P1021" s="627"/>
      <c r="Q1021" s="642">
        <v>0</v>
      </c>
      <c r="R1021" s="626"/>
      <c r="S1021" s="642">
        <v>0</v>
      </c>
      <c r="T1021" s="691"/>
      <c r="U1021" s="673">
        <v>0</v>
      </c>
    </row>
    <row r="1022" spans="1:21" ht="14.4" customHeight="1" x14ac:dyDescent="0.3">
      <c r="A1022" s="625">
        <v>7</v>
      </c>
      <c r="B1022" s="626" t="s">
        <v>528</v>
      </c>
      <c r="C1022" s="626">
        <v>89301074</v>
      </c>
      <c r="D1022" s="689" t="s">
        <v>4276</v>
      </c>
      <c r="E1022" s="690" t="s">
        <v>2893</v>
      </c>
      <c r="F1022" s="626" t="s">
        <v>2873</v>
      </c>
      <c r="G1022" s="626" t="s">
        <v>3054</v>
      </c>
      <c r="H1022" s="626" t="s">
        <v>527</v>
      </c>
      <c r="I1022" s="626" t="s">
        <v>4064</v>
      </c>
      <c r="J1022" s="626" t="s">
        <v>3284</v>
      </c>
      <c r="K1022" s="626" t="s">
        <v>4065</v>
      </c>
      <c r="L1022" s="627">
        <v>3792.26</v>
      </c>
      <c r="M1022" s="627">
        <v>34130.340000000004</v>
      </c>
      <c r="N1022" s="626">
        <v>9</v>
      </c>
      <c r="O1022" s="691">
        <v>2</v>
      </c>
      <c r="P1022" s="627">
        <v>34130.340000000004</v>
      </c>
      <c r="Q1022" s="642">
        <v>1</v>
      </c>
      <c r="R1022" s="626">
        <v>9</v>
      </c>
      <c r="S1022" s="642">
        <v>1</v>
      </c>
      <c r="T1022" s="691">
        <v>2</v>
      </c>
      <c r="U1022" s="673">
        <v>1</v>
      </c>
    </row>
    <row r="1023" spans="1:21" ht="14.4" customHeight="1" x14ac:dyDescent="0.3">
      <c r="A1023" s="625">
        <v>7</v>
      </c>
      <c r="B1023" s="626" t="s">
        <v>528</v>
      </c>
      <c r="C1023" s="626">
        <v>89301074</v>
      </c>
      <c r="D1023" s="689" t="s">
        <v>4276</v>
      </c>
      <c r="E1023" s="690" t="s">
        <v>2893</v>
      </c>
      <c r="F1023" s="626" t="s">
        <v>2873</v>
      </c>
      <c r="G1023" s="626" t="s">
        <v>3061</v>
      </c>
      <c r="H1023" s="626" t="s">
        <v>645</v>
      </c>
      <c r="I1023" s="626" t="s">
        <v>3286</v>
      </c>
      <c r="J1023" s="626" t="s">
        <v>3287</v>
      </c>
      <c r="K1023" s="626" t="s">
        <v>3288</v>
      </c>
      <c r="L1023" s="627">
        <v>162.13</v>
      </c>
      <c r="M1023" s="627">
        <v>8592.8900000000012</v>
      </c>
      <c r="N1023" s="626">
        <v>53</v>
      </c>
      <c r="O1023" s="691">
        <v>16.5</v>
      </c>
      <c r="P1023" s="627">
        <v>3080.4700000000003</v>
      </c>
      <c r="Q1023" s="642">
        <v>0.35849056603773582</v>
      </c>
      <c r="R1023" s="626">
        <v>19</v>
      </c>
      <c r="S1023" s="642">
        <v>0.35849056603773582</v>
      </c>
      <c r="T1023" s="691">
        <v>7</v>
      </c>
      <c r="U1023" s="673">
        <v>0.42424242424242425</v>
      </c>
    </row>
    <row r="1024" spans="1:21" ht="14.4" customHeight="1" x14ac:dyDescent="0.3">
      <c r="A1024" s="625">
        <v>7</v>
      </c>
      <c r="B1024" s="626" t="s">
        <v>528</v>
      </c>
      <c r="C1024" s="626">
        <v>89301074</v>
      </c>
      <c r="D1024" s="689" t="s">
        <v>4276</v>
      </c>
      <c r="E1024" s="690" t="s">
        <v>2893</v>
      </c>
      <c r="F1024" s="626" t="s">
        <v>2873</v>
      </c>
      <c r="G1024" s="626" t="s">
        <v>3061</v>
      </c>
      <c r="H1024" s="626" t="s">
        <v>645</v>
      </c>
      <c r="I1024" s="626" t="s">
        <v>2065</v>
      </c>
      <c r="J1024" s="626" t="s">
        <v>2066</v>
      </c>
      <c r="K1024" s="626" t="s">
        <v>2852</v>
      </c>
      <c r="L1024" s="627">
        <v>216.16</v>
      </c>
      <c r="M1024" s="627">
        <v>1945.44</v>
      </c>
      <c r="N1024" s="626">
        <v>9</v>
      </c>
      <c r="O1024" s="691">
        <v>1.5</v>
      </c>
      <c r="P1024" s="627">
        <v>1296.96</v>
      </c>
      <c r="Q1024" s="642">
        <v>0.66666666666666663</v>
      </c>
      <c r="R1024" s="626">
        <v>6</v>
      </c>
      <c r="S1024" s="642">
        <v>0.66666666666666663</v>
      </c>
      <c r="T1024" s="691">
        <v>1</v>
      </c>
      <c r="U1024" s="673">
        <v>0.66666666666666663</v>
      </c>
    </row>
    <row r="1025" spans="1:21" ht="14.4" customHeight="1" x14ac:dyDescent="0.3">
      <c r="A1025" s="625">
        <v>7</v>
      </c>
      <c r="B1025" s="626" t="s">
        <v>528</v>
      </c>
      <c r="C1025" s="626">
        <v>89301074</v>
      </c>
      <c r="D1025" s="689" t="s">
        <v>4276</v>
      </c>
      <c r="E1025" s="690" t="s">
        <v>2893</v>
      </c>
      <c r="F1025" s="626" t="s">
        <v>2873</v>
      </c>
      <c r="G1025" s="626" t="s">
        <v>3061</v>
      </c>
      <c r="H1025" s="626" t="s">
        <v>527</v>
      </c>
      <c r="I1025" s="626" t="s">
        <v>4066</v>
      </c>
      <c r="J1025" s="626" t="s">
        <v>714</v>
      </c>
      <c r="K1025" s="626" t="s">
        <v>4067</v>
      </c>
      <c r="L1025" s="627">
        <v>1288.8900000000001</v>
      </c>
      <c r="M1025" s="627">
        <v>2577.7800000000002</v>
      </c>
      <c r="N1025" s="626">
        <v>2</v>
      </c>
      <c r="O1025" s="691"/>
      <c r="P1025" s="627">
        <v>2577.7800000000002</v>
      </c>
      <c r="Q1025" s="642">
        <v>1</v>
      </c>
      <c r="R1025" s="626">
        <v>2</v>
      </c>
      <c r="S1025" s="642">
        <v>1</v>
      </c>
      <c r="T1025" s="691"/>
      <c r="U1025" s="673"/>
    </row>
    <row r="1026" spans="1:21" ht="14.4" customHeight="1" x14ac:dyDescent="0.3">
      <c r="A1026" s="625">
        <v>7</v>
      </c>
      <c r="B1026" s="626" t="s">
        <v>528</v>
      </c>
      <c r="C1026" s="626">
        <v>89301074</v>
      </c>
      <c r="D1026" s="689" t="s">
        <v>4276</v>
      </c>
      <c r="E1026" s="690" t="s">
        <v>2893</v>
      </c>
      <c r="F1026" s="626" t="s">
        <v>2873</v>
      </c>
      <c r="G1026" s="626" t="s">
        <v>3061</v>
      </c>
      <c r="H1026" s="626" t="s">
        <v>527</v>
      </c>
      <c r="I1026" s="626" t="s">
        <v>713</v>
      </c>
      <c r="J1026" s="626" t="s">
        <v>2853</v>
      </c>
      <c r="K1026" s="626" t="s">
        <v>1938</v>
      </c>
      <c r="L1026" s="627">
        <v>201.75</v>
      </c>
      <c r="M1026" s="627">
        <v>2017.5</v>
      </c>
      <c r="N1026" s="626">
        <v>10</v>
      </c>
      <c r="O1026" s="691">
        <v>4</v>
      </c>
      <c r="P1026" s="627">
        <v>1210.5</v>
      </c>
      <c r="Q1026" s="642">
        <v>0.6</v>
      </c>
      <c r="R1026" s="626">
        <v>6</v>
      </c>
      <c r="S1026" s="642">
        <v>0.6</v>
      </c>
      <c r="T1026" s="691">
        <v>2.5</v>
      </c>
      <c r="U1026" s="673">
        <v>0.625</v>
      </c>
    </row>
    <row r="1027" spans="1:21" ht="14.4" customHeight="1" x14ac:dyDescent="0.3">
      <c r="A1027" s="625">
        <v>7</v>
      </c>
      <c r="B1027" s="626" t="s">
        <v>528</v>
      </c>
      <c r="C1027" s="626">
        <v>89301074</v>
      </c>
      <c r="D1027" s="689" t="s">
        <v>4276</v>
      </c>
      <c r="E1027" s="690" t="s">
        <v>2893</v>
      </c>
      <c r="F1027" s="626" t="s">
        <v>2873</v>
      </c>
      <c r="G1027" s="626" t="s">
        <v>3062</v>
      </c>
      <c r="H1027" s="626" t="s">
        <v>527</v>
      </c>
      <c r="I1027" s="626" t="s">
        <v>3289</v>
      </c>
      <c r="J1027" s="626" t="s">
        <v>3067</v>
      </c>
      <c r="K1027" s="626" t="s">
        <v>3290</v>
      </c>
      <c r="L1027" s="627">
        <v>87.14</v>
      </c>
      <c r="M1027" s="627">
        <v>174.28</v>
      </c>
      <c r="N1027" s="626">
        <v>2</v>
      </c>
      <c r="O1027" s="691">
        <v>0.5</v>
      </c>
      <c r="P1027" s="627">
        <v>174.28</v>
      </c>
      <c r="Q1027" s="642">
        <v>1</v>
      </c>
      <c r="R1027" s="626">
        <v>2</v>
      </c>
      <c r="S1027" s="642">
        <v>1</v>
      </c>
      <c r="T1027" s="691">
        <v>0.5</v>
      </c>
      <c r="U1027" s="673">
        <v>1</v>
      </c>
    </row>
    <row r="1028" spans="1:21" ht="14.4" customHeight="1" x14ac:dyDescent="0.3">
      <c r="A1028" s="625">
        <v>7</v>
      </c>
      <c r="B1028" s="626" t="s">
        <v>528</v>
      </c>
      <c r="C1028" s="626">
        <v>89301074</v>
      </c>
      <c r="D1028" s="689" t="s">
        <v>4276</v>
      </c>
      <c r="E1028" s="690" t="s">
        <v>2893</v>
      </c>
      <c r="F1028" s="626" t="s">
        <v>2873</v>
      </c>
      <c r="G1028" s="626" t="s">
        <v>3291</v>
      </c>
      <c r="H1028" s="626" t="s">
        <v>527</v>
      </c>
      <c r="I1028" s="626" t="s">
        <v>4068</v>
      </c>
      <c r="J1028" s="626" t="s">
        <v>3412</v>
      </c>
      <c r="K1028" s="626" t="s">
        <v>4069</v>
      </c>
      <c r="L1028" s="627">
        <v>188.41</v>
      </c>
      <c r="M1028" s="627">
        <v>188.41</v>
      </c>
      <c r="N1028" s="626">
        <v>1</v>
      </c>
      <c r="O1028" s="691">
        <v>1</v>
      </c>
      <c r="P1028" s="627"/>
      <c r="Q1028" s="642">
        <v>0</v>
      </c>
      <c r="R1028" s="626"/>
      <c r="S1028" s="642">
        <v>0</v>
      </c>
      <c r="T1028" s="691"/>
      <c r="U1028" s="673">
        <v>0</v>
      </c>
    </row>
    <row r="1029" spans="1:21" ht="14.4" customHeight="1" x14ac:dyDescent="0.3">
      <c r="A1029" s="625">
        <v>7</v>
      </c>
      <c r="B1029" s="626" t="s">
        <v>528</v>
      </c>
      <c r="C1029" s="626">
        <v>89301074</v>
      </c>
      <c r="D1029" s="689" t="s">
        <v>4276</v>
      </c>
      <c r="E1029" s="690" t="s">
        <v>2893</v>
      </c>
      <c r="F1029" s="626" t="s">
        <v>2873</v>
      </c>
      <c r="G1029" s="626" t="s">
        <v>3069</v>
      </c>
      <c r="H1029" s="626" t="s">
        <v>527</v>
      </c>
      <c r="I1029" s="626" t="s">
        <v>3070</v>
      </c>
      <c r="J1029" s="626" t="s">
        <v>3071</v>
      </c>
      <c r="K1029" s="626" t="s">
        <v>3072</v>
      </c>
      <c r="L1029" s="627">
        <v>53.67</v>
      </c>
      <c r="M1029" s="627">
        <v>2039.4599999999998</v>
      </c>
      <c r="N1029" s="626">
        <v>38</v>
      </c>
      <c r="O1029" s="691">
        <v>11</v>
      </c>
      <c r="P1029" s="627">
        <v>858.72</v>
      </c>
      <c r="Q1029" s="642">
        <v>0.4210526315789474</v>
      </c>
      <c r="R1029" s="626">
        <v>16</v>
      </c>
      <c r="S1029" s="642">
        <v>0.42105263157894735</v>
      </c>
      <c r="T1029" s="691">
        <v>6.5</v>
      </c>
      <c r="U1029" s="673">
        <v>0.59090909090909094</v>
      </c>
    </row>
    <row r="1030" spans="1:21" ht="14.4" customHeight="1" x14ac:dyDescent="0.3">
      <c r="A1030" s="625">
        <v>7</v>
      </c>
      <c r="B1030" s="626" t="s">
        <v>528</v>
      </c>
      <c r="C1030" s="626">
        <v>89301074</v>
      </c>
      <c r="D1030" s="689" t="s">
        <v>4276</v>
      </c>
      <c r="E1030" s="690" t="s">
        <v>2893</v>
      </c>
      <c r="F1030" s="626" t="s">
        <v>2873</v>
      </c>
      <c r="G1030" s="626" t="s">
        <v>3069</v>
      </c>
      <c r="H1030" s="626" t="s">
        <v>527</v>
      </c>
      <c r="I1030" s="626" t="s">
        <v>3070</v>
      </c>
      <c r="J1030" s="626" t="s">
        <v>3071</v>
      </c>
      <c r="K1030" s="626" t="s">
        <v>3072</v>
      </c>
      <c r="L1030" s="627">
        <v>25.8</v>
      </c>
      <c r="M1030" s="627">
        <v>516</v>
      </c>
      <c r="N1030" s="626">
        <v>20</v>
      </c>
      <c r="O1030" s="691">
        <v>4.5</v>
      </c>
      <c r="P1030" s="627">
        <v>361.2</v>
      </c>
      <c r="Q1030" s="642">
        <v>0.7</v>
      </c>
      <c r="R1030" s="626">
        <v>14</v>
      </c>
      <c r="S1030" s="642">
        <v>0.7</v>
      </c>
      <c r="T1030" s="691">
        <v>3.5</v>
      </c>
      <c r="U1030" s="673">
        <v>0.77777777777777779</v>
      </c>
    </row>
    <row r="1031" spans="1:21" ht="14.4" customHeight="1" x14ac:dyDescent="0.3">
      <c r="A1031" s="625">
        <v>7</v>
      </c>
      <c r="B1031" s="626" t="s">
        <v>528</v>
      </c>
      <c r="C1031" s="626">
        <v>89301074</v>
      </c>
      <c r="D1031" s="689" t="s">
        <v>4276</v>
      </c>
      <c r="E1031" s="690" t="s">
        <v>2893</v>
      </c>
      <c r="F1031" s="626" t="s">
        <v>2873</v>
      </c>
      <c r="G1031" s="626" t="s">
        <v>3069</v>
      </c>
      <c r="H1031" s="626" t="s">
        <v>527</v>
      </c>
      <c r="I1031" s="626" t="s">
        <v>3073</v>
      </c>
      <c r="J1031" s="626" t="s">
        <v>3074</v>
      </c>
      <c r="K1031" s="626" t="s">
        <v>2003</v>
      </c>
      <c r="L1031" s="627">
        <v>165.67</v>
      </c>
      <c r="M1031" s="627">
        <v>2650.7200000000003</v>
      </c>
      <c r="N1031" s="626">
        <v>16</v>
      </c>
      <c r="O1031" s="691">
        <v>4.5</v>
      </c>
      <c r="P1031" s="627">
        <v>1159.69</v>
      </c>
      <c r="Q1031" s="642">
        <v>0.4375</v>
      </c>
      <c r="R1031" s="626">
        <v>7</v>
      </c>
      <c r="S1031" s="642">
        <v>0.4375</v>
      </c>
      <c r="T1031" s="691">
        <v>2.5</v>
      </c>
      <c r="U1031" s="673">
        <v>0.55555555555555558</v>
      </c>
    </row>
    <row r="1032" spans="1:21" ht="14.4" customHeight="1" x14ac:dyDescent="0.3">
      <c r="A1032" s="625">
        <v>7</v>
      </c>
      <c r="B1032" s="626" t="s">
        <v>528</v>
      </c>
      <c r="C1032" s="626">
        <v>89301074</v>
      </c>
      <c r="D1032" s="689" t="s">
        <v>4276</v>
      </c>
      <c r="E1032" s="690" t="s">
        <v>2893</v>
      </c>
      <c r="F1032" s="626" t="s">
        <v>2873</v>
      </c>
      <c r="G1032" s="626" t="s">
        <v>3069</v>
      </c>
      <c r="H1032" s="626" t="s">
        <v>527</v>
      </c>
      <c r="I1032" s="626" t="s">
        <v>3073</v>
      </c>
      <c r="J1032" s="626" t="s">
        <v>3074</v>
      </c>
      <c r="K1032" s="626" t="s">
        <v>2003</v>
      </c>
      <c r="L1032" s="627">
        <v>77.42</v>
      </c>
      <c r="M1032" s="627">
        <v>696.78</v>
      </c>
      <c r="N1032" s="626">
        <v>9</v>
      </c>
      <c r="O1032" s="691">
        <v>1.5</v>
      </c>
      <c r="P1032" s="627">
        <v>696.78</v>
      </c>
      <c r="Q1032" s="642">
        <v>1</v>
      </c>
      <c r="R1032" s="626">
        <v>9</v>
      </c>
      <c r="S1032" s="642">
        <v>1</v>
      </c>
      <c r="T1032" s="691">
        <v>1.5</v>
      </c>
      <c r="U1032" s="673">
        <v>1</v>
      </c>
    </row>
    <row r="1033" spans="1:21" ht="14.4" customHeight="1" x14ac:dyDescent="0.3">
      <c r="A1033" s="625">
        <v>7</v>
      </c>
      <c r="B1033" s="626" t="s">
        <v>528</v>
      </c>
      <c r="C1033" s="626">
        <v>89301074</v>
      </c>
      <c r="D1033" s="689" t="s">
        <v>4276</v>
      </c>
      <c r="E1033" s="690" t="s">
        <v>2893</v>
      </c>
      <c r="F1033" s="626" t="s">
        <v>2873</v>
      </c>
      <c r="G1033" s="626" t="s">
        <v>3298</v>
      </c>
      <c r="H1033" s="626" t="s">
        <v>527</v>
      </c>
      <c r="I1033" s="626" t="s">
        <v>4070</v>
      </c>
      <c r="J1033" s="626" t="s">
        <v>3300</v>
      </c>
      <c r="K1033" s="626" t="s">
        <v>4071</v>
      </c>
      <c r="L1033" s="627">
        <v>104.37</v>
      </c>
      <c r="M1033" s="627">
        <v>313.11</v>
      </c>
      <c r="N1033" s="626">
        <v>3</v>
      </c>
      <c r="O1033" s="691">
        <v>0.5</v>
      </c>
      <c r="P1033" s="627">
        <v>313.11</v>
      </c>
      <c r="Q1033" s="642">
        <v>1</v>
      </c>
      <c r="R1033" s="626">
        <v>3</v>
      </c>
      <c r="S1033" s="642">
        <v>1</v>
      </c>
      <c r="T1033" s="691">
        <v>0.5</v>
      </c>
      <c r="U1033" s="673">
        <v>1</v>
      </c>
    </row>
    <row r="1034" spans="1:21" ht="14.4" customHeight="1" x14ac:dyDescent="0.3">
      <c r="A1034" s="625">
        <v>7</v>
      </c>
      <c r="B1034" s="626" t="s">
        <v>528</v>
      </c>
      <c r="C1034" s="626">
        <v>89301074</v>
      </c>
      <c r="D1034" s="689" t="s">
        <v>4276</v>
      </c>
      <c r="E1034" s="690" t="s">
        <v>2893</v>
      </c>
      <c r="F1034" s="626" t="s">
        <v>2873</v>
      </c>
      <c r="G1034" s="626" t="s">
        <v>3278</v>
      </c>
      <c r="H1034" s="626" t="s">
        <v>645</v>
      </c>
      <c r="I1034" s="626" t="s">
        <v>2027</v>
      </c>
      <c r="J1034" s="626" t="s">
        <v>2028</v>
      </c>
      <c r="K1034" s="626" t="s">
        <v>2029</v>
      </c>
      <c r="L1034" s="627">
        <v>232.44</v>
      </c>
      <c r="M1034" s="627">
        <v>1394.6399999999999</v>
      </c>
      <c r="N1034" s="626">
        <v>6</v>
      </c>
      <c r="O1034" s="691">
        <v>1</v>
      </c>
      <c r="P1034" s="627">
        <v>1394.6399999999999</v>
      </c>
      <c r="Q1034" s="642">
        <v>1</v>
      </c>
      <c r="R1034" s="626">
        <v>6</v>
      </c>
      <c r="S1034" s="642">
        <v>1</v>
      </c>
      <c r="T1034" s="691">
        <v>1</v>
      </c>
      <c r="U1034" s="673">
        <v>1</v>
      </c>
    </row>
    <row r="1035" spans="1:21" ht="14.4" customHeight="1" x14ac:dyDescent="0.3">
      <c r="A1035" s="625">
        <v>7</v>
      </c>
      <c r="B1035" s="626" t="s">
        <v>528</v>
      </c>
      <c r="C1035" s="626">
        <v>89301074</v>
      </c>
      <c r="D1035" s="689" t="s">
        <v>4276</v>
      </c>
      <c r="E1035" s="690" t="s">
        <v>2893</v>
      </c>
      <c r="F1035" s="626" t="s">
        <v>2873</v>
      </c>
      <c r="G1035" s="626" t="s">
        <v>3278</v>
      </c>
      <c r="H1035" s="626" t="s">
        <v>527</v>
      </c>
      <c r="I1035" s="626" t="s">
        <v>4072</v>
      </c>
      <c r="J1035" s="626" t="s">
        <v>4073</v>
      </c>
      <c r="K1035" s="626" t="s">
        <v>4074</v>
      </c>
      <c r="L1035" s="627">
        <v>0</v>
      </c>
      <c r="M1035" s="627">
        <v>0</v>
      </c>
      <c r="N1035" s="626">
        <v>3</v>
      </c>
      <c r="O1035" s="691">
        <v>1</v>
      </c>
      <c r="P1035" s="627">
        <v>0</v>
      </c>
      <c r="Q1035" s="642"/>
      <c r="R1035" s="626">
        <v>3</v>
      </c>
      <c r="S1035" s="642">
        <v>1</v>
      </c>
      <c r="T1035" s="691">
        <v>1</v>
      </c>
      <c r="U1035" s="673">
        <v>1</v>
      </c>
    </row>
    <row r="1036" spans="1:21" ht="14.4" customHeight="1" x14ac:dyDescent="0.3">
      <c r="A1036" s="625">
        <v>7</v>
      </c>
      <c r="B1036" s="626" t="s">
        <v>528</v>
      </c>
      <c r="C1036" s="626">
        <v>89301074</v>
      </c>
      <c r="D1036" s="689" t="s">
        <v>4276</v>
      </c>
      <c r="E1036" s="690" t="s">
        <v>2893</v>
      </c>
      <c r="F1036" s="626" t="s">
        <v>2873</v>
      </c>
      <c r="G1036" s="626" t="s">
        <v>3079</v>
      </c>
      <c r="H1036" s="626" t="s">
        <v>527</v>
      </c>
      <c r="I1036" s="626" t="s">
        <v>3080</v>
      </c>
      <c r="J1036" s="626" t="s">
        <v>3081</v>
      </c>
      <c r="K1036" s="626" t="s">
        <v>3082</v>
      </c>
      <c r="L1036" s="627">
        <v>629.07000000000005</v>
      </c>
      <c r="M1036" s="627">
        <v>11323.26</v>
      </c>
      <c r="N1036" s="626">
        <v>18</v>
      </c>
      <c r="O1036" s="691">
        <v>2</v>
      </c>
      <c r="P1036" s="627">
        <v>3774.42</v>
      </c>
      <c r="Q1036" s="642">
        <v>0.33333333333333331</v>
      </c>
      <c r="R1036" s="626">
        <v>6</v>
      </c>
      <c r="S1036" s="642">
        <v>0.33333333333333331</v>
      </c>
      <c r="T1036" s="691"/>
      <c r="U1036" s="673">
        <v>0</v>
      </c>
    </row>
    <row r="1037" spans="1:21" ht="14.4" customHeight="1" x14ac:dyDescent="0.3">
      <c r="A1037" s="625">
        <v>7</v>
      </c>
      <c r="B1037" s="626" t="s">
        <v>528</v>
      </c>
      <c r="C1037" s="626">
        <v>89301074</v>
      </c>
      <c r="D1037" s="689" t="s">
        <v>4276</v>
      </c>
      <c r="E1037" s="690" t="s">
        <v>2893</v>
      </c>
      <c r="F1037" s="626" t="s">
        <v>2873</v>
      </c>
      <c r="G1037" s="626" t="s">
        <v>3079</v>
      </c>
      <c r="H1037" s="626" t="s">
        <v>527</v>
      </c>
      <c r="I1037" s="626" t="s">
        <v>3098</v>
      </c>
      <c r="J1037" s="626" t="s">
        <v>3099</v>
      </c>
      <c r="K1037" s="626" t="s">
        <v>3100</v>
      </c>
      <c r="L1037" s="627">
        <v>1416.79</v>
      </c>
      <c r="M1037" s="627">
        <v>5667.16</v>
      </c>
      <c r="N1037" s="626">
        <v>4</v>
      </c>
      <c r="O1037" s="691">
        <v>1</v>
      </c>
      <c r="P1037" s="627"/>
      <c r="Q1037" s="642">
        <v>0</v>
      </c>
      <c r="R1037" s="626"/>
      <c r="S1037" s="642">
        <v>0</v>
      </c>
      <c r="T1037" s="691"/>
      <c r="U1037" s="673">
        <v>0</v>
      </c>
    </row>
    <row r="1038" spans="1:21" ht="14.4" customHeight="1" x14ac:dyDescent="0.3">
      <c r="A1038" s="625">
        <v>7</v>
      </c>
      <c r="B1038" s="626" t="s">
        <v>528</v>
      </c>
      <c r="C1038" s="626">
        <v>89301074</v>
      </c>
      <c r="D1038" s="689" t="s">
        <v>4276</v>
      </c>
      <c r="E1038" s="690" t="s">
        <v>2893</v>
      </c>
      <c r="F1038" s="626" t="s">
        <v>2873</v>
      </c>
      <c r="G1038" s="626" t="s">
        <v>3079</v>
      </c>
      <c r="H1038" s="626" t="s">
        <v>527</v>
      </c>
      <c r="I1038" s="626" t="s">
        <v>3101</v>
      </c>
      <c r="J1038" s="626" t="s">
        <v>3102</v>
      </c>
      <c r="K1038" s="626" t="s">
        <v>3103</v>
      </c>
      <c r="L1038" s="627">
        <v>1889.62</v>
      </c>
      <c r="M1038" s="627">
        <v>15116.96</v>
      </c>
      <c r="N1038" s="626">
        <v>8</v>
      </c>
      <c r="O1038" s="691">
        <v>2</v>
      </c>
      <c r="P1038" s="627">
        <v>7558.48</v>
      </c>
      <c r="Q1038" s="642">
        <v>0.5</v>
      </c>
      <c r="R1038" s="626">
        <v>4</v>
      </c>
      <c r="S1038" s="642">
        <v>0.5</v>
      </c>
      <c r="T1038" s="691">
        <v>1</v>
      </c>
      <c r="U1038" s="673">
        <v>0.5</v>
      </c>
    </row>
    <row r="1039" spans="1:21" ht="14.4" customHeight="1" x14ac:dyDescent="0.3">
      <c r="A1039" s="625">
        <v>7</v>
      </c>
      <c r="B1039" s="626" t="s">
        <v>528</v>
      </c>
      <c r="C1039" s="626">
        <v>89301074</v>
      </c>
      <c r="D1039" s="689" t="s">
        <v>4276</v>
      </c>
      <c r="E1039" s="690" t="s">
        <v>2893</v>
      </c>
      <c r="F1039" s="626" t="s">
        <v>2873</v>
      </c>
      <c r="G1039" s="626" t="s">
        <v>3079</v>
      </c>
      <c r="H1039" s="626" t="s">
        <v>527</v>
      </c>
      <c r="I1039" s="626" t="s">
        <v>3104</v>
      </c>
      <c r="J1039" s="626" t="s">
        <v>3105</v>
      </c>
      <c r="K1039" s="626" t="s">
        <v>3106</v>
      </c>
      <c r="L1039" s="627">
        <v>4358.63</v>
      </c>
      <c r="M1039" s="627">
        <v>8717.26</v>
      </c>
      <c r="N1039" s="626">
        <v>2</v>
      </c>
      <c r="O1039" s="691">
        <v>2</v>
      </c>
      <c r="P1039" s="627">
        <v>8717.26</v>
      </c>
      <c r="Q1039" s="642">
        <v>1</v>
      </c>
      <c r="R1039" s="626">
        <v>2</v>
      </c>
      <c r="S1039" s="642">
        <v>1</v>
      </c>
      <c r="T1039" s="691">
        <v>2</v>
      </c>
      <c r="U1039" s="673">
        <v>1</v>
      </c>
    </row>
    <row r="1040" spans="1:21" ht="14.4" customHeight="1" x14ac:dyDescent="0.3">
      <c r="A1040" s="625">
        <v>7</v>
      </c>
      <c r="B1040" s="626" t="s">
        <v>528</v>
      </c>
      <c r="C1040" s="626">
        <v>89301074</v>
      </c>
      <c r="D1040" s="689" t="s">
        <v>4276</v>
      </c>
      <c r="E1040" s="690" t="s">
        <v>2893</v>
      </c>
      <c r="F1040" s="626" t="s">
        <v>2873</v>
      </c>
      <c r="G1040" s="626" t="s">
        <v>3079</v>
      </c>
      <c r="H1040" s="626" t="s">
        <v>527</v>
      </c>
      <c r="I1040" s="626" t="s">
        <v>3116</v>
      </c>
      <c r="J1040" s="626" t="s">
        <v>3117</v>
      </c>
      <c r="K1040" s="626" t="s">
        <v>3118</v>
      </c>
      <c r="L1040" s="627">
        <v>2787.72</v>
      </c>
      <c r="M1040" s="627">
        <v>47391.24</v>
      </c>
      <c r="N1040" s="626">
        <v>17</v>
      </c>
      <c r="O1040" s="691">
        <v>4</v>
      </c>
      <c r="P1040" s="627">
        <v>33452.639999999999</v>
      </c>
      <c r="Q1040" s="642">
        <v>0.70588235294117652</v>
      </c>
      <c r="R1040" s="626">
        <v>12</v>
      </c>
      <c r="S1040" s="642">
        <v>0.70588235294117652</v>
      </c>
      <c r="T1040" s="691">
        <v>2</v>
      </c>
      <c r="U1040" s="673">
        <v>0.5</v>
      </c>
    </row>
    <row r="1041" spans="1:21" ht="14.4" customHeight="1" x14ac:dyDescent="0.3">
      <c r="A1041" s="625">
        <v>7</v>
      </c>
      <c r="B1041" s="626" t="s">
        <v>528</v>
      </c>
      <c r="C1041" s="626">
        <v>89301074</v>
      </c>
      <c r="D1041" s="689" t="s">
        <v>4276</v>
      </c>
      <c r="E1041" s="690" t="s">
        <v>2893</v>
      </c>
      <c r="F1041" s="626" t="s">
        <v>2873</v>
      </c>
      <c r="G1041" s="626" t="s">
        <v>3079</v>
      </c>
      <c r="H1041" s="626" t="s">
        <v>527</v>
      </c>
      <c r="I1041" s="626" t="s">
        <v>3119</v>
      </c>
      <c r="J1041" s="626" t="s">
        <v>3120</v>
      </c>
      <c r="K1041" s="626" t="s">
        <v>3121</v>
      </c>
      <c r="L1041" s="627">
        <v>2332.38</v>
      </c>
      <c r="M1041" s="627">
        <v>65306.64</v>
      </c>
      <c r="N1041" s="626">
        <v>28</v>
      </c>
      <c r="O1041" s="691">
        <v>5</v>
      </c>
      <c r="P1041" s="627">
        <v>65306.64</v>
      </c>
      <c r="Q1041" s="642">
        <v>1</v>
      </c>
      <c r="R1041" s="626">
        <v>28</v>
      </c>
      <c r="S1041" s="642">
        <v>1</v>
      </c>
      <c r="T1041" s="691">
        <v>5</v>
      </c>
      <c r="U1041" s="673">
        <v>1</v>
      </c>
    </row>
    <row r="1042" spans="1:21" ht="14.4" customHeight="1" x14ac:dyDescent="0.3">
      <c r="A1042" s="625">
        <v>7</v>
      </c>
      <c r="B1042" s="626" t="s">
        <v>528</v>
      </c>
      <c r="C1042" s="626">
        <v>89301074</v>
      </c>
      <c r="D1042" s="689" t="s">
        <v>4276</v>
      </c>
      <c r="E1042" s="690" t="s">
        <v>2893</v>
      </c>
      <c r="F1042" s="626" t="s">
        <v>2873</v>
      </c>
      <c r="G1042" s="626" t="s">
        <v>3079</v>
      </c>
      <c r="H1042" s="626" t="s">
        <v>527</v>
      </c>
      <c r="I1042" s="626" t="s">
        <v>3122</v>
      </c>
      <c r="J1042" s="626" t="s">
        <v>3123</v>
      </c>
      <c r="K1042" s="626" t="s">
        <v>3124</v>
      </c>
      <c r="L1042" s="627">
        <v>880.88</v>
      </c>
      <c r="M1042" s="627">
        <v>37877.839999999997</v>
      </c>
      <c r="N1042" s="626">
        <v>43</v>
      </c>
      <c r="O1042" s="691">
        <v>10</v>
      </c>
      <c r="P1042" s="627">
        <v>23783.759999999998</v>
      </c>
      <c r="Q1042" s="642">
        <v>0.62790697674418605</v>
      </c>
      <c r="R1042" s="626">
        <v>27</v>
      </c>
      <c r="S1042" s="642">
        <v>0.62790697674418605</v>
      </c>
      <c r="T1042" s="691">
        <v>7</v>
      </c>
      <c r="U1042" s="673">
        <v>0.7</v>
      </c>
    </row>
    <row r="1043" spans="1:21" ht="14.4" customHeight="1" x14ac:dyDescent="0.3">
      <c r="A1043" s="625">
        <v>7</v>
      </c>
      <c r="B1043" s="626" t="s">
        <v>528</v>
      </c>
      <c r="C1043" s="626">
        <v>89301074</v>
      </c>
      <c r="D1043" s="689" t="s">
        <v>4276</v>
      </c>
      <c r="E1043" s="690" t="s">
        <v>2893</v>
      </c>
      <c r="F1043" s="626" t="s">
        <v>2873</v>
      </c>
      <c r="G1043" s="626" t="s">
        <v>3079</v>
      </c>
      <c r="H1043" s="626" t="s">
        <v>527</v>
      </c>
      <c r="I1043" s="626" t="s">
        <v>3125</v>
      </c>
      <c r="J1043" s="626" t="s">
        <v>3126</v>
      </c>
      <c r="K1043" s="626" t="s">
        <v>3127</v>
      </c>
      <c r="L1043" s="627">
        <v>1629.03</v>
      </c>
      <c r="M1043" s="627">
        <v>9774.18</v>
      </c>
      <c r="N1043" s="626">
        <v>6</v>
      </c>
      <c r="O1043" s="691">
        <v>1</v>
      </c>
      <c r="P1043" s="627"/>
      <c r="Q1043" s="642">
        <v>0</v>
      </c>
      <c r="R1043" s="626"/>
      <c r="S1043" s="642">
        <v>0</v>
      </c>
      <c r="T1043" s="691"/>
      <c r="U1043" s="673">
        <v>0</v>
      </c>
    </row>
    <row r="1044" spans="1:21" ht="14.4" customHeight="1" x14ac:dyDescent="0.3">
      <c r="A1044" s="625">
        <v>7</v>
      </c>
      <c r="B1044" s="626" t="s">
        <v>528</v>
      </c>
      <c r="C1044" s="626">
        <v>89301074</v>
      </c>
      <c r="D1044" s="689" t="s">
        <v>4276</v>
      </c>
      <c r="E1044" s="690" t="s">
        <v>2893</v>
      </c>
      <c r="F1044" s="626" t="s">
        <v>2873</v>
      </c>
      <c r="G1044" s="626" t="s">
        <v>3128</v>
      </c>
      <c r="H1044" s="626" t="s">
        <v>645</v>
      </c>
      <c r="I1044" s="626" t="s">
        <v>3140</v>
      </c>
      <c r="J1044" s="626" t="s">
        <v>1967</v>
      </c>
      <c r="K1044" s="626" t="s">
        <v>3131</v>
      </c>
      <c r="L1044" s="627">
        <v>443.52</v>
      </c>
      <c r="M1044" s="627">
        <v>887.04</v>
      </c>
      <c r="N1044" s="626">
        <v>2</v>
      </c>
      <c r="O1044" s="691">
        <v>1</v>
      </c>
      <c r="P1044" s="627"/>
      <c r="Q1044" s="642">
        <v>0</v>
      </c>
      <c r="R1044" s="626"/>
      <c r="S1044" s="642">
        <v>0</v>
      </c>
      <c r="T1044" s="691"/>
      <c r="U1044" s="673">
        <v>0</v>
      </c>
    </row>
    <row r="1045" spans="1:21" ht="14.4" customHeight="1" x14ac:dyDescent="0.3">
      <c r="A1045" s="625">
        <v>7</v>
      </c>
      <c r="B1045" s="626" t="s">
        <v>528</v>
      </c>
      <c r="C1045" s="626">
        <v>89301074</v>
      </c>
      <c r="D1045" s="689" t="s">
        <v>4276</v>
      </c>
      <c r="E1045" s="690" t="s">
        <v>2893</v>
      </c>
      <c r="F1045" s="626" t="s">
        <v>2873</v>
      </c>
      <c r="G1045" s="626" t="s">
        <v>3128</v>
      </c>
      <c r="H1045" s="626" t="s">
        <v>645</v>
      </c>
      <c r="I1045" s="626" t="s">
        <v>1966</v>
      </c>
      <c r="J1045" s="626" t="s">
        <v>1967</v>
      </c>
      <c r="K1045" s="626" t="s">
        <v>1968</v>
      </c>
      <c r="L1045" s="627">
        <v>887.05</v>
      </c>
      <c r="M1045" s="627">
        <v>13305.75</v>
      </c>
      <c r="N1045" s="626">
        <v>15</v>
      </c>
      <c r="O1045" s="691">
        <v>9</v>
      </c>
      <c r="P1045" s="627">
        <v>3548.2</v>
      </c>
      <c r="Q1045" s="642">
        <v>0.26666666666666666</v>
      </c>
      <c r="R1045" s="626">
        <v>4</v>
      </c>
      <c r="S1045" s="642">
        <v>0.26666666666666666</v>
      </c>
      <c r="T1045" s="691">
        <v>1.5</v>
      </c>
      <c r="U1045" s="673">
        <v>0.16666666666666666</v>
      </c>
    </row>
    <row r="1046" spans="1:21" ht="14.4" customHeight="1" x14ac:dyDescent="0.3">
      <c r="A1046" s="625">
        <v>7</v>
      </c>
      <c r="B1046" s="626" t="s">
        <v>528</v>
      </c>
      <c r="C1046" s="626">
        <v>89301074</v>
      </c>
      <c r="D1046" s="689" t="s">
        <v>4276</v>
      </c>
      <c r="E1046" s="690" t="s">
        <v>2893</v>
      </c>
      <c r="F1046" s="626" t="s">
        <v>2873</v>
      </c>
      <c r="G1046" s="626" t="s">
        <v>3141</v>
      </c>
      <c r="H1046" s="626" t="s">
        <v>527</v>
      </c>
      <c r="I1046" s="626" t="s">
        <v>3142</v>
      </c>
      <c r="J1046" s="626" t="s">
        <v>3143</v>
      </c>
      <c r="K1046" s="626" t="s">
        <v>3144</v>
      </c>
      <c r="L1046" s="627">
        <v>760.15</v>
      </c>
      <c r="M1046" s="627">
        <v>18243.599999999999</v>
      </c>
      <c r="N1046" s="626">
        <v>24</v>
      </c>
      <c r="O1046" s="691">
        <v>4</v>
      </c>
      <c r="P1046" s="627">
        <v>9121.7999999999993</v>
      </c>
      <c r="Q1046" s="642">
        <v>0.5</v>
      </c>
      <c r="R1046" s="626">
        <v>12</v>
      </c>
      <c r="S1046" s="642">
        <v>0.5</v>
      </c>
      <c r="T1046" s="691">
        <v>2</v>
      </c>
      <c r="U1046" s="673">
        <v>0.5</v>
      </c>
    </row>
    <row r="1047" spans="1:21" ht="14.4" customHeight="1" x14ac:dyDescent="0.3">
      <c r="A1047" s="625">
        <v>7</v>
      </c>
      <c r="B1047" s="626" t="s">
        <v>528</v>
      </c>
      <c r="C1047" s="626">
        <v>89301074</v>
      </c>
      <c r="D1047" s="689" t="s">
        <v>4276</v>
      </c>
      <c r="E1047" s="690" t="s">
        <v>2893</v>
      </c>
      <c r="F1047" s="626" t="s">
        <v>2873</v>
      </c>
      <c r="G1047" s="626" t="s">
        <v>3141</v>
      </c>
      <c r="H1047" s="626" t="s">
        <v>527</v>
      </c>
      <c r="I1047" s="626" t="s">
        <v>3438</v>
      </c>
      <c r="J1047" s="626" t="s">
        <v>3439</v>
      </c>
      <c r="K1047" s="626" t="s">
        <v>3440</v>
      </c>
      <c r="L1047" s="627">
        <v>1520.3</v>
      </c>
      <c r="M1047" s="627">
        <v>27365.399999999998</v>
      </c>
      <c r="N1047" s="626">
        <v>18</v>
      </c>
      <c r="O1047" s="691">
        <v>3</v>
      </c>
      <c r="P1047" s="627">
        <v>18243.599999999999</v>
      </c>
      <c r="Q1047" s="642">
        <v>0.66666666666666663</v>
      </c>
      <c r="R1047" s="626">
        <v>12</v>
      </c>
      <c r="S1047" s="642">
        <v>0.66666666666666663</v>
      </c>
      <c r="T1047" s="691">
        <v>2</v>
      </c>
      <c r="U1047" s="673">
        <v>0.66666666666666663</v>
      </c>
    </row>
    <row r="1048" spans="1:21" ht="14.4" customHeight="1" x14ac:dyDescent="0.3">
      <c r="A1048" s="625">
        <v>7</v>
      </c>
      <c r="B1048" s="626" t="s">
        <v>528</v>
      </c>
      <c r="C1048" s="626">
        <v>89301074</v>
      </c>
      <c r="D1048" s="689" t="s">
        <v>4276</v>
      </c>
      <c r="E1048" s="690" t="s">
        <v>2893</v>
      </c>
      <c r="F1048" s="626" t="s">
        <v>2873</v>
      </c>
      <c r="G1048" s="626" t="s">
        <v>3141</v>
      </c>
      <c r="H1048" s="626" t="s">
        <v>527</v>
      </c>
      <c r="I1048" s="626" t="s">
        <v>3145</v>
      </c>
      <c r="J1048" s="626" t="s">
        <v>3146</v>
      </c>
      <c r="K1048" s="626" t="s">
        <v>3147</v>
      </c>
      <c r="L1048" s="627">
        <v>569.97</v>
      </c>
      <c r="M1048" s="627">
        <v>3419.82</v>
      </c>
      <c r="N1048" s="626">
        <v>6</v>
      </c>
      <c r="O1048" s="691">
        <v>1</v>
      </c>
      <c r="P1048" s="627">
        <v>3419.82</v>
      </c>
      <c r="Q1048" s="642">
        <v>1</v>
      </c>
      <c r="R1048" s="626">
        <v>6</v>
      </c>
      <c r="S1048" s="642">
        <v>1</v>
      </c>
      <c r="T1048" s="691">
        <v>1</v>
      </c>
      <c r="U1048" s="673">
        <v>1</v>
      </c>
    </row>
    <row r="1049" spans="1:21" ht="14.4" customHeight="1" x14ac:dyDescent="0.3">
      <c r="A1049" s="625">
        <v>7</v>
      </c>
      <c r="B1049" s="626" t="s">
        <v>528</v>
      </c>
      <c r="C1049" s="626">
        <v>89301074</v>
      </c>
      <c r="D1049" s="689" t="s">
        <v>4276</v>
      </c>
      <c r="E1049" s="690" t="s">
        <v>2893</v>
      </c>
      <c r="F1049" s="626" t="s">
        <v>2873</v>
      </c>
      <c r="G1049" s="626" t="s">
        <v>3141</v>
      </c>
      <c r="H1049" s="626" t="s">
        <v>527</v>
      </c>
      <c r="I1049" s="626" t="s">
        <v>3799</v>
      </c>
      <c r="J1049" s="626" t="s">
        <v>3800</v>
      </c>
      <c r="K1049" s="626" t="s">
        <v>3801</v>
      </c>
      <c r="L1049" s="627">
        <v>2837.89</v>
      </c>
      <c r="M1049" s="627">
        <v>5675.78</v>
      </c>
      <c r="N1049" s="626">
        <v>2</v>
      </c>
      <c r="O1049" s="691">
        <v>1</v>
      </c>
      <c r="P1049" s="627"/>
      <c r="Q1049" s="642">
        <v>0</v>
      </c>
      <c r="R1049" s="626"/>
      <c r="S1049" s="642">
        <v>0</v>
      </c>
      <c r="T1049" s="691"/>
      <c r="U1049" s="673">
        <v>0</v>
      </c>
    </row>
    <row r="1050" spans="1:21" ht="14.4" customHeight="1" x14ac:dyDescent="0.3">
      <c r="A1050" s="625">
        <v>7</v>
      </c>
      <c r="B1050" s="626" t="s">
        <v>528</v>
      </c>
      <c r="C1050" s="626">
        <v>89301074</v>
      </c>
      <c r="D1050" s="689" t="s">
        <v>4276</v>
      </c>
      <c r="E1050" s="690" t="s">
        <v>2893</v>
      </c>
      <c r="F1050" s="626" t="s">
        <v>2873</v>
      </c>
      <c r="G1050" s="626" t="s">
        <v>3441</v>
      </c>
      <c r="H1050" s="626" t="s">
        <v>527</v>
      </c>
      <c r="I1050" s="626" t="s">
        <v>3442</v>
      </c>
      <c r="J1050" s="626" t="s">
        <v>3443</v>
      </c>
      <c r="K1050" s="626" t="s">
        <v>3444</v>
      </c>
      <c r="L1050" s="627">
        <v>50.6</v>
      </c>
      <c r="M1050" s="627">
        <v>101.2</v>
      </c>
      <c r="N1050" s="626">
        <v>2</v>
      </c>
      <c r="O1050" s="691">
        <v>0.5</v>
      </c>
      <c r="P1050" s="627">
        <v>101.2</v>
      </c>
      <c r="Q1050" s="642">
        <v>1</v>
      </c>
      <c r="R1050" s="626">
        <v>2</v>
      </c>
      <c r="S1050" s="642">
        <v>1</v>
      </c>
      <c r="T1050" s="691">
        <v>0.5</v>
      </c>
      <c r="U1050" s="673">
        <v>1</v>
      </c>
    </row>
    <row r="1051" spans="1:21" ht="14.4" customHeight="1" x14ac:dyDescent="0.3">
      <c r="A1051" s="625">
        <v>7</v>
      </c>
      <c r="B1051" s="626" t="s">
        <v>528</v>
      </c>
      <c r="C1051" s="626">
        <v>89301074</v>
      </c>
      <c r="D1051" s="689" t="s">
        <v>4276</v>
      </c>
      <c r="E1051" s="690" t="s">
        <v>2893</v>
      </c>
      <c r="F1051" s="626" t="s">
        <v>2873</v>
      </c>
      <c r="G1051" s="626" t="s">
        <v>4075</v>
      </c>
      <c r="H1051" s="626" t="s">
        <v>527</v>
      </c>
      <c r="I1051" s="626" t="s">
        <v>4076</v>
      </c>
      <c r="J1051" s="626" t="s">
        <v>4077</v>
      </c>
      <c r="K1051" s="626" t="s">
        <v>3222</v>
      </c>
      <c r="L1051" s="627">
        <v>0</v>
      </c>
      <c r="M1051" s="627">
        <v>0</v>
      </c>
      <c r="N1051" s="626">
        <v>2</v>
      </c>
      <c r="O1051" s="691">
        <v>0.5</v>
      </c>
      <c r="P1051" s="627">
        <v>0</v>
      </c>
      <c r="Q1051" s="642"/>
      <c r="R1051" s="626">
        <v>2</v>
      </c>
      <c r="S1051" s="642">
        <v>1</v>
      </c>
      <c r="T1051" s="691">
        <v>0.5</v>
      </c>
      <c r="U1051" s="673">
        <v>1</v>
      </c>
    </row>
    <row r="1052" spans="1:21" ht="14.4" customHeight="1" x14ac:dyDescent="0.3">
      <c r="A1052" s="625">
        <v>7</v>
      </c>
      <c r="B1052" s="626" t="s">
        <v>528</v>
      </c>
      <c r="C1052" s="626">
        <v>89301074</v>
      </c>
      <c r="D1052" s="689" t="s">
        <v>4276</v>
      </c>
      <c r="E1052" s="690" t="s">
        <v>2893</v>
      </c>
      <c r="F1052" s="626" t="s">
        <v>2873</v>
      </c>
      <c r="G1052" s="626" t="s">
        <v>3718</v>
      </c>
      <c r="H1052" s="626" t="s">
        <v>527</v>
      </c>
      <c r="I1052" s="626" t="s">
        <v>1217</v>
      </c>
      <c r="J1052" s="626" t="s">
        <v>1218</v>
      </c>
      <c r="K1052" s="626" t="s">
        <v>3297</v>
      </c>
      <c r="L1052" s="627">
        <v>63.67</v>
      </c>
      <c r="M1052" s="627">
        <v>254.68</v>
      </c>
      <c r="N1052" s="626">
        <v>4</v>
      </c>
      <c r="O1052" s="691">
        <v>0.5</v>
      </c>
      <c r="P1052" s="627"/>
      <c r="Q1052" s="642">
        <v>0</v>
      </c>
      <c r="R1052" s="626"/>
      <c r="S1052" s="642">
        <v>0</v>
      </c>
      <c r="T1052" s="691"/>
      <c r="U1052" s="673">
        <v>0</v>
      </c>
    </row>
    <row r="1053" spans="1:21" ht="14.4" customHeight="1" x14ac:dyDescent="0.3">
      <c r="A1053" s="625">
        <v>7</v>
      </c>
      <c r="B1053" s="626" t="s">
        <v>528</v>
      </c>
      <c r="C1053" s="626">
        <v>89301074</v>
      </c>
      <c r="D1053" s="689" t="s">
        <v>4276</v>
      </c>
      <c r="E1053" s="690" t="s">
        <v>2893</v>
      </c>
      <c r="F1053" s="626" t="s">
        <v>2873</v>
      </c>
      <c r="G1053" s="626" t="s">
        <v>3148</v>
      </c>
      <c r="H1053" s="626" t="s">
        <v>527</v>
      </c>
      <c r="I1053" s="626" t="s">
        <v>3320</v>
      </c>
      <c r="J1053" s="626" t="s">
        <v>3321</v>
      </c>
      <c r="K1053" s="626" t="s">
        <v>2742</v>
      </c>
      <c r="L1053" s="627">
        <v>71.2</v>
      </c>
      <c r="M1053" s="627">
        <v>284.8</v>
      </c>
      <c r="N1053" s="626">
        <v>4</v>
      </c>
      <c r="O1053" s="691">
        <v>1</v>
      </c>
      <c r="P1053" s="627">
        <v>142.4</v>
      </c>
      <c r="Q1053" s="642">
        <v>0.5</v>
      </c>
      <c r="R1053" s="626">
        <v>2</v>
      </c>
      <c r="S1053" s="642">
        <v>0.5</v>
      </c>
      <c r="T1053" s="691">
        <v>0.5</v>
      </c>
      <c r="U1053" s="673">
        <v>0.5</v>
      </c>
    </row>
    <row r="1054" spans="1:21" ht="14.4" customHeight="1" x14ac:dyDescent="0.3">
      <c r="A1054" s="625">
        <v>7</v>
      </c>
      <c r="B1054" s="626" t="s">
        <v>528</v>
      </c>
      <c r="C1054" s="626">
        <v>89301074</v>
      </c>
      <c r="D1054" s="689" t="s">
        <v>4276</v>
      </c>
      <c r="E1054" s="690" t="s">
        <v>2893</v>
      </c>
      <c r="F1054" s="626" t="s">
        <v>2873</v>
      </c>
      <c r="G1054" s="626" t="s">
        <v>3148</v>
      </c>
      <c r="H1054" s="626" t="s">
        <v>527</v>
      </c>
      <c r="I1054" s="626" t="s">
        <v>3152</v>
      </c>
      <c r="J1054" s="626" t="s">
        <v>3150</v>
      </c>
      <c r="K1054" s="626" t="s">
        <v>3151</v>
      </c>
      <c r="L1054" s="627">
        <v>144.01</v>
      </c>
      <c r="M1054" s="627">
        <v>864.06</v>
      </c>
      <c r="N1054" s="626">
        <v>6</v>
      </c>
      <c r="O1054" s="691">
        <v>1</v>
      </c>
      <c r="P1054" s="627">
        <v>864.06</v>
      </c>
      <c r="Q1054" s="642">
        <v>1</v>
      </c>
      <c r="R1054" s="626">
        <v>6</v>
      </c>
      <c r="S1054" s="642">
        <v>1</v>
      </c>
      <c r="T1054" s="691">
        <v>1</v>
      </c>
      <c r="U1054" s="673">
        <v>1</v>
      </c>
    </row>
    <row r="1055" spans="1:21" ht="14.4" customHeight="1" x14ac:dyDescent="0.3">
      <c r="A1055" s="625">
        <v>7</v>
      </c>
      <c r="B1055" s="626" t="s">
        <v>528</v>
      </c>
      <c r="C1055" s="626">
        <v>89301074</v>
      </c>
      <c r="D1055" s="689" t="s">
        <v>4276</v>
      </c>
      <c r="E1055" s="690" t="s">
        <v>2893</v>
      </c>
      <c r="F1055" s="626" t="s">
        <v>2873</v>
      </c>
      <c r="G1055" s="626" t="s">
        <v>3448</v>
      </c>
      <c r="H1055" s="626" t="s">
        <v>527</v>
      </c>
      <c r="I1055" s="626" t="s">
        <v>3449</v>
      </c>
      <c r="J1055" s="626" t="s">
        <v>3450</v>
      </c>
      <c r="K1055" s="626" t="s">
        <v>3276</v>
      </c>
      <c r="L1055" s="627">
        <v>75.36</v>
      </c>
      <c r="M1055" s="627">
        <v>226.07999999999998</v>
      </c>
      <c r="N1055" s="626">
        <v>3</v>
      </c>
      <c r="O1055" s="691">
        <v>0.5</v>
      </c>
      <c r="P1055" s="627">
        <v>226.07999999999998</v>
      </c>
      <c r="Q1055" s="642">
        <v>1</v>
      </c>
      <c r="R1055" s="626">
        <v>3</v>
      </c>
      <c r="S1055" s="642">
        <v>1</v>
      </c>
      <c r="T1055" s="691">
        <v>0.5</v>
      </c>
      <c r="U1055" s="673">
        <v>1</v>
      </c>
    </row>
    <row r="1056" spans="1:21" ht="14.4" customHeight="1" x14ac:dyDescent="0.3">
      <c r="A1056" s="625">
        <v>7</v>
      </c>
      <c r="B1056" s="626" t="s">
        <v>528</v>
      </c>
      <c r="C1056" s="626">
        <v>89301074</v>
      </c>
      <c r="D1056" s="689" t="s">
        <v>4276</v>
      </c>
      <c r="E1056" s="690" t="s">
        <v>2893</v>
      </c>
      <c r="F1056" s="626" t="s">
        <v>2873</v>
      </c>
      <c r="G1056" s="626" t="s">
        <v>3451</v>
      </c>
      <c r="H1056" s="626" t="s">
        <v>527</v>
      </c>
      <c r="I1056" s="626" t="s">
        <v>3452</v>
      </c>
      <c r="J1056" s="626" t="s">
        <v>3453</v>
      </c>
      <c r="K1056" s="626" t="s">
        <v>1988</v>
      </c>
      <c r="L1056" s="627">
        <v>0</v>
      </c>
      <c r="M1056" s="627">
        <v>0</v>
      </c>
      <c r="N1056" s="626">
        <v>1</v>
      </c>
      <c r="O1056" s="691">
        <v>0.5</v>
      </c>
      <c r="P1056" s="627">
        <v>0</v>
      </c>
      <c r="Q1056" s="642"/>
      <c r="R1056" s="626">
        <v>1</v>
      </c>
      <c r="S1056" s="642">
        <v>1</v>
      </c>
      <c r="T1056" s="691">
        <v>0.5</v>
      </c>
      <c r="U1056" s="673">
        <v>1</v>
      </c>
    </row>
    <row r="1057" spans="1:21" ht="14.4" customHeight="1" x14ac:dyDescent="0.3">
      <c r="A1057" s="625">
        <v>7</v>
      </c>
      <c r="B1057" s="626" t="s">
        <v>528</v>
      </c>
      <c r="C1057" s="626">
        <v>89301074</v>
      </c>
      <c r="D1057" s="689" t="s">
        <v>4276</v>
      </c>
      <c r="E1057" s="690" t="s">
        <v>2893</v>
      </c>
      <c r="F1057" s="626" t="s">
        <v>2873</v>
      </c>
      <c r="G1057" s="626" t="s">
        <v>3166</v>
      </c>
      <c r="H1057" s="626" t="s">
        <v>527</v>
      </c>
      <c r="I1057" s="626" t="s">
        <v>995</v>
      </c>
      <c r="J1057" s="626" t="s">
        <v>3329</v>
      </c>
      <c r="K1057" s="626" t="s">
        <v>3330</v>
      </c>
      <c r="L1057" s="627">
        <v>56.01</v>
      </c>
      <c r="M1057" s="627">
        <v>112.02</v>
      </c>
      <c r="N1057" s="626">
        <v>2</v>
      </c>
      <c r="O1057" s="691">
        <v>1</v>
      </c>
      <c r="P1057" s="627">
        <v>112.02</v>
      </c>
      <c r="Q1057" s="642">
        <v>1</v>
      </c>
      <c r="R1057" s="626">
        <v>2</v>
      </c>
      <c r="S1057" s="642">
        <v>1</v>
      </c>
      <c r="T1057" s="691">
        <v>1</v>
      </c>
      <c r="U1057" s="673">
        <v>1</v>
      </c>
    </row>
    <row r="1058" spans="1:21" ht="14.4" customHeight="1" x14ac:dyDescent="0.3">
      <c r="A1058" s="625">
        <v>7</v>
      </c>
      <c r="B1058" s="626" t="s">
        <v>528</v>
      </c>
      <c r="C1058" s="626">
        <v>89301074</v>
      </c>
      <c r="D1058" s="689" t="s">
        <v>4276</v>
      </c>
      <c r="E1058" s="690" t="s">
        <v>2893</v>
      </c>
      <c r="F1058" s="626" t="s">
        <v>2873</v>
      </c>
      <c r="G1058" s="626" t="s">
        <v>3169</v>
      </c>
      <c r="H1058" s="626" t="s">
        <v>527</v>
      </c>
      <c r="I1058" s="626" t="s">
        <v>3338</v>
      </c>
      <c r="J1058" s="626" t="s">
        <v>3186</v>
      </c>
      <c r="K1058" s="626" t="s">
        <v>930</v>
      </c>
      <c r="L1058" s="627">
        <v>707.38</v>
      </c>
      <c r="M1058" s="627">
        <v>4244.28</v>
      </c>
      <c r="N1058" s="626">
        <v>6</v>
      </c>
      <c r="O1058" s="691">
        <v>1</v>
      </c>
      <c r="P1058" s="627">
        <v>4244.28</v>
      </c>
      <c r="Q1058" s="642">
        <v>1</v>
      </c>
      <c r="R1058" s="626">
        <v>6</v>
      </c>
      <c r="S1058" s="642">
        <v>1</v>
      </c>
      <c r="T1058" s="691">
        <v>1</v>
      </c>
      <c r="U1058" s="673">
        <v>1</v>
      </c>
    </row>
    <row r="1059" spans="1:21" ht="14.4" customHeight="1" x14ac:dyDescent="0.3">
      <c r="A1059" s="625">
        <v>7</v>
      </c>
      <c r="B1059" s="626" t="s">
        <v>528</v>
      </c>
      <c r="C1059" s="626">
        <v>89301074</v>
      </c>
      <c r="D1059" s="689" t="s">
        <v>4276</v>
      </c>
      <c r="E1059" s="690" t="s">
        <v>2893</v>
      </c>
      <c r="F1059" s="626" t="s">
        <v>2873</v>
      </c>
      <c r="G1059" s="626" t="s">
        <v>3169</v>
      </c>
      <c r="H1059" s="626" t="s">
        <v>527</v>
      </c>
      <c r="I1059" s="626" t="s">
        <v>3180</v>
      </c>
      <c r="J1059" s="626" t="s">
        <v>3181</v>
      </c>
      <c r="K1059" s="626" t="s">
        <v>3182</v>
      </c>
      <c r="L1059" s="627">
        <v>237.72</v>
      </c>
      <c r="M1059" s="627">
        <v>2377.1999999999998</v>
      </c>
      <c r="N1059" s="626">
        <v>10</v>
      </c>
      <c r="O1059" s="691">
        <v>2</v>
      </c>
      <c r="P1059" s="627">
        <v>2377.1999999999998</v>
      </c>
      <c r="Q1059" s="642">
        <v>1</v>
      </c>
      <c r="R1059" s="626">
        <v>10</v>
      </c>
      <c r="S1059" s="642">
        <v>1</v>
      </c>
      <c r="T1059" s="691">
        <v>2</v>
      </c>
      <c r="U1059" s="673">
        <v>1</v>
      </c>
    </row>
    <row r="1060" spans="1:21" ht="14.4" customHeight="1" x14ac:dyDescent="0.3">
      <c r="A1060" s="625">
        <v>7</v>
      </c>
      <c r="B1060" s="626" t="s">
        <v>528</v>
      </c>
      <c r="C1060" s="626">
        <v>89301074</v>
      </c>
      <c r="D1060" s="689" t="s">
        <v>4276</v>
      </c>
      <c r="E1060" s="690" t="s">
        <v>2893</v>
      </c>
      <c r="F1060" s="626" t="s">
        <v>2873</v>
      </c>
      <c r="G1060" s="626" t="s">
        <v>3169</v>
      </c>
      <c r="H1060" s="626" t="s">
        <v>527</v>
      </c>
      <c r="I1060" s="626" t="s">
        <v>3180</v>
      </c>
      <c r="J1060" s="626" t="s">
        <v>3181</v>
      </c>
      <c r="K1060" s="626" t="s">
        <v>3182</v>
      </c>
      <c r="L1060" s="627">
        <v>132.77000000000001</v>
      </c>
      <c r="M1060" s="627">
        <v>2389.8600000000006</v>
      </c>
      <c r="N1060" s="626">
        <v>18</v>
      </c>
      <c r="O1060" s="691">
        <v>3</v>
      </c>
      <c r="P1060" s="627">
        <v>2389.8600000000006</v>
      </c>
      <c r="Q1060" s="642">
        <v>1</v>
      </c>
      <c r="R1060" s="626">
        <v>18</v>
      </c>
      <c r="S1060" s="642">
        <v>1</v>
      </c>
      <c r="T1060" s="691">
        <v>3</v>
      </c>
      <c r="U1060" s="673">
        <v>1</v>
      </c>
    </row>
    <row r="1061" spans="1:21" ht="14.4" customHeight="1" x14ac:dyDescent="0.3">
      <c r="A1061" s="625">
        <v>7</v>
      </c>
      <c r="B1061" s="626" t="s">
        <v>528</v>
      </c>
      <c r="C1061" s="626">
        <v>89301074</v>
      </c>
      <c r="D1061" s="689" t="s">
        <v>4276</v>
      </c>
      <c r="E1061" s="690" t="s">
        <v>2893</v>
      </c>
      <c r="F1061" s="626" t="s">
        <v>2873</v>
      </c>
      <c r="G1061" s="626" t="s">
        <v>3169</v>
      </c>
      <c r="H1061" s="626" t="s">
        <v>527</v>
      </c>
      <c r="I1061" s="626" t="s">
        <v>3183</v>
      </c>
      <c r="J1061" s="626" t="s">
        <v>3171</v>
      </c>
      <c r="K1061" s="626" t="s">
        <v>3172</v>
      </c>
      <c r="L1061" s="627">
        <v>238.97</v>
      </c>
      <c r="M1061" s="627">
        <v>5496.31</v>
      </c>
      <c r="N1061" s="626">
        <v>23</v>
      </c>
      <c r="O1061" s="691">
        <v>3</v>
      </c>
      <c r="P1061" s="627">
        <v>4540.43</v>
      </c>
      <c r="Q1061" s="642">
        <v>0.82608695652173914</v>
      </c>
      <c r="R1061" s="626">
        <v>19</v>
      </c>
      <c r="S1061" s="642">
        <v>0.82608695652173914</v>
      </c>
      <c r="T1061" s="691">
        <v>2</v>
      </c>
      <c r="U1061" s="673">
        <v>0.66666666666666663</v>
      </c>
    </row>
    <row r="1062" spans="1:21" ht="14.4" customHeight="1" x14ac:dyDescent="0.3">
      <c r="A1062" s="625">
        <v>7</v>
      </c>
      <c r="B1062" s="626" t="s">
        <v>528</v>
      </c>
      <c r="C1062" s="626">
        <v>89301074</v>
      </c>
      <c r="D1062" s="689" t="s">
        <v>4276</v>
      </c>
      <c r="E1062" s="690" t="s">
        <v>2893</v>
      </c>
      <c r="F1062" s="626" t="s">
        <v>2873</v>
      </c>
      <c r="G1062" s="626" t="s">
        <v>3169</v>
      </c>
      <c r="H1062" s="626" t="s">
        <v>527</v>
      </c>
      <c r="I1062" s="626" t="s">
        <v>3183</v>
      </c>
      <c r="J1062" s="626" t="s">
        <v>3171</v>
      </c>
      <c r="K1062" s="626" t="s">
        <v>3172</v>
      </c>
      <c r="L1062" s="627">
        <v>244.58</v>
      </c>
      <c r="M1062" s="627">
        <v>3668.7000000000003</v>
      </c>
      <c r="N1062" s="626">
        <v>15</v>
      </c>
      <c r="O1062" s="691">
        <v>2</v>
      </c>
      <c r="P1062" s="627">
        <v>1467.48</v>
      </c>
      <c r="Q1062" s="642">
        <v>0.39999999999999997</v>
      </c>
      <c r="R1062" s="626">
        <v>6</v>
      </c>
      <c r="S1062" s="642">
        <v>0.4</v>
      </c>
      <c r="T1062" s="691">
        <v>1</v>
      </c>
      <c r="U1062" s="673">
        <v>0.5</v>
      </c>
    </row>
    <row r="1063" spans="1:21" ht="14.4" customHeight="1" x14ac:dyDescent="0.3">
      <c r="A1063" s="625">
        <v>7</v>
      </c>
      <c r="B1063" s="626" t="s">
        <v>528</v>
      </c>
      <c r="C1063" s="626">
        <v>89301074</v>
      </c>
      <c r="D1063" s="689" t="s">
        <v>4276</v>
      </c>
      <c r="E1063" s="690" t="s">
        <v>2893</v>
      </c>
      <c r="F1063" s="626" t="s">
        <v>2873</v>
      </c>
      <c r="G1063" s="626" t="s">
        <v>3169</v>
      </c>
      <c r="H1063" s="626" t="s">
        <v>527</v>
      </c>
      <c r="I1063" s="626" t="s">
        <v>3184</v>
      </c>
      <c r="J1063" s="626" t="s">
        <v>3174</v>
      </c>
      <c r="K1063" s="626" t="s">
        <v>3175</v>
      </c>
      <c r="L1063" s="627">
        <v>503.26</v>
      </c>
      <c r="M1063" s="627">
        <v>4529.34</v>
      </c>
      <c r="N1063" s="626">
        <v>9</v>
      </c>
      <c r="O1063" s="691">
        <v>1</v>
      </c>
      <c r="P1063" s="627">
        <v>4529.34</v>
      </c>
      <c r="Q1063" s="642">
        <v>1</v>
      </c>
      <c r="R1063" s="626">
        <v>9</v>
      </c>
      <c r="S1063" s="642">
        <v>1</v>
      </c>
      <c r="T1063" s="691">
        <v>1</v>
      </c>
      <c r="U1063" s="673">
        <v>1</v>
      </c>
    </row>
    <row r="1064" spans="1:21" ht="14.4" customHeight="1" x14ac:dyDescent="0.3">
      <c r="A1064" s="625">
        <v>7</v>
      </c>
      <c r="B1064" s="626" t="s">
        <v>528</v>
      </c>
      <c r="C1064" s="626">
        <v>89301074</v>
      </c>
      <c r="D1064" s="689" t="s">
        <v>4276</v>
      </c>
      <c r="E1064" s="690" t="s">
        <v>2893</v>
      </c>
      <c r="F1064" s="626" t="s">
        <v>2873</v>
      </c>
      <c r="G1064" s="626" t="s">
        <v>3169</v>
      </c>
      <c r="H1064" s="626" t="s">
        <v>527</v>
      </c>
      <c r="I1064" s="626" t="s">
        <v>3184</v>
      </c>
      <c r="J1064" s="626" t="s">
        <v>3174</v>
      </c>
      <c r="K1064" s="626" t="s">
        <v>3175</v>
      </c>
      <c r="L1064" s="627">
        <v>407.64</v>
      </c>
      <c r="M1064" s="627">
        <v>3668.7599999999998</v>
      </c>
      <c r="N1064" s="626">
        <v>9</v>
      </c>
      <c r="O1064" s="691">
        <v>1</v>
      </c>
      <c r="P1064" s="627"/>
      <c r="Q1064" s="642">
        <v>0</v>
      </c>
      <c r="R1064" s="626"/>
      <c r="S1064" s="642">
        <v>0</v>
      </c>
      <c r="T1064" s="691"/>
      <c r="U1064" s="673">
        <v>0</v>
      </c>
    </row>
    <row r="1065" spans="1:21" ht="14.4" customHeight="1" x14ac:dyDescent="0.3">
      <c r="A1065" s="625">
        <v>7</v>
      </c>
      <c r="B1065" s="626" t="s">
        <v>528</v>
      </c>
      <c r="C1065" s="626">
        <v>89301074</v>
      </c>
      <c r="D1065" s="689" t="s">
        <v>4276</v>
      </c>
      <c r="E1065" s="690" t="s">
        <v>2893</v>
      </c>
      <c r="F1065" s="626" t="s">
        <v>2873</v>
      </c>
      <c r="G1065" s="626" t="s">
        <v>3169</v>
      </c>
      <c r="H1065" s="626" t="s">
        <v>527</v>
      </c>
      <c r="I1065" s="626" t="s">
        <v>3185</v>
      </c>
      <c r="J1065" s="626" t="s">
        <v>3186</v>
      </c>
      <c r="K1065" s="626" t="s">
        <v>930</v>
      </c>
      <c r="L1065" s="627">
        <v>733.54</v>
      </c>
      <c r="M1065" s="627">
        <v>4401.24</v>
      </c>
      <c r="N1065" s="626">
        <v>6</v>
      </c>
      <c r="O1065" s="691">
        <v>1</v>
      </c>
      <c r="P1065" s="627">
        <v>4401.24</v>
      </c>
      <c r="Q1065" s="642">
        <v>1</v>
      </c>
      <c r="R1065" s="626">
        <v>6</v>
      </c>
      <c r="S1065" s="642">
        <v>1</v>
      </c>
      <c r="T1065" s="691">
        <v>1</v>
      </c>
      <c r="U1065" s="673">
        <v>1</v>
      </c>
    </row>
    <row r="1066" spans="1:21" ht="14.4" customHeight="1" x14ac:dyDescent="0.3">
      <c r="A1066" s="625">
        <v>7</v>
      </c>
      <c r="B1066" s="626" t="s">
        <v>528</v>
      </c>
      <c r="C1066" s="626">
        <v>89301074</v>
      </c>
      <c r="D1066" s="689" t="s">
        <v>4276</v>
      </c>
      <c r="E1066" s="690" t="s">
        <v>2893</v>
      </c>
      <c r="F1066" s="626" t="s">
        <v>2873</v>
      </c>
      <c r="G1066" s="626" t="s">
        <v>3023</v>
      </c>
      <c r="H1066" s="626" t="s">
        <v>645</v>
      </c>
      <c r="I1066" s="626" t="s">
        <v>4078</v>
      </c>
      <c r="J1066" s="626" t="s">
        <v>1881</v>
      </c>
      <c r="K1066" s="626" t="s">
        <v>4079</v>
      </c>
      <c r="L1066" s="627">
        <v>48.31</v>
      </c>
      <c r="M1066" s="627">
        <v>48.31</v>
      </c>
      <c r="N1066" s="626">
        <v>1</v>
      </c>
      <c r="O1066" s="691">
        <v>0.5</v>
      </c>
      <c r="P1066" s="627"/>
      <c r="Q1066" s="642">
        <v>0</v>
      </c>
      <c r="R1066" s="626"/>
      <c r="S1066" s="642">
        <v>0</v>
      </c>
      <c r="T1066" s="691"/>
      <c r="U1066" s="673">
        <v>0</v>
      </c>
    </row>
    <row r="1067" spans="1:21" ht="14.4" customHeight="1" x14ac:dyDescent="0.3">
      <c r="A1067" s="625">
        <v>7</v>
      </c>
      <c r="B1067" s="626" t="s">
        <v>528</v>
      </c>
      <c r="C1067" s="626">
        <v>89301074</v>
      </c>
      <c r="D1067" s="689" t="s">
        <v>4276</v>
      </c>
      <c r="E1067" s="690" t="s">
        <v>2893</v>
      </c>
      <c r="F1067" s="626" t="s">
        <v>2873</v>
      </c>
      <c r="G1067" s="626" t="s">
        <v>3023</v>
      </c>
      <c r="H1067" s="626" t="s">
        <v>645</v>
      </c>
      <c r="I1067" s="626" t="s">
        <v>3024</v>
      </c>
      <c r="J1067" s="626" t="s">
        <v>1881</v>
      </c>
      <c r="K1067" s="626" t="s">
        <v>3025</v>
      </c>
      <c r="L1067" s="627">
        <v>96.63</v>
      </c>
      <c r="M1067" s="627">
        <v>3285.4199999999996</v>
      </c>
      <c r="N1067" s="626">
        <v>34</v>
      </c>
      <c r="O1067" s="691">
        <v>10.5</v>
      </c>
      <c r="P1067" s="627">
        <v>2222.4899999999998</v>
      </c>
      <c r="Q1067" s="642">
        <v>0.67647058823529416</v>
      </c>
      <c r="R1067" s="626">
        <v>23</v>
      </c>
      <c r="S1067" s="642">
        <v>0.67647058823529416</v>
      </c>
      <c r="T1067" s="691">
        <v>5.5</v>
      </c>
      <c r="U1067" s="673">
        <v>0.52380952380952384</v>
      </c>
    </row>
    <row r="1068" spans="1:21" ht="14.4" customHeight="1" x14ac:dyDescent="0.3">
      <c r="A1068" s="625">
        <v>7</v>
      </c>
      <c r="B1068" s="626" t="s">
        <v>528</v>
      </c>
      <c r="C1068" s="626">
        <v>89301074</v>
      </c>
      <c r="D1068" s="689" t="s">
        <v>4276</v>
      </c>
      <c r="E1068" s="690" t="s">
        <v>2893</v>
      </c>
      <c r="F1068" s="626" t="s">
        <v>2873</v>
      </c>
      <c r="G1068" s="626" t="s">
        <v>3023</v>
      </c>
      <c r="H1068" s="626" t="s">
        <v>527</v>
      </c>
      <c r="I1068" s="626" t="s">
        <v>1880</v>
      </c>
      <c r="J1068" s="626" t="s">
        <v>1881</v>
      </c>
      <c r="K1068" s="626" t="s">
        <v>3765</v>
      </c>
      <c r="L1068" s="627">
        <v>96.63</v>
      </c>
      <c r="M1068" s="627">
        <v>96.63</v>
      </c>
      <c r="N1068" s="626">
        <v>1</v>
      </c>
      <c r="O1068" s="691">
        <v>0.5</v>
      </c>
      <c r="P1068" s="627"/>
      <c r="Q1068" s="642">
        <v>0</v>
      </c>
      <c r="R1068" s="626"/>
      <c r="S1068" s="642">
        <v>0</v>
      </c>
      <c r="T1068" s="691"/>
      <c r="U1068" s="673">
        <v>0</v>
      </c>
    </row>
    <row r="1069" spans="1:21" ht="14.4" customHeight="1" x14ac:dyDescent="0.3">
      <c r="A1069" s="625">
        <v>7</v>
      </c>
      <c r="B1069" s="626" t="s">
        <v>528</v>
      </c>
      <c r="C1069" s="626">
        <v>89301074</v>
      </c>
      <c r="D1069" s="689" t="s">
        <v>4276</v>
      </c>
      <c r="E1069" s="690" t="s">
        <v>2893</v>
      </c>
      <c r="F1069" s="626" t="s">
        <v>2873</v>
      </c>
      <c r="G1069" s="626" t="s">
        <v>3026</v>
      </c>
      <c r="H1069" s="626" t="s">
        <v>527</v>
      </c>
      <c r="I1069" s="626" t="s">
        <v>4080</v>
      </c>
      <c r="J1069" s="626" t="s">
        <v>865</v>
      </c>
      <c r="K1069" s="626" t="s">
        <v>3028</v>
      </c>
      <c r="L1069" s="627">
        <v>0</v>
      </c>
      <c r="M1069" s="627">
        <v>0</v>
      </c>
      <c r="N1069" s="626">
        <v>2</v>
      </c>
      <c r="O1069" s="691">
        <v>0.5</v>
      </c>
      <c r="P1069" s="627">
        <v>0</v>
      </c>
      <c r="Q1069" s="642"/>
      <c r="R1069" s="626">
        <v>2</v>
      </c>
      <c r="S1069" s="642">
        <v>1</v>
      </c>
      <c r="T1069" s="691">
        <v>0.5</v>
      </c>
      <c r="U1069" s="673">
        <v>1</v>
      </c>
    </row>
    <row r="1070" spans="1:21" ht="14.4" customHeight="1" x14ac:dyDescent="0.3">
      <c r="A1070" s="625">
        <v>7</v>
      </c>
      <c r="B1070" s="626" t="s">
        <v>528</v>
      </c>
      <c r="C1070" s="626">
        <v>89301074</v>
      </c>
      <c r="D1070" s="689" t="s">
        <v>4276</v>
      </c>
      <c r="E1070" s="690" t="s">
        <v>2893</v>
      </c>
      <c r="F1070" s="626" t="s">
        <v>2873</v>
      </c>
      <c r="G1070" s="626" t="s">
        <v>3191</v>
      </c>
      <c r="H1070" s="626" t="s">
        <v>527</v>
      </c>
      <c r="I1070" s="626" t="s">
        <v>3192</v>
      </c>
      <c r="J1070" s="626" t="s">
        <v>3193</v>
      </c>
      <c r="K1070" s="626" t="s">
        <v>3194</v>
      </c>
      <c r="L1070" s="627">
        <v>1520.3</v>
      </c>
      <c r="M1070" s="627">
        <v>27365.399999999998</v>
      </c>
      <c r="N1070" s="626">
        <v>18</v>
      </c>
      <c r="O1070" s="691">
        <v>2</v>
      </c>
      <c r="P1070" s="627">
        <v>27365.399999999998</v>
      </c>
      <c r="Q1070" s="642">
        <v>1</v>
      </c>
      <c r="R1070" s="626">
        <v>18</v>
      </c>
      <c r="S1070" s="642">
        <v>1</v>
      </c>
      <c r="T1070" s="691">
        <v>2</v>
      </c>
      <c r="U1070" s="673">
        <v>1</v>
      </c>
    </row>
    <row r="1071" spans="1:21" ht="14.4" customHeight="1" x14ac:dyDescent="0.3">
      <c r="A1071" s="625">
        <v>7</v>
      </c>
      <c r="B1071" s="626" t="s">
        <v>528</v>
      </c>
      <c r="C1071" s="626">
        <v>89301074</v>
      </c>
      <c r="D1071" s="689" t="s">
        <v>4276</v>
      </c>
      <c r="E1071" s="690" t="s">
        <v>2893</v>
      </c>
      <c r="F1071" s="626" t="s">
        <v>2873</v>
      </c>
      <c r="G1071" s="626" t="s">
        <v>3191</v>
      </c>
      <c r="H1071" s="626" t="s">
        <v>527</v>
      </c>
      <c r="I1071" s="626" t="s">
        <v>3195</v>
      </c>
      <c r="J1071" s="626" t="s">
        <v>3193</v>
      </c>
      <c r="K1071" s="626" t="s">
        <v>3196</v>
      </c>
      <c r="L1071" s="627">
        <v>3040.6</v>
      </c>
      <c r="M1071" s="627">
        <v>9121.7999999999993</v>
      </c>
      <c r="N1071" s="626">
        <v>3</v>
      </c>
      <c r="O1071" s="691">
        <v>1</v>
      </c>
      <c r="P1071" s="627"/>
      <c r="Q1071" s="642">
        <v>0</v>
      </c>
      <c r="R1071" s="626"/>
      <c r="S1071" s="642">
        <v>0</v>
      </c>
      <c r="T1071" s="691"/>
      <c r="U1071" s="673">
        <v>0</v>
      </c>
    </row>
    <row r="1072" spans="1:21" ht="14.4" customHeight="1" x14ac:dyDescent="0.3">
      <c r="A1072" s="625">
        <v>7</v>
      </c>
      <c r="B1072" s="626" t="s">
        <v>528</v>
      </c>
      <c r="C1072" s="626">
        <v>89301074</v>
      </c>
      <c r="D1072" s="689" t="s">
        <v>4276</v>
      </c>
      <c r="E1072" s="690" t="s">
        <v>2893</v>
      </c>
      <c r="F1072" s="626" t="s">
        <v>2873</v>
      </c>
      <c r="G1072" s="626" t="s">
        <v>3191</v>
      </c>
      <c r="H1072" s="626" t="s">
        <v>527</v>
      </c>
      <c r="I1072" s="626" t="s">
        <v>3197</v>
      </c>
      <c r="J1072" s="626" t="s">
        <v>3198</v>
      </c>
      <c r="K1072" s="626" t="s">
        <v>3199</v>
      </c>
      <c r="L1072" s="627">
        <v>569.97</v>
      </c>
      <c r="M1072" s="627">
        <v>64976.58</v>
      </c>
      <c r="N1072" s="626">
        <v>114</v>
      </c>
      <c r="O1072" s="691">
        <v>16</v>
      </c>
      <c r="P1072" s="627">
        <v>42747.750000000007</v>
      </c>
      <c r="Q1072" s="642">
        <v>0.65789473684210531</v>
      </c>
      <c r="R1072" s="626">
        <v>75</v>
      </c>
      <c r="S1072" s="642">
        <v>0.65789473684210531</v>
      </c>
      <c r="T1072" s="691">
        <v>11</v>
      </c>
      <c r="U1072" s="673">
        <v>0.6875</v>
      </c>
    </row>
    <row r="1073" spans="1:21" ht="14.4" customHeight="1" x14ac:dyDescent="0.3">
      <c r="A1073" s="625">
        <v>7</v>
      </c>
      <c r="B1073" s="626" t="s">
        <v>528</v>
      </c>
      <c r="C1073" s="626">
        <v>89301074</v>
      </c>
      <c r="D1073" s="689" t="s">
        <v>4276</v>
      </c>
      <c r="E1073" s="690" t="s">
        <v>2893</v>
      </c>
      <c r="F1073" s="626" t="s">
        <v>2873</v>
      </c>
      <c r="G1073" s="626" t="s">
        <v>3191</v>
      </c>
      <c r="H1073" s="626" t="s">
        <v>527</v>
      </c>
      <c r="I1073" s="626" t="s">
        <v>3342</v>
      </c>
      <c r="J1073" s="626" t="s">
        <v>3198</v>
      </c>
      <c r="K1073" s="626" t="s">
        <v>3343</v>
      </c>
      <c r="L1073" s="627">
        <v>1139.93</v>
      </c>
      <c r="M1073" s="627">
        <v>3419.79</v>
      </c>
      <c r="N1073" s="626">
        <v>3</v>
      </c>
      <c r="O1073" s="691">
        <v>1</v>
      </c>
      <c r="P1073" s="627">
        <v>3419.79</v>
      </c>
      <c r="Q1073" s="642">
        <v>1</v>
      </c>
      <c r="R1073" s="626">
        <v>3</v>
      </c>
      <c r="S1073" s="642">
        <v>1</v>
      </c>
      <c r="T1073" s="691">
        <v>1</v>
      </c>
      <c r="U1073" s="673">
        <v>1</v>
      </c>
    </row>
    <row r="1074" spans="1:21" ht="14.4" customHeight="1" x14ac:dyDescent="0.3">
      <c r="A1074" s="625">
        <v>7</v>
      </c>
      <c r="B1074" s="626" t="s">
        <v>528</v>
      </c>
      <c r="C1074" s="626">
        <v>89301074</v>
      </c>
      <c r="D1074" s="689" t="s">
        <v>4276</v>
      </c>
      <c r="E1074" s="690" t="s">
        <v>2893</v>
      </c>
      <c r="F1074" s="626" t="s">
        <v>2873</v>
      </c>
      <c r="G1074" s="626" t="s">
        <v>3191</v>
      </c>
      <c r="H1074" s="626" t="s">
        <v>527</v>
      </c>
      <c r="I1074" s="626" t="s">
        <v>3474</v>
      </c>
      <c r="J1074" s="626" t="s">
        <v>3475</v>
      </c>
      <c r="K1074" s="626" t="s">
        <v>3210</v>
      </c>
      <c r="L1074" s="627">
        <v>427.79</v>
      </c>
      <c r="M1074" s="627">
        <v>7272.43</v>
      </c>
      <c r="N1074" s="626">
        <v>17</v>
      </c>
      <c r="O1074" s="691">
        <v>6</v>
      </c>
      <c r="P1074" s="627">
        <v>7272.43</v>
      </c>
      <c r="Q1074" s="642">
        <v>1</v>
      </c>
      <c r="R1074" s="626">
        <v>17</v>
      </c>
      <c r="S1074" s="642">
        <v>1</v>
      </c>
      <c r="T1074" s="691">
        <v>6</v>
      </c>
      <c r="U1074" s="673">
        <v>1</v>
      </c>
    </row>
    <row r="1075" spans="1:21" ht="14.4" customHeight="1" x14ac:dyDescent="0.3">
      <c r="A1075" s="625">
        <v>7</v>
      </c>
      <c r="B1075" s="626" t="s">
        <v>528</v>
      </c>
      <c r="C1075" s="626">
        <v>89301074</v>
      </c>
      <c r="D1075" s="689" t="s">
        <v>4276</v>
      </c>
      <c r="E1075" s="690" t="s">
        <v>2893</v>
      </c>
      <c r="F1075" s="626" t="s">
        <v>2873</v>
      </c>
      <c r="G1075" s="626" t="s">
        <v>3191</v>
      </c>
      <c r="H1075" s="626" t="s">
        <v>527</v>
      </c>
      <c r="I1075" s="626" t="s">
        <v>3200</v>
      </c>
      <c r="J1075" s="626" t="s">
        <v>3201</v>
      </c>
      <c r="K1075" s="626" t="s">
        <v>3202</v>
      </c>
      <c r="L1075" s="627">
        <v>760.15</v>
      </c>
      <c r="M1075" s="627">
        <v>145948.79999999999</v>
      </c>
      <c r="N1075" s="626">
        <v>192</v>
      </c>
      <c r="O1075" s="691">
        <v>28</v>
      </c>
      <c r="P1075" s="627">
        <v>95778.9</v>
      </c>
      <c r="Q1075" s="642">
        <v>0.65625</v>
      </c>
      <c r="R1075" s="626">
        <v>126</v>
      </c>
      <c r="S1075" s="642">
        <v>0.65625</v>
      </c>
      <c r="T1075" s="691">
        <v>20</v>
      </c>
      <c r="U1075" s="673">
        <v>0.7142857142857143</v>
      </c>
    </row>
    <row r="1076" spans="1:21" ht="14.4" customHeight="1" x14ac:dyDescent="0.3">
      <c r="A1076" s="625">
        <v>7</v>
      </c>
      <c r="B1076" s="626" t="s">
        <v>528</v>
      </c>
      <c r="C1076" s="626">
        <v>89301074</v>
      </c>
      <c r="D1076" s="689" t="s">
        <v>4276</v>
      </c>
      <c r="E1076" s="690" t="s">
        <v>2893</v>
      </c>
      <c r="F1076" s="626" t="s">
        <v>2873</v>
      </c>
      <c r="G1076" s="626" t="s">
        <v>3191</v>
      </c>
      <c r="H1076" s="626" t="s">
        <v>527</v>
      </c>
      <c r="I1076" s="626" t="s">
        <v>3344</v>
      </c>
      <c r="J1076" s="626" t="s">
        <v>3201</v>
      </c>
      <c r="K1076" s="626" t="s">
        <v>3205</v>
      </c>
      <c r="L1076" s="627">
        <v>1520.3</v>
      </c>
      <c r="M1076" s="627">
        <v>4560.8999999999996</v>
      </c>
      <c r="N1076" s="626">
        <v>3</v>
      </c>
      <c r="O1076" s="691">
        <v>1</v>
      </c>
      <c r="P1076" s="627">
        <v>4560.8999999999996</v>
      </c>
      <c r="Q1076" s="642">
        <v>1</v>
      </c>
      <c r="R1076" s="626">
        <v>3</v>
      </c>
      <c r="S1076" s="642">
        <v>1</v>
      </c>
      <c r="T1076" s="691">
        <v>1</v>
      </c>
      <c r="U1076" s="673">
        <v>1</v>
      </c>
    </row>
    <row r="1077" spans="1:21" ht="14.4" customHeight="1" x14ac:dyDescent="0.3">
      <c r="A1077" s="625">
        <v>7</v>
      </c>
      <c r="B1077" s="626" t="s">
        <v>528</v>
      </c>
      <c r="C1077" s="626">
        <v>89301074</v>
      </c>
      <c r="D1077" s="689" t="s">
        <v>4276</v>
      </c>
      <c r="E1077" s="690" t="s">
        <v>2893</v>
      </c>
      <c r="F1077" s="626" t="s">
        <v>2873</v>
      </c>
      <c r="G1077" s="626" t="s">
        <v>3191</v>
      </c>
      <c r="H1077" s="626" t="s">
        <v>527</v>
      </c>
      <c r="I1077" s="626" t="s">
        <v>3211</v>
      </c>
      <c r="J1077" s="626" t="s">
        <v>3212</v>
      </c>
      <c r="K1077" s="626" t="s">
        <v>3199</v>
      </c>
      <c r="L1077" s="627">
        <v>569.97</v>
      </c>
      <c r="M1077" s="627">
        <v>10829.43</v>
      </c>
      <c r="N1077" s="626">
        <v>19</v>
      </c>
      <c r="O1077" s="691">
        <v>4</v>
      </c>
      <c r="P1077" s="627">
        <v>4559.76</v>
      </c>
      <c r="Q1077" s="642">
        <v>0.4210526315789474</v>
      </c>
      <c r="R1077" s="626">
        <v>8</v>
      </c>
      <c r="S1077" s="642">
        <v>0.42105263157894735</v>
      </c>
      <c r="T1077" s="691">
        <v>2</v>
      </c>
      <c r="U1077" s="673">
        <v>0.5</v>
      </c>
    </row>
    <row r="1078" spans="1:21" ht="14.4" customHeight="1" x14ac:dyDescent="0.3">
      <c r="A1078" s="625">
        <v>7</v>
      </c>
      <c r="B1078" s="626" t="s">
        <v>528</v>
      </c>
      <c r="C1078" s="626">
        <v>89301074</v>
      </c>
      <c r="D1078" s="689" t="s">
        <v>4276</v>
      </c>
      <c r="E1078" s="690" t="s">
        <v>2893</v>
      </c>
      <c r="F1078" s="626" t="s">
        <v>2873</v>
      </c>
      <c r="G1078" s="626" t="s">
        <v>3191</v>
      </c>
      <c r="H1078" s="626" t="s">
        <v>527</v>
      </c>
      <c r="I1078" s="626" t="s">
        <v>3476</v>
      </c>
      <c r="J1078" s="626" t="s">
        <v>3212</v>
      </c>
      <c r="K1078" s="626" t="s">
        <v>3199</v>
      </c>
      <c r="L1078" s="627">
        <v>569.97</v>
      </c>
      <c r="M1078" s="627">
        <v>5129.7300000000005</v>
      </c>
      <c r="N1078" s="626">
        <v>9</v>
      </c>
      <c r="O1078" s="691">
        <v>1</v>
      </c>
      <c r="P1078" s="627"/>
      <c r="Q1078" s="642">
        <v>0</v>
      </c>
      <c r="R1078" s="626"/>
      <c r="S1078" s="642">
        <v>0</v>
      </c>
      <c r="T1078" s="691"/>
      <c r="U1078" s="673">
        <v>0</v>
      </c>
    </row>
    <row r="1079" spans="1:21" ht="14.4" customHeight="1" x14ac:dyDescent="0.3">
      <c r="A1079" s="625">
        <v>7</v>
      </c>
      <c r="B1079" s="626" t="s">
        <v>528</v>
      </c>
      <c r="C1079" s="626">
        <v>89301074</v>
      </c>
      <c r="D1079" s="689" t="s">
        <v>4276</v>
      </c>
      <c r="E1079" s="690" t="s">
        <v>2893</v>
      </c>
      <c r="F1079" s="626" t="s">
        <v>2873</v>
      </c>
      <c r="G1079" s="626" t="s">
        <v>3191</v>
      </c>
      <c r="H1079" s="626" t="s">
        <v>527</v>
      </c>
      <c r="I1079" s="626" t="s">
        <v>3213</v>
      </c>
      <c r="J1079" s="626" t="s">
        <v>3214</v>
      </c>
      <c r="K1079" s="626" t="s">
        <v>3202</v>
      </c>
      <c r="L1079" s="627">
        <v>760.15</v>
      </c>
      <c r="M1079" s="627">
        <v>3040.6</v>
      </c>
      <c r="N1079" s="626">
        <v>4</v>
      </c>
      <c r="O1079" s="691">
        <v>2</v>
      </c>
      <c r="P1079" s="627">
        <v>3040.6</v>
      </c>
      <c r="Q1079" s="642">
        <v>1</v>
      </c>
      <c r="R1079" s="626">
        <v>4</v>
      </c>
      <c r="S1079" s="642">
        <v>1</v>
      </c>
      <c r="T1079" s="691">
        <v>2</v>
      </c>
      <c r="U1079" s="673">
        <v>1</v>
      </c>
    </row>
    <row r="1080" spans="1:21" ht="14.4" customHeight="1" x14ac:dyDescent="0.3">
      <c r="A1080" s="625">
        <v>7</v>
      </c>
      <c r="B1080" s="626" t="s">
        <v>528</v>
      </c>
      <c r="C1080" s="626">
        <v>89301074</v>
      </c>
      <c r="D1080" s="689" t="s">
        <v>4276</v>
      </c>
      <c r="E1080" s="690" t="s">
        <v>2893</v>
      </c>
      <c r="F1080" s="626" t="s">
        <v>2873</v>
      </c>
      <c r="G1080" s="626" t="s">
        <v>3191</v>
      </c>
      <c r="H1080" s="626" t="s">
        <v>527</v>
      </c>
      <c r="I1080" s="626" t="s">
        <v>4081</v>
      </c>
      <c r="J1080" s="626" t="s">
        <v>3475</v>
      </c>
      <c r="K1080" s="626" t="s">
        <v>3349</v>
      </c>
      <c r="L1080" s="627">
        <v>0</v>
      </c>
      <c r="M1080" s="627">
        <v>0</v>
      </c>
      <c r="N1080" s="626">
        <v>12</v>
      </c>
      <c r="O1080" s="691">
        <v>2</v>
      </c>
      <c r="P1080" s="627">
        <v>0</v>
      </c>
      <c r="Q1080" s="642"/>
      <c r="R1080" s="626">
        <v>12</v>
      </c>
      <c r="S1080" s="642">
        <v>1</v>
      </c>
      <c r="T1080" s="691">
        <v>2</v>
      </c>
      <c r="U1080" s="673">
        <v>1</v>
      </c>
    </row>
    <row r="1081" spans="1:21" ht="14.4" customHeight="1" x14ac:dyDescent="0.3">
      <c r="A1081" s="625">
        <v>7</v>
      </c>
      <c r="B1081" s="626" t="s">
        <v>528</v>
      </c>
      <c r="C1081" s="626">
        <v>89301074</v>
      </c>
      <c r="D1081" s="689" t="s">
        <v>4276</v>
      </c>
      <c r="E1081" s="690" t="s">
        <v>2893</v>
      </c>
      <c r="F1081" s="626" t="s">
        <v>2873</v>
      </c>
      <c r="G1081" s="626" t="s">
        <v>3215</v>
      </c>
      <c r="H1081" s="626" t="s">
        <v>527</v>
      </c>
      <c r="I1081" s="626" t="s">
        <v>3478</v>
      </c>
      <c r="J1081" s="626" t="s">
        <v>3479</v>
      </c>
      <c r="K1081" s="626" t="s">
        <v>3480</v>
      </c>
      <c r="L1081" s="627">
        <v>1163.02</v>
      </c>
      <c r="M1081" s="627">
        <v>3489.06</v>
      </c>
      <c r="N1081" s="626">
        <v>3</v>
      </c>
      <c r="O1081" s="691">
        <v>1</v>
      </c>
      <c r="P1081" s="627">
        <v>3489.06</v>
      </c>
      <c r="Q1081" s="642">
        <v>1</v>
      </c>
      <c r="R1081" s="626">
        <v>3</v>
      </c>
      <c r="S1081" s="642">
        <v>1</v>
      </c>
      <c r="T1081" s="691">
        <v>1</v>
      </c>
      <c r="U1081" s="673">
        <v>1</v>
      </c>
    </row>
    <row r="1082" spans="1:21" ht="14.4" customHeight="1" x14ac:dyDescent="0.3">
      <c r="A1082" s="625">
        <v>7</v>
      </c>
      <c r="B1082" s="626" t="s">
        <v>528</v>
      </c>
      <c r="C1082" s="626">
        <v>89301074</v>
      </c>
      <c r="D1082" s="689" t="s">
        <v>4276</v>
      </c>
      <c r="E1082" s="690" t="s">
        <v>2893</v>
      </c>
      <c r="F1082" s="626" t="s">
        <v>2873</v>
      </c>
      <c r="G1082" s="626" t="s">
        <v>3215</v>
      </c>
      <c r="H1082" s="626" t="s">
        <v>527</v>
      </c>
      <c r="I1082" s="626" t="s">
        <v>3478</v>
      </c>
      <c r="J1082" s="626" t="s">
        <v>4013</v>
      </c>
      <c r="K1082" s="626" t="s">
        <v>3480</v>
      </c>
      <c r="L1082" s="627">
        <v>1163.02</v>
      </c>
      <c r="M1082" s="627">
        <v>3489.06</v>
      </c>
      <c r="N1082" s="626">
        <v>3</v>
      </c>
      <c r="O1082" s="691">
        <v>1</v>
      </c>
      <c r="P1082" s="627">
        <v>3489.06</v>
      </c>
      <c r="Q1082" s="642">
        <v>1</v>
      </c>
      <c r="R1082" s="626">
        <v>3</v>
      </c>
      <c r="S1082" s="642">
        <v>1</v>
      </c>
      <c r="T1082" s="691">
        <v>1</v>
      </c>
      <c r="U1082" s="673">
        <v>1</v>
      </c>
    </row>
    <row r="1083" spans="1:21" ht="14.4" customHeight="1" x14ac:dyDescent="0.3">
      <c r="A1083" s="625">
        <v>7</v>
      </c>
      <c r="B1083" s="626" t="s">
        <v>528</v>
      </c>
      <c r="C1083" s="626">
        <v>89301074</v>
      </c>
      <c r="D1083" s="689" t="s">
        <v>4276</v>
      </c>
      <c r="E1083" s="690" t="s">
        <v>2893</v>
      </c>
      <c r="F1083" s="626" t="s">
        <v>2873</v>
      </c>
      <c r="G1083" s="626" t="s">
        <v>3215</v>
      </c>
      <c r="H1083" s="626" t="s">
        <v>527</v>
      </c>
      <c r="I1083" s="626" t="s">
        <v>4014</v>
      </c>
      <c r="J1083" s="626" t="s">
        <v>4015</v>
      </c>
      <c r="K1083" s="626" t="s">
        <v>4016</v>
      </c>
      <c r="L1083" s="627">
        <v>2243.6799999999998</v>
      </c>
      <c r="M1083" s="627">
        <v>8974.7199999999993</v>
      </c>
      <c r="N1083" s="626">
        <v>4</v>
      </c>
      <c r="O1083" s="691">
        <v>2</v>
      </c>
      <c r="P1083" s="627"/>
      <c r="Q1083" s="642">
        <v>0</v>
      </c>
      <c r="R1083" s="626"/>
      <c r="S1083" s="642">
        <v>0</v>
      </c>
      <c r="T1083" s="691"/>
      <c r="U1083" s="673">
        <v>0</v>
      </c>
    </row>
    <row r="1084" spans="1:21" ht="14.4" customHeight="1" x14ac:dyDescent="0.3">
      <c r="A1084" s="625">
        <v>7</v>
      </c>
      <c r="B1084" s="626" t="s">
        <v>528</v>
      </c>
      <c r="C1084" s="626">
        <v>89301074</v>
      </c>
      <c r="D1084" s="689" t="s">
        <v>4276</v>
      </c>
      <c r="E1084" s="690" t="s">
        <v>2893</v>
      </c>
      <c r="F1084" s="626" t="s">
        <v>2873</v>
      </c>
      <c r="G1084" s="626" t="s">
        <v>3215</v>
      </c>
      <c r="H1084" s="626" t="s">
        <v>527</v>
      </c>
      <c r="I1084" s="626" t="s">
        <v>3216</v>
      </c>
      <c r="J1084" s="626" t="s">
        <v>3217</v>
      </c>
      <c r="K1084" s="626" t="s">
        <v>3218</v>
      </c>
      <c r="L1084" s="627">
        <v>3858.27</v>
      </c>
      <c r="M1084" s="627">
        <v>30866.159999999996</v>
      </c>
      <c r="N1084" s="626">
        <v>8</v>
      </c>
      <c r="O1084" s="691">
        <v>3</v>
      </c>
      <c r="P1084" s="627">
        <v>30866.159999999996</v>
      </c>
      <c r="Q1084" s="642">
        <v>1</v>
      </c>
      <c r="R1084" s="626">
        <v>8</v>
      </c>
      <c r="S1084" s="642">
        <v>1</v>
      </c>
      <c r="T1084" s="691">
        <v>3</v>
      </c>
      <c r="U1084" s="673">
        <v>1</v>
      </c>
    </row>
    <row r="1085" spans="1:21" ht="14.4" customHeight="1" x14ac:dyDescent="0.3">
      <c r="A1085" s="625">
        <v>7</v>
      </c>
      <c r="B1085" s="626" t="s">
        <v>528</v>
      </c>
      <c r="C1085" s="626">
        <v>89301074</v>
      </c>
      <c r="D1085" s="689" t="s">
        <v>4276</v>
      </c>
      <c r="E1085" s="690" t="s">
        <v>2893</v>
      </c>
      <c r="F1085" s="626" t="s">
        <v>2873</v>
      </c>
      <c r="G1085" s="626" t="s">
        <v>3488</v>
      </c>
      <c r="H1085" s="626" t="s">
        <v>527</v>
      </c>
      <c r="I1085" s="626" t="s">
        <v>4082</v>
      </c>
      <c r="J1085" s="626" t="s">
        <v>3490</v>
      </c>
      <c r="K1085" s="626" t="s">
        <v>4083</v>
      </c>
      <c r="L1085" s="627">
        <v>0</v>
      </c>
      <c r="M1085" s="627">
        <v>0</v>
      </c>
      <c r="N1085" s="626">
        <v>3</v>
      </c>
      <c r="O1085" s="691">
        <v>0.5</v>
      </c>
      <c r="P1085" s="627">
        <v>0</v>
      </c>
      <c r="Q1085" s="642"/>
      <c r="R1085" s="626">
        <v>3</v>
      </c>
      <c r="S1085" s="642">
        <v>1</v>
      </c>
      <c r="T1085" s="691">
        <v>0.5</v>
      </c>
      <c r="U1085" s="673">
        <v>1</v>
      </c>
    </row>
    <row r="1086" spans="1:21" ht="14.4" customHeight="1" x14ac:dyDescent="0.3">
      <c r="A1086" s="625">
        <v>7</v>
      </c>
      <c r="B1086" s="626" t="s">
        <v>528</v>
      </c>
      <c r="C1086" s="626">
        <v>89301074</v>
      </c>
      <c r="D1086" s="689" t="s">
        <v>4276</v>
      </c>
      <c r="E1086" s="690" t="s">
        <v>2893</v>
      </c>
      <c r="F1086" s="626" t="s">
        <v>2873</v>
      </c>
      <c r="G1086" s="626" t="s">
        <v>3029</v>
      </c>
      <c r="H1086" s="626" t="s">
        <v>527</v>
      </c>
      <c r="I1086" s="626" t="s">
        <v>3938</v>
      </c>
      <c r="J1086" s="626" t="s">
        <v>898</v>
      </c>
      <c r="K1086" s="626" t="s">
        <v>3939</v>
      </c>
      <c r="L1086" s="627">
        <v>0</v>
      </c>
      <c r="M1086" s="627">
        <v>0</v>
      </c>
      <c r="N1086" s="626">
        <v>2</v>
      </c>
      <c r="O1086" s="691">
        <v>0.5</v>
      </c>
      <c r="P1086" s="627">
        <v>0</v>
      </c>
      <c r="Q1086" s="642"/>
      <c r="R1086" s="626">
        <v>2</v>
      </c>
      <c r="S1086" s="642">
        <v>1</v>
      </c>
      <c r="T1086" s="691">
        <v>0.5</v>
      </c>
      <c r="U1086" s="673">
        <v>1</v>
      </c>
    </row>
    <row r="1087" spans="1:21" ht="14.4" customHeight="1" x14ac:dyDescent="0.3">
      <c r="A1087" s="625">
        <v>7</v>
      </c>
      <c r="B1087" s="626" t="s">
        <v>528</v>
      </c>
      <c r="C1087" s="626">
        <v>89301074</v>
      </c>
      <c r="D1087" s="689" t="s">
        <v>4276</v>
      </c>
      <c r="E1087" s="690" t="s">
        <v>2893</v>
      </c>
      <c r="F1087" s="626" t="s">
        <v>2873</v>
      </c>
      <c r="G1087" s="626" t="s">
        <v>3029</v>
      </c>
      <c r="H1087" s="626" t="s">
        <v>527</v>
      </c>
      <c r="I1087" s="626" t="s">
        <v>897</v>
      </c>
      <c r="J1087" s="626" t="s">
        <v>898</v>
      </c>
      <c r="K1087" s="626" t="s">
        <v>899</v>
      </c>
      <c r="L1087" s="627">
        <v>56.69</v>
      </c>
      <c r="M1087" s="627">
        <v>170.07</v>
      </c>
      <c r="N1087" s="626">
        <v>3</v>
      </c>
      <c r="O1087" s="691">
        <v>2</v>
      </c>
      <c r="P1087" s="627"/>
      <c r="Q1087" s="642">
        <v>0</v>
      </c>
      <c r="R1087" s="626"/>
      <c r="S1087" s="642">
        <v>0</v>
      </c>
      <c r="T1087" s="691"/>
      <c r="U1087" s="673">
        <v>0</v>
      </c>
    </row>
    <row r="1088" spans="1:21" ht="14.4" customHeight="1" x14ac:dyDescent="0.3">
      <c r="A1088" s="625">
        <v>7</v>
      </c>
      <c r="B1088" s="626" t="s">
        <v>528</v>
      </c>
      <c r="C1088" s="626">
        <v>89301074</v>
      </c>
      <c r="D1088" s="689" t="s">
        <v>4276</v>
      </c>
      <c r="E1088" s="690" t="s">
        <v>2893</v>
      </c>
      <c r="F1088" s="626" t="s">
        <v>2873</v>
      </c>
      <c r="G1088" s="626" t="s">
        <v>3223</v>
      </c>
      <c r="H1088" s="626" t="s">
        <v>527</v>
      </c>
      <c r="I1088" s="626" t="s">
        <v>3354</v>
      </c>
      <c r="J1088" s="626" t="s">
        <v>4084</v>
      </c>
      <c r="K1088" s="626" t="s">
        <v>3356</v>
      </c>
      <c r="L1088" s="627">
        <v>101.69</v>
      </c>
      <c r="M1088" s="627">
        <v>101.69</v>
      </c>
      <c r="N1088" s="626">
        <v>1</v>
      </c>
      <c r="O1088" s="691">
        <v>0.5</v>
      </c>
      <c r="P1088" s="627">
        <v>101.69</v>
      </c>
      <c r="Q1088" s="642">
        <v>1</v>
      </c>
      <c r="R1088" s="626">
        <v>1</v>
      </c>
      <c r="S1088" s="642">
        <v>1</v>
      </c>
      <c r="T1088" s="691">
        <v>0.5</v>
      </c>
      <c r="U1088" s="673">
        <v>1</v>
      </c>
    </row>
    <row r="1089" spans="1:21" ht="14.4" customHeight="1" x14ac:dyDescent="0.3">
      <c r="A1089" s="625">
        <v>7</v>
      </c>
      <c r="B1089" s="626" t="s">
        <v>528</v>
      </c>
      <c r="C1089" s="626">
        <v>89301074</v>
      </c>
      <c r="D1089" s="689" t="s">
        <v>4276</v>
      </c>
      <c r="E1089" s="690" t="s">
        <v>2893</v>
      </c>
      <c r="F1089" s="626" t="s">
        <v>2873</v>
      </c>
      <c r="G1089" s="626" t="s">
        <v>2957</v>
      </c>
      <c r="H1089" s="626" t="s">
        <v>645</v>
      </c>
      <c r="I1089" s="626" t="s">
        <v>2958</v>
      </c>
      <c r="J1089" s="626" t="s">
        <v>2959</v>
      </c>
      <c r="K1089" s="626" t="s">
        <v>2960</v>
      </c>
      <c r="L1089" s="627">
        <v>1344.66</v>
      </c>
      <c r="M1089" s="627">
        <v>16135.920000000002</v>
      </c>
      <c r="N1089" s="626">
        <v>12</v>
      </c>
      <c r="O1089" s="691">
        <v>4.5</v>
      </c>
      <c r="P1089" s="627">
        <v>10757.28</v>
      </c>
      <c r="Q1089" s="642">
        <v>0.66666666666666663</v>
      </c>
      <c r="R1089" s="626">
        <v>8</v>
      </c>
      <c r="S1089" s="642">
        <v>0.66666666666666663</v>
      </c>
      <c r="T1089" s="691">
        <v>2.5</v>
      </c>
      <c r="U1089" s="673">
        <v>0.55555555555555558</v>
      </c>
    </row>
    <row r="1090" spans="1:21" ht="14.4" customHeight="1" x14ac:dyDescent="0.3">
      <c r="A1090" s="625">
        <v>7</v>
      </c>
      <c r="B1090" s="626" t="s">
        <v>528</v>
      </c>
      <c r="C1090" s="626">
        <v>89301074</v>
      </c>
      <c r="D1090" s="689" t="s">
        <v>4276</v>
      </c>
      <c r="E1090" s="690" t="s">
        <v>2893</v>
      </c>
      <c r="F1090" s="626" t="s">
        <v>2873</v>
      </c>
      <c r="G1090" s="626" t="s">
        <v>2957</v>
      </c>
      <c r="H1090" s="626" t="s">
        <v>645</v>
      </c>
      <c r="I1090" s="626" t="s">
        <v>3227</v>
      </c>
      <c r="J1090" s="626" t="s">
        <v>3228</v>
      </c>
      <c r="K1090" s="626" t="s">
        <v>3229</v>
      </c>
      <c r="L1090" s="627">
        <v>1793.46</v>
      </c>
      <c r="M1090" s="627">
        <v>5380.38</v>
      </c>
      <c r="N1090" s="626">
        <v>3</v>
      </c>
      <c r="O1090" s="691">
        <v>1</v>
      </c>
      <c r="P1090" s="627"/>
      <c r="Q1090" s="642">
        <v>0</v>
      </c>
      <c r="R1090" s="626"/>
      <c r="S1090" s="642">
        <v>0</v>
      </c>
      <c r="T1090" s="691"/>
      <c r="U1090" s="673">
        <v>0</v>
      </c>
    </row>
    <row r="1091" spans="1:21" ht="14.4" customHeight="1" x14ac:dyDescent="0.3">
      <c r="A1091" s="625">
        <v>7</v>
      </c>
      <c r="B1091" s="626" t="s">
        <v>528</v>
      </c>
      <c r="C1091" s="626">
        <v>89301074</v>
      </c>
      <c r="D1091" s="689" t="s">
        <v>4276</v>
      </c>
      <c r="E1091" s="690" t="s">
        <v>2893</v>
      </c>
      <c r="F1091" s="626" t="s">
        <v>2873</v>
      </c>
      <c r="G1091" s="626" t="s">
        <v>3234</v>
      </c>
      <c r="H1091" s="626" t="s">
        <v>527</v>
      </c>
      <c r="I1091" s="626" t="s">
        <v>905</v>
      </c>
      <c r="J1091" s="626" t="s">
        <v>3235</v>
      </c>
      <c r="K1091" s="626" t="s">
        <v>3236</v>
      </c>
      <c r="L1091" s="627">
        <v>0</v>
      </c>
      <c r="M1091" s="627">
        <v>0</v>
      </c>
      <c r="N1091" s="626">
        <v>8</v>
      </c>
      <c r="O1091" s="691">
        <v>3</v>
      </c>
      <c r="P1091" s="627">
        <v>0</v>
      </c>
      <c r="Q1091" s="642"/>
      <c r="R1091" s="626">
        <v>4</v>
      </c>
      <c r="S1091" s="642">
        <v>0.5</v>
      </c>
      <c r="T1091" s="691">
        <v>1.5</v>
      </c>
      <c r="U1091" s="673">
        <v>0.5</v>
      </c>
    </row>
    <row r="1092" spans="1:21" ht="14.4" customHeight="1" x14ac:dyDescent="0.3">
      <c r="A1092" s="625">
        <v>7</v>
      </c>
      <c r="B1092" s="626" t="s">
        <v>528</v>
      </c>
      <c r="C1092" s="626">
        <v>89301074</v>
      </c>
      <c r="D1092" s="689" t="s">
        <v>4276</v>
      </c>
      <c r="E1092" s="690" t="s">
        <v>2893</v>
      </c>
      <c r="F1092" s="626" t="s">
        <v>2873</v>
      </c>
      <c r="G1092" s="626" t="s">
        <v>3237</v>
      </c>
      <c r="H1092" s="626" t="s">
        <v>527</v>
      </c>
      <c r="I1092" s="626" t="s">
        <v>3241</v>
      </c>
      <c r="J1092" s="626" t="s">
        <v>3242</v>
      </c>
      <c r="K1092" s="626" t="s">
        <v>3175</v>
      </c>
      <c r="L1092" s="627">
        <v>650.57000000000005</v>
      </c>
      <c r="M1092" s="627">
        <v>3903.42</v>
      </c>
      <c r="N1092" s="626">
        <v>6</v>
      </c>
      <c r="O1092" s="691">
        <v>1</v>
      </c>
      <c r="P1092" s="627">
        <v>3903.42</v>
      </c>
      <c r="Q1092" s="642">
        <v>1</v>
      </c>
      <c r="R1092" s="626">
        <v>6</v>
      </c>
      <c r="S1092" s="642">
        <v>1</v>
      </c>
      <c r="T1092" s="691">
        <v>1</v>
      </c>
      <c r="U1092" s="673">
        <v>1</v>
      </c>
    </row>
    <row r="1093" spans="1:21" ht="14.4" customHeight="1" x14ac:dyDescent="0.3">
      <c r="A1093" s="625">
        <v>7</v>
      </c>
      <c r="B1093" s="626" t="s">
        <v>528</v>
      </c>
      <c r="C1093" s="626">
        <v>89301074</v>
      </c>
      <c r="D1093" s="689" t="s">
        <v>4276</v>
      </c>
      <c r="E1093" s="690" t="s">
        <v>2893</v>
      </c>
      <c r="F1093" s="626" t="s">
        <v>2873</v>
      </c>
      <c r="G1093" s="626" t="s">
        <v>3237</v>
      </c>
      <c r="H1093" s="626" t="s">
        <v>527</v>
      </c>
      <c r="I1093" s="626" t="s">
        <v>4020</v>
      </c>
      <c r="J1093" s="626" t="s">
        <v>3362</v>
      </c>
      <c r="K1093" s="626" t="s">
        <v>3363</v>
      </c>
      <c r="L1093" s="627">
        <v>0</v>
      </c>
      <c r="M1093" s="627">
        <v>0</v>
      </c>
      <c r="N1093" s="626">
        <v>5</v>
      </c>
      <c r="O1093" s="691">
        <v>1</v>
      </c>
      <c r="P1093" s="627">
        <v>0</v>
      </c>
      <c r="Q1093" s="642"/>
      <c r="R1093" s="626">
        <v>5</v>
      </c>
      <c r="S1093" s="642">
        <v>1</v>
      </c>
      <c r="T1093" s="691">
        <v>1</v>
      </c>
      <c r="U1093" s="673">
        <v>1</v>
      </c>
    </row>
    <row r="1094" spans="1:21" ht="14.4" customHeight="1" x14ac:dyDescent="0.3">
      <c r="A1094" s="625">
        <v>7</v>
      </c>
      <c r="B1094" s="626" t="s">
        <v>528</v>
      </c>
      <c r="C1094" s="626">
        <v>89301074</v>
      </c>
      <c r="D1094" s="689" t="s">
        <v>4276</v>
      </c>
      <c r="E1094" s="690" t="s">
        <v>2893</v>
      </c>
      <c r="F1094" s="626" t="s">
        <v>2873</v>
      </c>
      <c r="G1094" s="626" t="s">
        <v>3252</v>
      </c>
      <c r="H1094" s="626" t="s">
        <v>645</v>
      </c>
      <c r="I1094" s="626" t="s">
        <v>4085</v>
      </c>
      <c r="J1094" s="626" t="s">
        <v>3262</v>
      </c>
      <c r="K1094" s="626" t="s">
        <v>4086</v>
      </c>
      <c r="L1094" s="627">
        <v>49.12</v>
      </c>
      <c r="M1094" s="627">
        <v>49.12</v>
      </c>
      <c r="N1094" s="626">
        <v>1</v>
      </c>
      <c r="O1094" s="691">
        <v>0.5</v>
      </c>
      <c r="P1094" s="627"/>
      <c r="Q1094" s="642">
        <v>0</v>
      </c>
      <c r="R1094" s="626"/>
      <c r="S1094" s="642">
        <v>0</v>
      </c>
      <c r="T1094" s="691"/>
      <c r="U1094" s="673">
        <v>0</v>
      </c>
    </row>
    <row r="1095" spans="1:21" ht="14.4" customHeight="1" x14ac:dyDescent="0.3">
      <c r="A1095" s="625">
        <v>7</v>
      </c>
      <c r="B1095" s="626" t="s">
        <v>528</v>
      </c>
      <c r="C1095" s="626">
        <v>89301074</v>
      </c>
      <c r="D1095" s="689" t="s">
        <v>4276</v>
      </c>
      <c r="E1095" s="690" t="s">
        <v>2893</v>
      </c>
      <c r="F1095" s="626" t="s">
        <v>2873</v>
      </c>
      <c r="G1095" s="626" t="s">
        <v>3252</v>
      </c>
      <c r="H1095" s="626" t="s">
        <v>645</v>
      </c>
      <c r="I1095" s="626" t="s">
        <v>3261</v>
      </c>
      <c r="J1095" s="626" t="s">
        <v>3262</v>
      </c>
      <c r="K1095" s="626" t="s">
        <v>3263</v>
      </c>
      <c r="L1095" s="627">
        <v>147.36000000000001</v>
      </c>
      <c r="M1095" s="627">
        <v>147.36000000000001</v>
      </c>
      <c r="N1095" s="626">
        <v>1</v>
      </c>
      <c r="O1095" s="691">
        <v>0.5</v>
      </c>
      <c r="P1095" s="627"/>
      <c r="Q1095" s="642">
        <v>0</v>
      </c>
      <c r="R1095" s="626"/>
      <c r="S1095" s="642">
        <v>0</v>
      </c>
      <c r="T1095" s="691"/>
      <c r="U1095" s="673">
        <v>0</v>
      </c>
    </row>
    <row r="1096" spans="1:21" ht="14.4" customHeight="1" x14ac:dyDescent="0.3">
      <c r="A1096" s="625">
        <v>7</v>
      </c>
      <c r="B1096" s="626" t="s">
        <v>528</v>
      </c>
      <c r="C1096" s="626">
        <v>89301074</v>
      </c>
      <c r="D1096" s="689" t="s">
        <v>4276</v>
      </c>
      <c r="E1096" s="690" t="s">
        <v>2893</v>
      </c>
      <c r="F1096" s="626" t="s">
        <v>2873</v>
      </c>
      <c r="G1096" s="626" t="s">
        <v>3252</v>
      </c>
      <c r="H1096" s="626" t="s">
        <v>645</v>
      </c>
      <c r="I1096" s="626" t="s">
        <v>3269</v>
      </c>
      <c r="J1096" s="626" t="s">
        <v>3270</v>
      </c>
      <c r="K1096" s="626" t="s">
        <v>3175</v>
      </c>
      <c r="L1096" s="627">
        <v>124.51</v>
      </c>
      <c r="M1096" s="627">
        <v>249.02</v>
      </c>
      <c r="N1096" s="626">
        <v>2</v>
      </c>
      <c r="O1096" s="691">
        <v>1</v>
      </c>
      <c r="P1096" s="627"/>
      <c r="Q1096" s="642">
        <v>0</v>
      </c>
      <c r="R1096" s="626"/>
      <c r="S1096" s="642">
        <v>0</v>
      </c>
      <c r="T1096" s="691"/>
      <c r="U1096" s="673">
        <v>0</v>
      </c>
    </row>
    <row r="1097" spans="1:21" ht="14.4" customHeight="1" x14ac:dyDescent="0.3">
      <c r="A1097" s="625">
        <v>7</v>
      </c>
      <c r="B1097" s="626" t="s">
        <v>528</v>
      </c>
      <c r="C1097" s="626">
        <v>89301074</v>
      </c>
      <c r="D1097" s="689" t="s">
        <v>4276</v>
      </c>
      <c r="E1097" s="690" t="s">
        <v>2893</v>
      </c>
      <c r="F1097" s="626" t="s">
        <v>2873</v>
      </c>
      <c r="G1097" s="626" t="s">
        <v>3252</v>
      </c>
      <c r="H1097" s="626" t="s">
        <v>645</v>
      </c>
      <c r="I1097" s="626" t="s">
        <v>3377</v>
      </c>
      <c r="J1097" s="626" t="s">
        <v>3270</v>
      </c>
      <c r="K1097" s="626" t="s">
        <v>3268</v>
      </c>
      <c r="L1097" s="627">
        <v>163.72999999999999</v>
      </c>
      <c r="M1097" s="627">
        <v>327.45999999999998</v>
      </c>
      <c r="N1097" s="626">
        <v>2</v>
      </c>
      <c r="O1097" s="691">
        <v>0.5</v>
      </c>
      <c r="P1097" s="627"/>
      <c r="Q1097" s="642">
        <v>0</v>
      </c>
      <c r="R1097" s="626"/>
      <c r="S1097" s="642">
        <v>0</v>
      </c>
      <c r="T1097" s="691"/>
      <c r="U1097" s="673">
        <v>0</v>
      </c>
    </row>
    <row r="1098" spans="1:21" ht="14.4" customHeight="1" x14ac:dyDescent="0.3">
      <c r="A1098" s="625">
        <v>7</v>
      </c>
      <c r="B1098" s="626" t="s">
        <v>528</v>
      </c>
      <c r="C1098" s="626">
        <v>89301074</v>
      </c>
      <c r="D1098" s="689" t="s">
        <v>4276</v>
      </c>
      <c r="E1098" s="690" t="s">
        <v>2893</v>
      </c>
      <c r="F1098" s="626" t="s">
        <v>2873</v>
      </c>
      <c r="G1098" s="626" t="s">
        <v>3252</v>
      </c>
      <c r="H1098" s="626" t="s">
        <v>645</v>
      </c>
      <c r="I1098" s="626" t="s">
        <v>3378</v>
      </c>
      <c r="J1098" s="626" t="s">
        <v>3369</v>
      </c>
      <c r="K1098" s="626" t="s">
        <v>3374</v>
      </c>
      <c r="L1098" s="627">
        <v>314.33999999999997</v>
      </c>
      <c r="M1098" s="627">
        <v>1886.0399999999997</v>
      </c>
      <c r="N1098" s="626">
        <v>6</v>
      </c>
      <c r="O1098" s="691">
        <v>3</v>
      </c>
      <c r="P1098" s="627">
        <v>314.33999999999997</v>
      </c>
      <c r="Q1098" s="642">
        <v>0.16666666666666669</v>
      </c>
      <c r="R1098" s="626">
        <v>1</v>
      </c>
      <c r="S1098" s="642">
        <v>0.16666666666666666</v>
      </c>
      <c r="T1098" s="691">
        <v>0.5</v>
      </c>
      <c r="U1098" s="673">
        <v>0.16666666666666666</v>
      </c>
    </row>
    <row r="1099" spans="1:21" ht="14.4" customHeight="1" x14ac:dyDescent="0.3">
      <c r="A1099" s="625">
        <v>7</v>
      </c>
      <c r="B1099" s="626" t="s">
        <v>528</v>
      </c>
      <c r="C1099" s="626">
        <v>89301074</v>
      </c>
      <c r="D1099" s="689" t="s">
        <v>4276</v>
      </c>
      <c r="E1099" s="690" t="s">
        <v>2893</v>
      </c>
      <c r="F1099" s="626" t="s">
        <v>2873</v>
      </c>
      <c r="G1099" s="626" t="s">
        <v>3034</v>
      </c>
      <c r="H1099" s="626" t="s">
        <v>527</v>
      </c>
      <c r="I1099" s="626" t="s">
        <v>3271</v>
      </c>
      <c r="J1099" s="626" t="s">
        <v>3272</v>
      </c>
      <c r="K1099" s="626" t="s">
        <v>3002</v>
      </c>
      <c r="L1099" s="627">
        <v>154.33000000000001</v>
      </c>
      <c r="M1099" s="627">
        <v>1388.97</v>
      </c>
      <c r="N1099" s="626">
        <v>9</v>
      </c>
      <c r="O1099" s="691">
        <v>3</v>
      </c>
      <c r="P1099" s="627">
        <v>462.99</v>
      </c>
      <c r="Q1099" s="642">
        <v>0.33333333333333331</v>
      </c>
      <c r="R1099" s="626">
        <v>3</v>
      </c>
      <c r="S1099" s="642">
        <v>0.33333333333333331</v>
      </c>
      <c r="T1099" s="691">
        <v>2.5</v>
      </c>
      <c r="U1099" s="673">
        <v>0.83333333333333337</v>
      </c>
    </row>
    <row r="1100" spans="1:21" ht="14.4" customHeight="1" x14ac:dyDescent="0.3">
      <c r="A1100" s="625">
        <v>7</v>
      </c>
      <c r="B1100" s="626" t="s">
        <v>528</v>
      </c>
      <c r="C1100" s="626">
        <v>89301074</v>
      </c>
      <c r="D1100" s="689" t="s">
        <v>4276</v>
      </c>
      <c r="E1100" s="690" t="s">
        <v>2893</v>
      </c>
      <c r="F1100" s="626" t="s">
        <v>2873</v>
      </c>
      <c r="G1100" s="626" t="s">
        <v>3034</v>
      </c>
      <c r="H1100" s="626" t="s">
        <v>527</v>
      </c>
      <c r="I1100" s="626" t="s">
        <v>3515</v>
      </c>
      <c r="J1100" s="626" t="s">
        <v>3036</v>
      </c>
      <c r="K1100" s="626" t="s">
        <v>3516</v>
      </c>
      <c r="L1100" s="627">
        <v>0</v>
      </c>
      <c r="M1100" s="627">
        <v>0</v>
      </c>
      <c r="N1100" s="626">
        <v>5</v>
      </c>
      <c r="O1100" s="691">
        <v>2.5</v>
      </c>
      <c r="P1100" s="627">
        <v>0</v>
      </c>
      <c r="Q1100" s="642"/>
      <c r="R1100" s="626">
        <v>5</v>
      </c>
      <c r="S1100" s="642">
        <v>1</v>
      </c>
      <c r="T1100" s="691">
        <v>2.5</v>
      </c>
      <c r="U1100" s="673">
        <v>1</v>
      </c>
    </row>
    <row r="1101" spans="1:21" ht="14.4" customHeight="1" x14ac:dyDescent="0.3">
      <c r="A1101" s="625">
        <v>7</v>
      </c>
      <c r="B1101" s="626" t="s">
        <v>528</v>
      </c>
      <c r="C1101" s="626">
        <v>89301074</v>
      </c>
      <c r="D1101" s="689" t="s">
        <v>4276</v>
      </c>
      <c r="E1101" s="690" t="s">
        <v>2893</v>
      </c>
      <c r="F1101" s="626" t="s">
        <v>2873</v>
      </c>
      <c r="G1101" s="626" t="s">
        <v>3034</v>
      </c>
      <c r="H1101" s="626" t="s">
        <v>527</v>
      </c>
      <c r="I1101" s="626" t="s">
        <v>3035</v>
      </c>
      <c r="J1101" s="626" t="s">
        <v>3036</v>
      </c>
      <c r="K1101" s="626" t="s">
        <v>3002</v>
      </c>
      <c r="L1101" s="627">
        <v>60.97</v>
      </c>
      <c r="M1101" s="627">
        <v>5243.42</v>
      </c>
      <c r="N1101" s="626">
        <v>86</v>
      </c>
      <c r="O1101" s="691">
        <v>30</v>
      </c>
      <c r="P1101" s="627">
        <v>3109.4699999999993</v>
      </c>
      <c r="Q1101" s="642">
        <v>0.59302325581395332</v>
      </c>
      <c r="R1101" s="626">
        <v>51</v>
      </c>
      <c r="S1101" s="642">
        <v>0.59302325581395354</v>
      </c>
      <c r="T1101" s="691">
        <v>15</v>
      </c>
      <c r="U1101" s="673">
        <v>0.5</v>
      </c>
    </row>
    <row r="1102" spans="1:21" ht="14.4" customHeight="1" x14ac:dyDescent="0.3">
      <c r="A1102" s="625">
        <v>7</v>
      </c>
      <c r="B1102" s="626" t="s">
        <v>528</v>
      </c>
      <c r="C1102" s="626">
        <v>89301074</v>
      </c>
      <c r="D1102" s="689" t="s">
        <v>4276</v>
      </c>
      <c r="E1102" s="690" t="s">
        <v>2893</v>
      </c>
      <c r="F1102" s="626" t="s">
        <v>2873</v>
      </c>
      <c r="G1102" s="626" t="s">
        <v>3273</v>
      </c>
      <c r="H1102" s="626" t="s">
        <v>527</v>
      </c>
      <c r="I1102" s="626" t="s">
        <v>3385</v>
      </c>
      <c r="J1102" s="626" t="s">
        <v>3386</v>
      </c>
      <c r="K1102" s="626" t="s">
        <v>3387</v>
      </c>
      <c r="L1102" s="627">
        <v>162.13</v>
      </c>
      <c r="M1102" s="627">
        <v>486.39</v>
      </c>
      <c r="N1102" s="626">
        <v>3</v>
      </c>
      <c r="O1102" s="691">
        <v>1</v>
      </c>
      <c r="P1102" s="627"/>
      <c r="Q1102" s="642">
        <v>0</v>
      </c>
      <c r="R1102" s="626"/>
      <c r="S1102" s="642">
        <v>0</v>
      </c>
      <c r="T1102" s="691"/>
      <c r="U1102" s="673">
        <v>0</v>
      </c>
    </row>
    <row r="1103" spans="1:21" ht="14.4" customHeight="1" x14ac:dyDescent="0.3">
      <c r="A1103" s="625">
        <v>7</v>
      </c>
      <c r="B1103" s="626" t="s">
        <v>528</v>
      </c>
      <c r="C1103" s="626">
        <v>89301074</v>
      </c>
      <c r="D1103" s="689" t="s">
        <v>4276</v>
      </c>
      <c r="E1103" s="690" t="s">
        <v>2893</v>
      </c>
      <c r="F1103" s="626" t="s">
        <v>2873</v>
      </c>
      <c r="G1103" s="626" t="s">
        <v>3519</v>
      </c>
      <c r="H1103" s="626" t="s">
        <v>527</v>
      </c>
      <c r="I1103" s="626" t="s">
        <v>4087</v>
      </c>
      <c r="J1103" s="626" t="s">
        <v>4088</v>
      </c>
      <c r="K1103" s="626" t="s">
        <v>4089</v>
      </c>
      <c r="L1103" s="627">
        <v>167.42</v>
      </c>
      <c r="M1103" s="627">
        <v>837.09999999999991</v>
      </c>
      <c r="N1103" s="626">
        <v>5</v>
      </c>
      <c r="O1103" s="691">
        <v>1</v>
      </c>
      <c r="P1103" s="627">
        <v>837.09999999999991</v>
      </c>
      <c r="Q1103" s="642">
        <v>1</v>
      </c>
      <c r="R1103" s="626">
        <v>5</v>
      </c>
      <c r="S1103" s="642">
        <v>1</v>
      </c>
      <c r="T1103" s="691">
        <v>1</v>
      </c>
      <c r="U1103" s="673">
        <v>1</v>
      </c>
    </row>
    <row r="1104" spans="1:21" ht="14.4" customHeight="1" x14ac:dyDescent="0.3">
      <c r="A1104" s="625">
        <v>7</v>
      </c>
      <c r="B1104" s="626" t="s">
        <v>528</v>
      </c>
      <c r="C1104" s="626">
        <v>89301074</v>
      </c>
      <c r="D1104" s="689" t="s">
        <v>4276</v>
      </c>
      <c r="E1104" s="690" t="s">
        <v>2893</v>
      </c>
      <c r="F1104" s="626" t="s">
        <v>2873</v>
      </c>
      <c r="G1104" s="626" t="s">
        <v>3277</v>
      </c>
      <c r="H1104" s="626" t="s">
        <v>645</v>
      </c>
      <c r="I1104" s="626" t="s">
        <v>2069</v>
      </c>
      <c r="J1104" s="626" t="s">
        <v>2070</v>
      </c>
      <c r="K1104" s="626" t="s">
        <v>2071</v>
      </c>
      <c r="L1104" s="627">
        <v>139.46</v>
      </c>
      <c r="M1104" s="627">
        <v>1673.52</v>
      </c>
      <c r="N1104" s="626">
        <v>12</v>
      </c>
      <c r="O1104" s="691">
        <v>3.5</v>
      </c>
      <c r="P1104" s="627">
        <v>1255.1399999999999</v>
      </c>
      <c r="Q1104" s="642">
        <v>0.74999999999999989</v>
      </c>
      <c r="R1104" s="626">
        <v>9</v>
      </c>
      <c r="S1104" s="642">
        <v>0.75</v>
      </c>
      <c r="T1104" s="691">
        <v>3</v>
      </c>
      <c r="U1104" s="673">
        <v>0.8571428571428571</v>
      </c>
    </row>
    <row r="1105" spans="1:21" ht="14.4" customHeight="1" x14ac:dyDescent="0.3">
      <c r="A1105" s="625">
        <v>7</v>
      </c>
      <c r="B1105" s="626" t="s">
        <v>528</v>
      </c>
      <c r="C1105" s="626">
        <v>89301074</v>
      </c>
      <c r="D1105" s="689" t="s">
        <v>4276</v>
      </c>
      <c r="E1105" s="690" t="s">
        <v>2893</v>
      </c>
      <c r="F1105" s="626" t="s">
        <v>2873</v>
      </c>
      <c r="G1105" s="626" t="s">
        <v>3277</v>
      </c>
      <c r="H1105" s="626" t="s">
        <v>527</v>
      </c>
      <c r="I1105" s="626" t="s">
        <v>3522</v>
      </c>
      <c r="J1105" s="626" t="s">
        <v>3523</v>
      </c>
      <c r="K1105" s="626" t="s">
        <v>2071</v>
      </c>
      <c r="L1105" s="627">
        <v>0</v>
      </c>
      <c r="M1105" s="627">
        <v>0</v>
      </c>
      <c r="N1105" s="626">
        <v>4</v>
      </c>
      <c r="O1105" s="691">
        <v>0.5</v>
      </c>
      <c r="P1105" s="627"/>
      <c r="Q1105" s="642"/>
      <c r="R1105" s="626"/>
      <c r="S1105" s="642">
        <v>0</v>
      </c>
      <c r="T1105" s="691"/>
      <c r="U1105" s="673">
        <v>0</v>
      </c>
    </row>
    <row r="1106" spans="1:21" ht="14.4" customHeight="1" x14ac:dyDescent="0.3">
      <c r="A1106" s="625">
        <v>7</v>
      </c>
      <c r="B1106" s="626" t="s">
        <v>528</v>
      </c>
      <c r="C1106" s="626">
        <v>89301074</v>
      </c>
      <c r="D1106" s="689" t="s">
        <v>4276</v>
      </c>
      <c r="E1106" s="690" t="s">
        <v>2893</v>
      </c>
      <c r="F1106" s="626" t="s">
        <v>2873</v>
      </c>
      <c r="G1106" s="626" t="s">
        <v>3524</v>
      </c>
      <c r="H1106" s="626" t="s">
        <v>645</v>
      </c>
      <c r="I1106" s="626" t="s">
        <v>3525</v>
      </c>
      <c r="J1106" s="626" t="s">
        <v>3526</v>
      </c>
      <c r="K1106" s="626" t="s">
        <v>3527</v>
      </c>
      <c r="L1106" s="627">
        <v>0</v>
      </c>
      <c r="M1106" s="627">
        <v>0</v>
      </c>
      <c r="N1106" s="626">
        <v>5</v>
      </c>
      <c r="O1106" s="691">
        <v>1</v>
      </c>
      <c r="P1106" s="627">
        <v>0</v>
      </c>
      <c r="Q1106" s="642"/>
      <c r="R1106" s="626">
        <v>5</v>
      </c>
      <c r="S1106" s="642">
        <v>1</v>
      </c>
      <c r="T1106" s="691">
        <v>1</v>
      </c>
      <c r="U1106" s="673">
        <v>1</v>
      </c>
    </row>
    <row r="1107" spans="1:21" ht="14.4" customHeight="1" x14ac:dyDescent="0.3">
      <c r="A1107" s="625">
        <v>7</v>
      </c>
      <c r="B1107" s="626" t="s">
        <v>528</v>
      </c>
      <c r="C1107" s="626">
        <v>89301074</v>
      </c>
      <c r="D1107" s="689" t="s">
        <v>4276</v>
      </c>
      <c r="E1107" s="690" t="s">
        <v>2893</v>
      </c>
      <c r="F1107" s="626" t="s">
        <v>2873</v>
      </c>
      <c r="G1107" s="626" t="s">
        <v>3037</v>
      </c>
      <c r="H1107" s="626" t="s">
        <v>527</v>
      </c>
      <c r="I1107" s="626" t="s">
        <v>3042</v>
      </c>
      <c r="J1107" s="626" t="s">
        <v>3043</v>
      </c>
      <c r="K1107" s="626" t="s">
        <v>1011</v>
      </c>
      <c r="L1107" s="627">
        <v>0</v>
      </c>
      <c r="M1107" s="627">
        <v>0</v>
      </c>
      <c r="N1107" s="626">
        <v>14</v>
      </c>
      <c r="O1107" s="691">
        <v>2.5</v>
      </c>
      <c r="P1107" s="627">
        <v>0</v>
      </c>
      <c r="Q1107" s="642"/>
      <c r="R1107" s="626">
        <v>12</v>
      </c>
      <c r="S1107" s="642">
        <v>0.8571428571428571</v>
      </c>
      <c r="T1107" s="691">
        <v>2</v>
      </c>
      <c r="U1107" s="673">
        <v>0.8</v>
      </c>
    </row>
    <row r="1108" spans="1:21" ht="14.4" customHeight="1" x14ac:dyDescent="0.3">
      <c r="A1108" s="625">
        <v>7</v>
      </c>
      <c r="B1108" s="626" t="s">
        <v>528</v>
      </c>
      <c r="C1108" s="626">
        <v>89301074</v>
      </c>
      <c r="D1108" s="689" t="s">
        <v>4276</v>
      </c>
      <c r="E1108" s="690" t="s">
        <v>2893</v>
      </c>
      <c r="F1108" s="626" t="s">
        <v>2873</v>
      </c>
      <c r="G1108" s="626" t="s">
        <v>3037</v>
      </c>
      <c r="H1108" s="626" t="s">
        <v>527</v>
      </c>
      <c r="I1108" s="626" t="s">
        <v>3964</v>
      </c>
      <c r="J1108" s="626" t="s">
        <v>3530</v>
      </c>
      <c r="K1108" s="626" t="s">
        <v>1011</v>
      </c>
      <c r="L1108" s="627">
        <v>0</v>
      </c>
      <c r="M1108" s="627">
        <v>0</v>
      </c>
      <c r="N1108" s="626">
        <v>2</v>
      </c>
      <c r="O1108" s="691">
        <v>1</v>
      </c>
      <c r="P1108" s="627">
        <v>0</v>
      </c>
      <c r="Q1108" s="642"/>
      <c r="R1108" s="626">
        <v>2</v>
      </c>
      <c r="S1108" s="642">
        <v>1</v>
      </c>
      <c r="T1108" s="691">
        <v>1</v>
      </c>
      <c r="U1108" s="673">
        <v>1</v>
      </c>
    </row>
    <row r="1109" spans="1:21" ht="14.4" customHeight="1" x14ac:dyDescent="0.3">
      <c r="A1109" s="625">
        <v>7</v>
      </c>
      <c r="B1109" s="626" t="s">
        <v>528</v>
      </c>
      <c r="C1109" s="626">
        <v>89301074</v>
      </c>
      <c r="D1109" s="689" t="s">
        <v>4276</v>
      </c>
      <c r="E1109" s="690" t="s">
        <v>2893</v>
      </c>
      <c r="F1109" s="626" t="s">
        <v>2873</v>
      </c>
      <c r="G1109" s="626" t="s">
        <v>3037</v>
      </c>
      <c r="H1109" s="626" t="s">
        <v>527</v>
      </c>
      <c r="I1109" s="626" t="s">
        <v>4090</v>
      </c>
      <c r="J1109" s="626" t="s">
        <v>3533</v>
      </c>
      <c r="K1109" s="626" t="s">
        <v>4091</v>
      </c>
      <c r="L1109" s="627">
        <v>0</v>
      </c>
      <c r="M1109" s="627">
        <v>0</v>
      </c>
      <c r="N1109" s="626">
        <v>2</v>
      </c>
      <c r="O1109" s="691">
        <v>1.5</v>
      </c>
      <c r="P1109" s="627">
        <v>0</v>
      </c>
      <c r="Q1109" s="642"/>
      <c r="R1109" s="626">
        <v>2</v>
      </c>
      <c r="S1109" s="642">
        <v>1</v>
      </c>
      <c r="T1109" s="691">
        <v>1.5</v>
      </c>
      <c r="U1109" s="673">
        <v>1</v>
      </c>
    </row>
    <row r="1110" spans="1:21" ht="14.4" customHeight="1" x14ac:dyDescent="0.3">
      <c r="A1110" s="625">
        <v>7</v>
      </c>
      <c r="B1110" s="626" t="s">
        <v>528</v>
      </c>
      <c r="C1110" s="626">
        <v>89301074</v>
      </c>
      <c r="D1110" s="689" t="s">
        <v>4276</v>
      </c>
      <c r="E1110" s="690" t="s">
        <v>2893</v>
      </c>
      <c r="F1110" s="626" t="s">
        <v>2873</v>
      </c>
      <c r="G1110" s="626" t="s">
        <v>3037</v>
      </c>
      <c r="H1110" s="626" t="s">
        <v>527</v>
      </c>
      <c r="I1110" s="626" t="s">
        <v>4092</v>
      </c>
      <c r="J1110" s="626" t="s">
        <v>3041</v>
      </c>
      <c r="K1110" s="626" t="s">
        <v>4093</v>
      </c>
      <c r="L1110" s="627">
        <v>0</v>
      </c>
      <c r="M1110" s="627">
        <v>0</v>
      </c>
      <c r="N1110" s="626">
        <v>2</v>
      </c>
      <c r="O1110" s="691">
        <v>0.5</v>
      </c>
      <c r="P1110" s="627">
        <v>0</v>
      </c>
      <c r="Q1110" s="642"/>
      <c r="R1110" s="626">
        <v>2</v>
      </c>
      <c r="S1110" s="642">
        <v>1</v>
      </c>
      <c r="T1110" s="691">
        <v>0.5</v>
      </c>
      <c r="U1110" s="673">
        <v>1</v>
      </c>
    </row>
    <row r="1111" spans="1:21" ht="14.4" customHeight="1" x14ac:dyDescent="0.3">
      <c r="A1111" s="625">
        <v>7</v>
      </c>
      <c r="B1111" s="626" t="s">
        <v>528</v>
      </c>
      <c r="C1111" s="626">
        <v>89301074</v>
      </c>
      <c r="D1111" s="689" t="s">
        <v>4276</v>
      </c>
      <c r="E1111" s="690" t="s">
        <v>2893</v>
      </c>
      <c r="F1111" s="626" t="s">
        <v>2873</v>
      </c>
      <c r="G1111" s="626" t="s">
        <v>3037</v>
      </c>
      <c r="H1111" s="626" t="s">
        <v>527</v>
      </c>
      <c r="I1111" s="626" t="s">
        <v>4094</v>
      </c>
      <c r="J1111" s="626" t="s">
        <v>3043</v>
      </c>
      <c r="K1111" s="626" t="s">
        <v>1011</v>
      </c>
      <c r="L1111" s="627">
        <v>0</v>
      </c>
      <c r="M1111" s="627">
        <v>0</v>
      </c>
      <c r="N1111" s="626">
        <v>3</v>
      </c>
      <c r="O1111" s="691">
        <v>0.5</v>
      </c>
      <c r="P1111" s="627">
        <v>0</v>
      </c>
      <c r="Q1111" s="642"/>
      <c r="R1111" s="626">
        <v>3</v>
      </c>
      <c r="S1111" s="642">
        <v>1</v>
      </c>
      <c r="T1111" s="691">
        <v>0.5</v>
      </c>
      <c r="U1111" s="673">
        <v>1</v>
      </c>
    </row>
    <row r="1112" spans="1:21" ht="14.4" customHeight="1" x14ac:dyDescent="0.3">
      <c r="A1112" s="625">
        <v>7</v>
      </c>
      <c r="B1112" s="626" t="s">
        <v>528</v>
      </c>
      <c r="C1112" s="626">
        <v>89301074</v>
      </c>
      <c r="D1112" s="689" t="s">
        <v>4276</v>
      </c>
      <c r="E1112" s="690" t="s">
        <v>2895</v>
      </c>
      <c r="F1112" s="626" t="s">
        <v>2873</v>
      </c>
      <c r="G1112" s="626" t="s">
        <v>4095</v>
      </c>
      <c r="H1112" s="626" t="s">
        <v>527</v>
      </c>
      <c r="I1112" s="626" t="s">
        <v>4096</v>
      </c>
      <c r="J1112" s="626" t="s">
        <v>4097</v>
      </c>
      <c r="K1112" s="626" t="s">
        <v>4098</v>
      </c>
      <c r="L1112" s="627">
        <v>72.7</v>
      </c>
      <c r="M1112" s="627">
        <v>72.7</v>
      </c>
      <c r="N1112" s="626">
        <v>1</v>
      </c>
      <c r="O1112" s="691">
        <v>0.5</v>
      </c>
      <c r="P1112" s="627"/>
      <c r="Q1112" s="642">
        <v>0</v>
      </c>
      <c r="R1112" s="626"/>
      <c r="S1112" s="642">
        <v>0</v>
      </c>
      <c r="T1112" s="691"/>
      <c r="U1112" s="673">
        <v>0</v>
      </c>
    </row>
    <row r="1113" spans="1:21" ht="14.4" customHeight="1" x14ac:dyDescent="0.3">
      <c r="A1113" s="625">
        <v>7</v>
      </c>
      <c r="B1113" s="626" t="s">
        <v>528</v>
      </c>
      <c r="C1113" s="626">
        <v>89301074</v>
      </c>
      <c r="D1113" s="689" t="s">
        <v>4276</v>
      </c>
      <c r="E1113" s="690" t="s">
        <v>2895</v>
      </c>
      <c r="F1113" s="626" t="s">
        <v>2873</v>
      </c>
      <c r="G1113" s="626" t="s">
        <v>3544</v>
      </c>
      <c r="H1113" s="626" t="s">
        <v>527</v>
      </c>
      <c r="I1113" s="626" t="s">
        <v>3545</v>
      </c>
      <c r="J1113" s="626" t="s">
        <v>4099</v>
      </c>
      <c r="K1113" s="626" t="s">
        <v>3547</v>
      </c>
      <c r="L1113" s="627">
        <v>25.4</v>
      </c>
      <c r="M1113" s="627">
        <v>25.4</v>
      </c>
      <c r="N1113" s="626">
        <v>1</v>
      </c>
      <c r="O1113" s="691">
        <v>0.5</v>
      </c>
      <c r="P1113" s="627"/>
      <c r="Q1113" s="642">
        <v>0</v>
      </c>
      <c r="R1113" s="626"/>
      <c r="S1113" s="642">
        <v>0</v>
      </c>
      <c r="T1113" s="691"/>
      <c r="U1113" s="673">
        <v>0</v>
      </c>
    </row>
    <row r="1114" spans="1:21" ht="14.4" customHeight="1" x14ac:dyDescent="0.3">
      <c r="A1114" s="625">
        <v>7</v>
      </c>
      <c r="B1114" s="626" t="s">
        <v>528</v>
      </c>
      <c r="C1114" s="626">
        <v>89301074</v>
      </c>
      <c r="D1114" s="689" t="s">
        <v>4276</v>
      </c>
      <c r="E1114" s="690" t="s">
        <v>2896</v>
      </c>
      <c r="F1114" s="626" t="s">
        <v>2873</v>
      </c>
      <c r="G1114" s="626" t="s">
        <v>3050</v>
      </c>
      <c r="H1114" s="626" t="s">
        <v>527</v>
      </c>
      <c r="I1114" s="626" t="s">
        <v>3051</v>
      </c>
      <c r="J1114" s="626" t="s">
        <v>3052</v>
      </c>
      <c r="K1114" s="626" t="s">
        <v>3053</v>
      </c>
      <c r="L1114" s="627">
        <v>51.87</v>
      </c>
      <c r="M1114" s="627">
        <v>155.60999999999999</v>
      </c>
      <c r="N1114" s="626">
        <v>3</v>
      </c>
      <c r="O1114" s="691">
        <v>1</v>
      </c>
      <c r="P1114" s="627">
        <v>103.74</v>
      </c>
      <c r="Q1114" s="642">
        <v>0.66666666666666674</v>
      </c>
      <c r="R1114" s="626">
        <v>2</v>
      </c>
      <c r="S1114" s="642">
        <v>0.66666666666666663</v>
      </c>
      <c r="T1114" s="691">
        <v>0.5</v>
      </c>
      <c r="U1114" s="673">
        <v>0.5</v>
      </c>
    </row>
    <row r="1115" spans="1:21" ht="14.4" customHeight="1" x14ac:dyDescent="0.3">
      <c r="A1115" s="625">
        <v>7</v>
      </c>
      <c r="B1115" s="626" t="s">
        <v>528</v>
      </c>
      <c r="C1115" s="626">
        <v>89301074</v>
      </c>
      <c r="D1115" s="689" t="s">
        <v>4276</v>
      </c>
      <c r="E1115" s="690" t="s">
        <v>2896</v>
      </c>
      <c r="F1115" s="626" t="s">
        <v>2873</v>
      </c>
      <c r="G1115" s="626" t="s">
        <v>3050</v>
      </c>
      <c r="H1115" s="626" t="s">
        <v>527</v>
      </c>
      <c r="I1115" s="626" t="s">
        <v>3051</v>
      </c>
      <c r="J1115" s="626" t="s">
        <v>3052</v>
      </c>
      <c r="K1115" s="626" t="s">
        <v>3053</v>
      </c>
      <c r="L1115" s="627">
        <v>53.77</v>
      </c>
      <c r="M1115" s="627">
        <v>215.08</v>
      </c>
      <c r="N1115" s="626">
        <v>4</v>
      </c>
      <c r="O1115" s="691">
        <v>0.5</v>
      </c>
      <c r="P1115" s="627"/>
      <c r="Q1115" s="642">
        <v>0</v>
      </c>
      <c r="R1115" s="626"/>
      <c r="S1115" s="642">
        <v>0</v>
      </c>
      <c r="T1115" s="691"/>
      <c r="U1115" s="673">
        <v>0</v>
      </c>
    </row>
    <row r="1116" spans="1:21" ht="14.4" customHeight="1" x14ac:dyDescent="0.3">
      <c r="A1116" s="625">
        <v>7</v>
      </c>
      <c r="B1116" s="626" t="s">
        <v>528</v>
      </c>
      <c r="C1116" s="626">
        <v>89301074</v>
      </c>
      <c r="D1116" s="689" t="s">
        <v>4276</v>
      </c>
      <c r="E1116" s="690" t="s">
        <v>2896</v>
      </c>
      <c r="F1116" s="626" t="s">
        <v>2873</v>
      </c>
      <c r="G1116" s="626" t="s">
        <v>3050</v>
      </c>
      <c r="H1116" s="626" t="s">
        <v>527</v>
      </c>
      <c r="I1116" s="626" t="s">
        <v>4100</v>
      </c>
      <c r="J1116" s="626" t="s">
        <v>3052</v>
      </c>
      <c r="K1116" s="626" t="s">
        <v>4101</v>
      </c>
      <c r="L1116" s="627">
        <v>0</v>
      </c>
      <c r="M1116" s="627">
        <v>0</v>
      </c>
      <c r="N1116" s="626">
        <v>3</v>
      </c>
      <c r="O1116" s="691">
        <v>1.5</v>
      </c>
      <c r="P1116" s="627">
        <v>0</v>
      </c>
      <c r="Q1116" s="642"/>
      <c r="R1116" s="626">
        <v>2</v>
      </c>
      <c r="S1116" s="642">
        <v>0.66666666666666663</v>
      </c>
      <c r="T1116" s="691">
        <v>0.5</v>
      </c>
      <c r="U1116" s="673">
        <v>0.33333333333333331</v>
      </c>
    </row>
    <row r="1117" spans="1:21" ht="14.4" customHeight="1" x14ac:dyDescent="0.3">
      <c r="A1117" s="625">
        <v>7</v>
      </c>
      <c r="B1117" s="626" t="s">
        <v>528</v>
      </c>
      <c r="C1117" s="626">
        <v>89301074</v>
      </c>
      <c r="D1117" s="689" t="s">
        <v>4276</v>
      </c>
      <c r="E1117" s="690" t="s">
        <v>2896</v>
      </c>
      <c r="F1117" s="626" t="s">
        <v>2873</v>
      </c>
      <c r="G1117" s="626" t="s">
        <v>2940</v>
      </c>
      <c r="H1117" s="626" t="s">
        <v>645</v>
      </c>
      <c r="I1117" s="626" t="s">
        <v>4102</v>
      </c>
      <c r="J1117" s="626" t="s">
        <v>4103</v>
      </c>
      <c r="K1117" s="626" t="s">
        <v>4104</v>
      </c>
      <c r="L1117" s="627">
        <v>333.31</v>
      </c>
      <c r="M1117" s="627">
        <v>333.31</v>
      </c>
      <c r="N1117" s="626">
        <v>1</v>
      </c>
      <c r="O1117" s="691">
        <v>0.5</v>
      </c>
      <c r="P1117" s="627">
        <v>333.31</v>
      </c>
      <c r="Q1117" s="642">
        <v>1</v>
      </c>
      <c r="R1117" s="626">
        <v>1</v>
      </c>
      <c r="S1117" s="642">
        <v>1</v>
      </c>
      <c r="T1117" s="691">
        <v>0.5</v>
      </c>
      <c r="U1117" s="673">
        <v>1</v>
      </c>
    </row>
    <row r="1118" spans="1:21" ht="14.4" customHeight="1" x14ac:dyDescent="0.3">
      <c r="A1118" s="625">
        <v>7</v>
      </c>
      <c r="B1118" s="626" t="s">
        <v>528</v>
      </c>
      <c r="C1118" s="626">
        <v>89301074</v>
      </c>
      <c r="D1118" s="689" t="s">
        <v>4276</v>
      </c>
      <c r="E1118" s="690" t="s">
        <v>2896</v>
      </c>
      <c r="F1118" s="626" t="s">
        <v>2873</v>
      </c>
      <c r="G1118" s="626" t="s">
        <v>2940</v>
      </c>
      <c r="H1118" s="626" t="s">
        <v>645</v>
      </c>
      <c r="I1118" s="626" t="s">
        <v>2370</v>
      </c>
      <c r="J1118" s="626" t="s">
        <v>2788</v>
      </c>
      <c r="K1118" s="626" t="s">
        <v>2789</v>
      </c>
      <c r="L1118" s="627">
        <v>333.31</v>
      </c>
      <c r="M1118" s="627">
        <v>666.62</v>
      </c>
      <c r="N1118" s="626">
        <v>2</v>
      </c>
      <c r="O1118" s="691">
        <v>2</v>
      </c>
      <c r="P1118" s="627"/>
      <c r="Q1118" s="642">
        <v>0</v>
      </c>
      <c r="R1118" s="626"/>
      <c r="S1118" s="642">
        <v>0</v>
      </c>
      <c r="T1118" s="691"/>
      <c r="U1118" s="673">
        <v>0</v>
      </c>
    </row>
    <row r="1119" spans="1:21" ht="14.4" customHeight="1" x14ac:dyDescent="0.3">
      <c r="A1119" s="625">
        <v>7</v>
      </c>
      <c r="B1119" s="626" t="s">
        <v>528</v>
      </c>
      <c r="C1119" s="626">
        <v>89301074</v>
      </c>
      <c r="D1119" s="689" t="s">
        <v>4276</v>
      </c>
      <c r="E1119" s="690" t="s">
        <v>2896</v>
      </c>
      <c r="F1119" s="626" t="s">
        <v>2873</v>
      </c>
      <c r="G1119" s="626" t="s">
        <v>3779</v>
      </c>
      <c r="H1119" s="626" t="s">
        <v>527</v>
      </c>
      <c r="I1119" s="626" t="s">
        <v>3780</v>
      </c>
      <c r="J1119" s="626" t="s">
        <v>3781</v>
      </c>
      <c r="K1119" s="626" t="s">
        <v>3168</v>
      </c>
      <c r="L1119" s="627">
        <v>97.42</v>
      </c>
      <c r="M1119" s="627">
        <v>97.42</v>
      </c>
      <c r="N1119" s="626">
        <v>1</v>
      </c>
      <c r="O1119" s="691">
        <v>1</v>
      </c>
      <c r="P1119" s="627">
        <v>97.42</v>
      </c>
      <c r="Q1119" s="642">
        <v>1</v>
      </c>
      <c r="R1119" s="626">
        <v>1</v>
      </c>
      <c r="S1119" s="642">
        <v>1</v>
      </c>
      <c r="T1119" s="691">
        <v>1</v>
      </c>
      <c r="U1119" s="673">
        <v>1</v>
      </c>
    </row>
    <row r="1120" spans="1:21" ht="14.4" customHeight="1" x14ac:dyDescent="0.3">
      <c r="A1120" s="625">
        <v>7</v>
      </c>
      <c r="B1120" s="626" t="s">
        <v>528</v>
      </c>
      <c r="C1120" s="626">
        <v>89301074</v>
      </c>
      <c r="D1120" s="689" t="s">
        <v>4276</v>
      </c>
      <c r="E1120" s="690" t="s">
        <v>2896</v>
      </c>
      <c r="F1120" s="626" t="s">
        <v>2873</v>
      </c>
      <c r="G1120" s="626" t="s">
        <v>2991</v>
      </c>
      <c r="H1120" s="626" t="s">
        <v>527</v>
      </c>
      <c r="I1120" s="626" t="s">
        <v>2992</v>
      </c>
      <c r="J1120" s="626" t="s">
        <v>2993</v>
      </c>
      <c r="K1120" s="626" t="s">
        <v>2994</v>
      </c>
      <c r="L1120" s="627">
        <v>0</v>
      </c>
      <c r="M1120" s="627">
        <v>0</v>
      </c>
      <c r="N1120" s="626">
        <v>1</v>
      </c>
      <c r="O1120" s="691">
        <v>0.5</v>
      </c>
      <c r="P1120" s="627">
        <v>0</v>
      </c>
      <c r="Q1120" s="642"/>
      <c r="R1120" s="626">
        <v>1</v>
      </c>
      <c r="S1120" s="642">
        <v>1</v>
      </c>
      <c r="T1120" s="691">
        <v>0.5</v>
      </c>
      <c r="U1120" s="673">
        <v>1</v>
      </c>
    </row>
    <row r="1121" spans="1:21" ht="14.4" customHeight="1" x14ac:dyDescent="0.3">
      <c r="A1121" s="625">
        <v>7</v>
      </c>
      <c r="B1121" s="626" t="s">
        <v>528</v>
      </c>
      <c r="C1121" s="626">
        <v>89301074</v>
      </c>
      <c r="D1121" s="689" t="s">
        <v>4276</v>
      </c>
      <c r="E1121" s="690" t="s">
        <v>2896</v>
      </c>
      <c r="F1121" s="626" t="s">
        <v>2873</v>
      </c>
      <c r="G1121" s="626" t="s">
        <v>3054</v>
      </c>
      <c r="H1121" s="626" t="s">
        <v>645</v>
      </c>
      <c r="I1121" s="626" t="s">
        <v>3055</v>
      </c>
      <c r="J1121" s="626" t="s">
        <v>3056</v>
      </c>
      <c r="K1121" s="626" t="s">
        <v>3057</v>
      </c>
      <c r="L1121" s="627">
        <v>1027.5999999999999</v>
      </c>
      <c r="M1121" s="627">
        <v>29800.399999999998</v>
      </c>
      <c r="N1121" s="626">
        <v>29</v>
      </c>
      <c r="O1121" s="691">
        <v>8</v>
      </c>
      <c r="P1121" s="627">
        <v>23634.799999999999</v>
      </c>
      <c r="Q1121" s="642">
        <v>0.7931034482758621</v>
      </c>
      <c r="R1121" s="626">
        <v>23</v>
      </c>
      <c r="S1121" s="642">
        <v>0.7931034482758621</v>
      </c>
      <c r="T1121" s="691">
        <v>7</v>
      </c>
      <c r="U1121" s="673">
        <v>0.875</v>
      </c>
    </row>
    <row r="1122" spans="1:21" ht="14.4" customHeight="1" x14ac:dyDescent="0.3">
      <c r="A1122" s="625">
        <v>7</v>
      </c>
      <c r="B1122" s="626" t="s">
        <v>528</v>
      </c>
      <c r="C1122" s="626">
        <v>89301074</v>
      </c>
      <c r="D1122" s="689" t="s">
        <v>4276</v>
      </c>
      <c r="E1122" s="690" t="s">
        <v>2896</v>
      </c>
      <c r="F1122" s="626" t="s">
        <v>2873</v>
      </c>
      <c r="G1122" s="626" t="s">
        <v>3054</v>
      </c>
      <c r="H1122" s="626" t="s">
        <v>527</v>
      </c>
      <c r="I1122" s="626" t="s">
        <v>3984</v>
      </c>
      <c r="J1122" s="626" t="s">
        <v>3056</v>
      </c>
      <c r="K1122" s="626" t="s">
        <v>3985</v>
      </c>
      <c r="L1122" s="627">
        <v>2055.08</v>
      </c>
      <c r="M1122" s="627">
        <v>47266.84</v>
      </c>
      <c r="N1122" s="626">
        <v>23</v>
      </c>
      <c r="O1122" s="691">
        <v>8</v>
      </c>
      <c r="P1122" s="627">
        <v>28771.119999999999</v>
      </c>
      <c r="Q1122" s="642">
        <v>0.60869565217391308</v>
      </c>
      <c r="R1122" s="626">
        <v>14</v>
      </c>
      <c r="S1122" s="642">
        <v>0.60869565217391308</v>
      </c>
      <c r="T1122" s="691">
        <v>5</v>
      </c>
      <c r="U1122" s="673">
        <v>0.625</v>
      </c>
    </row>
    <row r="1123" spans="1:21" ht="14.4" customHeight="1" x14ac:dyDescent="0.3">
      <c r="A1123" s="625">
        <v>7</v>
      </c>
      <c r="B1123" s="626" t="s">
        <v>528</v>
      </c>
      <c r="C1123" s="626">
        <v>89301074</v>
      </c>
      <c r="D1123" s="689" t="s">
        <v>4276</v>
      </c>
      <c r="E1123" s="690" t="s">
        <v>2896</v>
      </c>
      <c r="F1123" s="626" t="s">
        <v>2873</v>
      </c>
      <c r="G1123" s="626" t="s">
        <v>3054</v>
      </c>
      <c r="H1123" s="626" t="s">
        <v>645</v>
      </c>
      <c r="I1123" s="626" t="s">
        <v>3058</v>
      </c>
      <c r="J1123" s="626" t="s">
        <v>3059</v>
      </c>
      <c r="K1123" s="626" t="s">
        <v>3060</v>
      </c>
      <c r="L1123" s="627">
        <v>1509.4</v>
      </c>
      <c r="M1123" s="627">
        <v>30188</v>
      </c>
      <c r="N1123" s="626">
        <v>20</v>
      </c>
      <c r="O1123" s="691">
        <v>7</v>
      </c>
      <c r="P1123" s="627">
        <v>6037.6</v>
      </c>
      <c r="Q1123" s="642">
        <v>0.2</v>
      </c>
      <c r="R1123" s="626">
        <v>4</v>
      </c>
      <c r="S1123" s="642">
        <v>0.2</v>
      </c>
      <c r="T1123" s="691">
        <v>3</v>
      </c>
      <c r="U1123" s="673">
        <v>0.42857142857142855</v>
      </c>
    </row>
    <row r="1124" spans="1:21" ht="14.4" customHeight="1" x14ac:dyDescent="0.3">
      <c r="A1124" s="625">
        <v>7</v>
      </c>
      <c r="B1124" s="626" t="s">
        <v>528</v>
      </c>
      <c r="C1124" s="626">
        <v>89301074</v>
      </c>
      <c r="D1124" s="689" t="s">
        <v>4276</v>
      </c>
      <c r="E1124" s="690" t="s">
        <v>2896</v>
      </c>
      <c r="F1124" s="626" t="s">
        <v>2873</v>
      </c>
      <c r="G1124" s="626" t="s">
        <v>3054</v>
      </c>
      <c r="H1124" s="626" t="s">
        <v>645</v>
      </c>
      <c r="I1124" s="626" t="s">
        <v>3283</v>
      </c>
      <c r="J1124" s="626" t="s">
        <v>3284</v>
      </c>
      <c r="K1124" s="626" t="s">
        <v>3285</v>
      </c>
      <c r="L1124" s="627">
        <v>1896.14</v>
      </c>
      <c r="M1124" s="627">
        <v>11376.84</v>
      </c>
      <c r="N1124" s="626">
        <v>6</v>
      </c>
      <c r="O1124" s="691">
        <v>1</v>
      </c>
      <c r="P1124" s="627">
        <v>11376.84</v>
      </c>
      <c r="Q1124" s="642">
        <v>1</v>
      </c>
      <c r="R1124" s="626">
        <v>6</v>
      </c>
      <c r="S1124" s="642">
        <v>1</v>
      </c>
      <c r="T1124" s="691">
        <v>1</v>
      </c>
      <c r="U1124" s="673">
        <v>1</v>
      </c>
    </row>
    <row r="1125" spans="1:21" ht="14.4" customHeight="1" x14ac:dyDescent="0.3">
      <c r="A1125" s="625">
        <v>7</v>
      </c>
      <c r="B1125" s="626" t="s">
        <v>528</v>
      </c>
      <c r="C1125" s="626">
        <v>89301074</v>
      </c>
      <c r="D1125" s="689" t="s">
        <v>4276</v>
      </c>
      <c r="E1125" s="690" t="s">
        <v>2896</v>
      </c>
      <c r="F1125" s="626" t="s">
        <v>2873</v>
      </c>
      <c r="G1125" s="626" t="s">
        <v>3054</v>
      </c>
      <c r="H1125" s="626" t="s">
        <v>527</v>
      </c>
      <c r="I1125" s="626" t="s">
        <v>4062</v>
      </c>
      <c r="J1125" s="626" t="s">
        <v>3059</v>
      </c>
      <c r="K1125" s="626" t="s">
        <v>4063</v>
      </c>
      <c r="L1125" s="627">
        <v>3018.79</v>
      </c>
      <c r="M1125" s="627">
        <v>18112.739999999998</v>
      </c>
      <c r="N1125" s="626">
        <v>6</v>
      </c>
      <c r="O1125" s="691">
        <v>2</v>
      </c>
      <c r="P1125" s="627">
        <v>9056.369999999999</v>
      </c>
      <c r="Q1125" s="642">
        <v>0.5</v>
      </c>
      <c r="R1125" s="626">
        <v>3</v>
      </c>
      <c r="S1125" s="642">
        <v>0.5</v>
      </c>
      <c r="T1125" s="691">
        <v>1</v>
      </c>
      <c r="U1125" s="673">
        <v>0.5</v>
      </c>
    </row>
    <row r="1126" spans="1:21" ht="14.4" customHeight="1" x14ac:dyDescent="0.3">
      <c r="A1126" s="625">
        <v>7</v>
      </c>
      <c r="B1126" s="626" t="s">
        <v>528</v>
      </c>
      <c r="C1126" s="626">
        <v>89301074</v>
      </c>
      <c r="D1126" s="689" t="s">
        <v>4276</v>
      </c>
      <c r="E1126" s="690" t="s">
        <v>2896</v>
      </c>
      <c r="F1126" s="626" t="s">
        <v>2873</v>
      </c>
      <c r="G1126" s="626" t="s">
        <v>3054</v>
      </c>
      <c r="H1126" s="626" t="s">
        <v>527</v>
      </c>
      <c r="I1126" s="626" t="s">
        <v>4064</v>
      </c>
      <c r="J1126" s="626" t="s">
        <v>3284</v>
      </c>
      <c r="K1126" s="626" t="s">
        <v>4065</v>
      </c>
      <c r="L1126" s="627">
        <v>3792.26</v>
      </c>
      <c r="M1126" s="627">
        <v>45507.12</v>
      </c>
      <c r="N1126" s="626">
        <v>12</v>
      </c>
      <c r="O1126" s="691">
        <v>4</v>
      </c>
      <c r="P1126" s="627">
        <v>22753.56</v>
      </c>
      <c r="Q1126" s="642">
        <v>0.5</v>
      </c>
      <c r="R1126" s="626">
        <v>6</v>
      </c>
      <c r="S1126" s="642">
        <v>0.5</v>
      </c>
      <c r="T1126" s="691">
        <v>2</v>
      </c>
      <c r="U1126" s="673">
        <v>0.5</v>
      </c>
    </row>
    <row r="1127" spans="1:21" ht="14.4" customHeight="1" x14ac:dyDescent="0.3">
      <c r="A1127" s="625">
        <v>7</v>
      </c>
      <c r="B1127" s="626" t="s">
        <v>528</v>
      </c>
      <c r="C1127" s="626">
        <v>89301074</v>
      </c>
      <c r="D1127" s="689" t="s">
        <v>4276</v>
      </c>
      <c r="E1127" s="690" t="s">
        <v>2896</v>
      </c>
      <c r="F1127" s="626" t="s">
        <v>2873</v>
      </c>
      <c r="G1127" s="626" t="s">
        <v>3634</v>
      </c>
      <c r="H1127" s="626" t="s">
        <v>527</v>
      </c>
      <c r="I1127" s="626" t="s">
        <v>4105</v>
      </c>
      <c r="J1127" s="626" t="s">
        <v>4106</v>
      </c>
      <c r="K1127" s="626" t="s">
        <v>4107</v>
      </c>
      <c r="L1127" s="627">
        <v>0</v>
      </c>
      <c r="M1127" s="627">
        <v>0</v>
      </c>
      <c r="N1127" s="626">
        <v>1</v>
      </c>
      <c r="O1127" s="691">
        <v>0.5</v>
      </c>
      <c r="P1127" s="627">
        <v>0</v>
      </c>
      <c r="Q1127" s="642"/>
      <c r="R1127" s="626">
        <v>1</v>
      </c>
      <c r="S1127" s="642">
        <v>1</v>
      </c>
      <c r="T1127" s="691">
        <v>0.5</v>
      </c>
      <c r="U1127" s="673">
        <v>1</v>
      </c>
    </row>
    <row r="1128" spans="1:21" ht="14.4" customHeight="1" x14ac:dyDescent="0.3">
      <c r="A1128" s="625">
        <v>7</v>
      </c>
      <c r="B1128" s="626" t="s">
        <v>528</v>
      </c>
      <c r="C1128" s="626">
        <v>89301074</v>
      </c>
      <c r="D1128" s="689" t="s">
        <v>4276</v>
      </c>
      <c r="E1128" s="690" t="s">
        <v>2896</v>
      </c>
      <c r="F1128" s="626" t="s">
        <v>2873</v>
      </c>
      <c r="G1128" s="626" t="s">
        <v>3634</v>
      </c>
      <c r="H1128" s="626" t="s">
        <v>645</v>
      </c>
      <c r="I1128" s="626" t="s">
        <v>3635</v>
      </c>
      <c r="J1128" s="626" t="s">
        <v>3636</v>
      </c>
      <c r="K1128" s="626" t="s">
        <v>3637</v>
      </c>
      <c r="L1128" s="627">
        <v>138.16</v>
      </c>
      <c r="M1128" s="627">
        <v>276.32</v>
      </c>
      <c r="N1128" s="626">
        <v>2</v>
      </c>
      <c r="O1128" s="691">
        <v>0.5</v>
      </c>
      <c r="P1128" s="627">
        <v>276.32</v>
      </c>
      <c r="Q1128" s="642">
        <v>1</v>
      </c>
      <c r="R1128" s="626">
        <v>2</v>
      </c>
      <c r="S1128" s="642">
        <v>1</v>
      </c>
      <c r="T1128" s="691">
        <v>0.5</v>
      </c>
      <c r="U1128" s="673">
        <v>1</v>
      </c>
    </row>
    <row r="1129" spans="1:21" ht="14.4" customHeight="1" x14ac:dyDescent="0.3">
      <c r="A1129" s="625">
        <v>7</v>
      </c>
      <c r="B1129" s="626" t="s">
        <v>528</v>
      </c>
      <c r="C1129" s="626">
        <v>89301074</v>
      </c>
      <c r="D1129" s="689" t="s">
        <v>4276</v>
      </c>
      <c r="E1129" s="690" t="s">
        <v>2896</v>
      </c>
      <c r="F1129" s="626" t="s">
        <v>2873</v>
      </c>
      <c r="G1129" s="626" t="s">
        <v>3634</v>
      </c>
      <c r="H1129" s="626" t="s">
        <v>527</v>
      </c>
      <c r="I1129" s="626" t="s">
        <v>3965</v>
      </c>
      <c r="J1129" s="626" t="s">
        <v>3636</v>
      </c>
      <c r="K1129" s="626" t="s">
        <v>3966</v>
      </c>
      <c r="L1129" s="627">
        <v>0</v>
      </c>
      <c r="M1129" s="627">
        <v>0</v>
      </c>
      <c r="N1129" s="626">
        <v>1</v>
      </c>
      <c r="O1129" s="691">
        <v>0.5</v>
      </c>
      <c r="P1129" s="627">
        <v>0</v>
      </c>
      <c r="Q1129" s="642"/>
      <c r="R1129" s="626">
        <v>1</v>
      </c>
      <c r="S1129" s="642">
        <v>1</v>
      </c>
      <c r="T1129" s="691">
        <v>0.5</v>
      </c>
      <c r="U1129" s="673">
        <v>1</v>
      </c>
    </row>
    <row r="1130" spans="1:21" ht="14.4" customHeight="1" x14ac:dyDescent="0.3">
      <c r="A1130" s="625">
        <v>7</v>
      </c>
      <c r="B1130" s="626" t="s">
        <v>528</v>
      </c>
      <c r="C1130" s="626">
        <v>89301074</v>
      </c>
      <c r="D1130" s="689" t="s">
        <v>4276</v>
      </c>
      <c r="E1130" s="690" t="s">
        <v>2896</v>
      </c>
      <c r="F1130" s="626" t="s">
        <v>2873</v>
      </c>
      <c r="G1130" s="626" t="s">
        <v>3634</v>
      </c>
      <c r="H1130" s="626" t="s">
        <v>645</v>
      </c>
      <c r="I1130" s="626" t="s">
        <v>3746</v>
      </c>
      <c r="J1130" s="626" t="s">
        <v>3745</v>
      </c>
      <c r="K1130" s="626" t="s">
        <v>3405</v>
      </c>
      <c r="L1130" s="627">
        <v>184.22</v>
      </c>
      <c r="M1130" s="627">
        <v>184.22</v>
      </c>
      <c r="N1130" s="626">
        <v>1</v>
      </c>
      <c r="O1130" s="691">
        <v>1</v>
      </c>
      <c r="P1130" s="627">
        <v>184.22</v>
      </c>
      <c r="Q1130" s="642">
        <v>1</v>
      </c>
      <c r="R1130" s="626">
        <v>1</v>
      </c>
      <c r="S1130" s="642">
        <v>1</v>
      </c>
      <c r="T1130" s="691">
        <v>1</v>
      </c>
      <c r="U1130" s="673">
        <v>1</v>
      </c>
    </row>
    <row r="1131" spans="1:21" ht="14.4" customHeight="1" x14ac:dyDescent="0.3">
      <c r="A1131" s="625">
        <v>7</v>
      </c>
      <c r="B1131" s="626" t="s">
        <v>528</v>
      </c>
      <c r="C1131" s="626">
        <v>89301074</v>
      </c>
      <c r="D1131" s="689" t="s">
        <v>4276</v>
      </c>
      <c r="E1131" s="690" t="s">
        <v>2896</v>
      </c>
      <c r="F1131" s="626" t="s">
        <v>2873</v>
      </c>
      <c r="G1131" s="626" t="s">
        <v>3634</v>
      </c>
      <c r="H1131" s="626" t="s">
        <v>645</v>
      </c>
      <c r="I1131" s="626" t="s">
        <v>4108</v>
      </c>
      <c r="J1131" s="626" t="s">
        <v>4106</v>
      </c>
      <c r="K1131" s="626" t="s">
        <v>4109</v>
      </c>
      <c r="L1131" s="627">
        <v>103.71</v>
      </c>
      <c r="M1131" s="627">
        <v>207.42</v>
      </c>
      <c r="N1131" s="626">
        <v>2</v>
      </c>
      <c r="O1131" s="691">
        <v>0.5</v>
      </c>
      <c r="P1131" s="627">
        <v>207.42</v>
      </c>
      <c r="Q1131" s="642">
        <v>1</v>
      </c>
      <c r="R1131" s="626">
        <v>2</v>
      </c>
      <c r="S1131" s="642">
        <v>1</v>
      </c>
      <c r="T1131" s="691">
        <v>0.5</v>
      </c>
      <c r="U1131" s="673">
        <v>1</v>
      </c>
    </row>
    <row r="1132" spans="1:21" ht="14.4" customHeight="1" x14ac:dyDescent="0.3">
      <c r="A1132" s="625">
        <v>7</v>
      </c>
      <c r="B1132" s="626" t="s">
        <v>528</v>
      </c>
      <c r="C1132" s="626">
        <v>89301074</v>
      </c>
      <c r="D1132" s="689" t="s">
        <v>4276</v>
      </c>
      <c r="E1132" s="690" t="s">
        <v>2896</v>
      </c>
      <c r="F1132" s="626" t="s">
        <v>2873</v>
      </c>
      <c r="G1132" s="626" t="s">
        <v>3644</v>
      </c>
      <c r="H1132" s="626" t="s">
        <v>527</v>
      </c>
      <c r="I1132" s="626" t="s">
        <v>4110</v>
      </c>
      <c r="J1132" s="626" t="s">
        <v>4111</v>
      </c>
      <c r="K1132" s="626" t="s">
        <v>4112</v>
      </c>
      <c r="L1132" s="627">
        <v>398.04</v>
      </c>
      <c r="M1132" s="627">
        <v>398.04</v>
      </c>
      <c r="N1132" s="626">
        <v>1</v>
      </c>
      <c r="O1132" s="691">
        <v>1</v>
      </c>
      <c r="P1132" s="627"/>
      <c r="Q1132" s="642">
        <v>0</v>
      </c>
      <c r="R1132" s="626"/>
      <c r="S1132" s="642">
        <v>0</v>
      </c>
      <c r="T1132" s="691"/>
      <c r="U1132" s="673">
        <v>0</v>
      </c>
    </row>
    <row r="1133" spans="1:21" ht="14.4" customHeight="1" x14ac:dyDescent="0.3">
      <c r="A1133" s="625">
        <v>7</v>
      </c>
      <c r="B1133" s="626" t="s">
        <v>528</v>
      </c>
      <c r="C1133" s="626">
        <v>89301074</v>
      </c>
      <c r="D1133" s="689" t="s">
        <v>4276</v>
      </c>
      <c r="E1133" s="690" t="s">
        <v>2896</v>
      </c>
      <c r="F1133" s="626" t="s">
        <v>2873</v>
      </c>
      <c r="G1133" s="626" t="s">
        <v>3061</v>
      </c>
      <c r="H1133" s="626" t="s">
        <v>645</v>
      </c>
      <c r="I1133" s="626" t="s">
        <v>4113</v>
      </c>
      <c r="J1133" s="626" t="s">
        <v>2066</v>
      </c>
      <c r="K1133" s="626" t="s">
        <v>4114</v>
      </c>
      <c r="L1133" s="627">
        <v>432.32</v>
      </c>
      <c r="M1133" s="627">
        <v>864.64</v>
      </c>
      <c r="N1133" s="626">
        <v>2</v>
      </c>
      <c r="O1133" s="691">
        <v>0.5</v>
      </c>
      <c r="P1133" s="627">
        <v>864.64</v>
      </c>
      <c r="Q1133" s="642">
        <v>1</v>
      </c>
      <c r="R1133" s="626">
        <v>2</v>
      </c>
      <c r="S1133" s="642">
        <v>1</v>
      </c>
      <c r="T1133" s="691">
        <v>0.5</v>
      </c>
      <c r="U1133" s="673">
        <v>1</v>
      </c>
    </row>
    <row r="1134" spans="1:21" ht="14.4" customHeight="1" x14ac:dyDescent="0.3">
      <c r="A1134" s="625">
        <v>7</v>
      </c>
      <c r="B1134" s="626" t="s">
        <v>528</v>
      </c>
      <c r="C1134" s="626">
        <v>89301074</v>
      </c>
      <c r="D1134" s="689" t="s">
        <v>4276</v>
      </c>
      <c r="E1134" s="690" t="s">
        <v>2896</v>
      </c>
      <c r="F1134" s="626" t="s">
        <v>2873</v>
      </c>
      <c r="G1134" s="626" t="s">
        <v>3061</v>
      </c>
      <c r="H1134" s="626" t="s">
        <v>645</v>
      </c>
      <c r="I1134" s="626" t="s">
        <v>3286</v>
      </c>
      <c r="J1134" s="626" t="s">
        <v>3287</v>
      </c>
      <c r="K1134" s="626" t="s">
        <v>3288</v>
      </c>
      <c r="L1134" s="627">
        <v>162.13</v>
      </c>
      <c r="M1134" s="627">
        <v>1783.4300000000003</v>
      </c>
      <c r="N1134" s="626">
        <v>11</v>
      </c>
      <c r="O1134" s="691">
        <v>2.5</v>
      </c>
      <c r="P1134" s="627">
        <v>1621.3000000000002</v>
      </c>
      <c r="Q1134" s="642">
        <v>0.90909090909090906</v>
      </c>
      <c r="R1134" s="626">
        <v>10</v>
      </c>
      <c r="S1134" s="642">
        <v>0.90909090909090906</v>
      </c>
      <c r="T1134" s="691">
        <v>2</v>
      </c>
      <c r="U1134" s="673">
        <v>0.8</v>
      </c>
    </row>
    <row r="1135" spans="1:21" ht="14.4" customHeight="1" x14ac:dyDescent="0.3">
      <c r="A1135" s="625">
        <v>7</v>
      </c>
      <c r="B1135" s="626" t="s">
        <v>528</v>
      </c>
      <c r="C1135" s="626">
        <v>89301074</v>
      </c>
      <c r="D1135" s="689" t="s">
        <v>4276</v>
      </c>
      <c r="E1135" s="690" t="s">
        <v>2896</v>
      </c>
      <c r="F1135" s="626" t="s">
        <v>2873</v>
      </c>
      <c r="G1135" s="626" t="s">
        <v>3061</v>
      </c>
      <c r="H1135" s="626" t="s">
        <v>645</v>
      </c>
      <c r="I1135" s="626" t="s">
        <v>3554</v>
      </c>
      <c r="J1135" s="626" t="s">
        <v>2066</v>
      </c>
      <c r="K1135" s="626" t="s">
        <v>3555</v>
      </c>
      <c r="L1135" s="627">
        <v>432.32</v>
      </c>
      <c r="M1135" s="627">
        <v>432.32</v>
      </c>
      <c r="N1135" s="626">
        <v>1</v>
      </c>
      <c r="O1135" s="691">
        <v>0.5</v>
      </c>
      <c r="P1135" s="627"/>
      <c r="Q1135" s="642">
        <v>0</v>
      </c>
      <c r="R1135" s="626"/>
      <c r="S1135" s="642">
        <v>0</v>
      </c>
      <c r="T1135" s="691"/>
      <c r="U1135" s="673">
        <v>0</v>
      </c>
    </row>
    <row r="1136" spans="1:21" ht="14.4" customHeight="1" x14ac:dyDescent="0.3">
      <c r="A1136" s="625">
        <v>7</v>
      </c>
      <c r="B1136" s="626" t="s">
        <v>528</v>
      </c>
      <c r="C1136" s="626">
        <v>89301074</v>
      </c>
      <c r="D1136" s="689" t="s">
        <v>4276</v>
      </c>
      <c r="E1136" s="690" t="s">
        <v>2896</v>
      </c>
      <c r="F1136" s="626" t="s">
        <v>2873</v>
      </c>
      <c r="G1136" s="626" t="s">
        <v>3747</v>
      </c>
      <c r="H1136" s="626" t="s">
        <v>527</v>
      </c>
      <c r="I1136" s="626" t="s">
        <v>4115</v>
      </c>
      <c r="J1136" s="626" t="s">
        <v>4116</v>
      </c>
      <c r="K1136" s="626" t="s">
        <v>4117</v>
      </c>
      <c r="L1136" s="627">
        <v>0</v>
      </c>
      <c r="M1136" s="627">
        <v>0</v>
      </c>
      <c r="N1136" s="626">
        <v>1</v>
      </c>
      <c r="O1136" s="691">
        <v>0.5</v>
      </c>
      <c r="P1136" s="627">
        <v>0</v>
      </c>
      <c r="Q1136" s="642"/>
      <c r="R1136" s="626">
        <v>1</v>
      </c>
      <c r="S1136" s="642">
        <v>1</v>
      </c>
      <c r="T1136" s="691">
        <v>0.5</v>
      </c>
      <c r="U1136" s="673">
        <v>1</v>
      </c>
    </row>
    <row r="1137" spans="1:21" ht="14.4" customHeight="1" x14ac:dyDescent="0.3">
      <c r="A1137" s="625">
        <v>7</v>
      </c>
      <c r="B1137" s="626" t="s">
        <v>528</v>
      </c>
      <c r="C1137" s="626">
        <v>89301074</v>
      </c>
      <c r="D1137" s="689" t="s">
        <v>4276</v>
      </c>
      <c r="E1137" s="690" t="s">
        <v>2896</v>
      </c>
      <c r="F1137" s="626" t="s">
        <v>2873</v>
      </c>
      <c r="G1137" s="626" t="s">
        <v>3062</v>
      </c>
      <c r="H1137" s="626" t="s">
        <v>527</v>
      </c>
      <c r="I1137" s="626" t="s">
        <v>3063</v>
      </c>
      <c r="J1137" s="626" t="s">
        <v>3064</v>
      </c>
      <c r="K1137" s="626" t="s">
        <v>3065</v>
      </c>
      <c r="L1137" s="627">
        <v>294.70999999999998</v>
      </c>
      <c r="M1137" s="627">
        <v>884.12999999999988</v>
      </c>
      <c r="N1137" s="626">
        <v>3</v>
      </c>
      <c r="O1137" s="691">
        <v>1</v>
      </c>
      <c r="P1137" s="627"/>
      <c r="Q1137" s="642">
        <v>0</v>
      </c>
      <c r="R1137" s="626"/>
      <c r="S1137" s="642">
        <v>0</v>
      </c>
      <c r="T1137" s="691"/>
      <c r="U1137" s="673">
        <v>0</v>
      </c>
    </row>
    <row r="1138" spans="1:21" ht="14.4" customHeight="1" x14ac:dyDescent="0.3">
      <c r="A1138" s="625">
        <v>7</v>
      </c>
      <c r="B1138" s="626" t="s">
        <v>528</v>
      </c>
      <c r="C1138" s="626">
        <v>89301074</v>
      </c>
      <c r="D1138" s="689" t="s">
        <v>4276</v>
      </c>
      <c r="E1138" s="690" t="s">
        <v>2896</v>
      </c>
      <c r="F1138" s="626" t="s">
        <v>2873</v>
      </c>
      <c r="G1138" s="626" t="s">
        <v>3062</v>
      </c>
      <c r="H1138" s="626" t="s">
        <v>527</v>
      </c>
      <c r="I1138" s="626" t="s">
        <v>3063</v>
      </c>
      <c r="J1138" s="626" t="s">
        <v>3064</v>
      </c>
      <c r="K1138" s="626" t="s">
        <v>3065</v>
      </c>
      <c r="L1138" s="627">
        <v>294.7</v>
      </c>
      <c r="M1138" s="627">
        <v>884.09999999999991</v>
      </c>
      <c r="N1138" s="626">
        <v>3</v>
      </c>
      <c r="O1138" s="691">
        <v>1</v>
      </c>
      <c r="P1138" s="627"/>
      <c r="Q1138" s="642">
        <v>0</v>
      </c>
      <c r="R1138" s="626"/>
      <c r="S1138" s="642">
        <v>0</v>
      </c>
      <c r="T1138" s="691"/>
      <c r="U1138" s="673">
        <v>0</v>
      </c>
    </row>
    <row r="1139" spans="1:21" ht="14.4" customHeight="1" x14ac:dyDescent="0.3">
      <c r="A1139" s="625">
        <v>7</v>
      </c>
      <c r="B1139" s="626" t="s">
        <v>528</v>
      </c>
      <c r="C1139" s="626">
        <v>89301074</v>
      </c>
      <c r="D1139" s="689" t="s">
        <v>4276</v>
      </c>
      <c r="E1139" s="690" t="s">
        <v>2896</v>
      </c>
      <c r="F1139" s="626" t="s">
        <v>2873</v>
      </c>
      <c r="G1139" s="626" t="s">
        <v>3062</v>
      </c>
      <c r="H1139" s="626" t="s">
        <v>527</v>
      </c>
      <c r="I1139" s="626" t="s">
        <v>4118</v>
      </c>
      <c r="J1139" s="626" t="s">
        <v>3407</v>
      </c>
      <c r="K1139" s="626" t="s">
        <v>4119</v>
      </c>
      <c r="L1139" s="627">
        <v>0</v>
      </c>
      <c r="M1139" s="627">
        <v>0</v>
      </c>
      <c r="N1139" s="626">
        <v>4</v>
      </c>
      <c r="O1139" s="691">
        <v>0.5</v>
      </c>
      <c r="P1139" s="627">
        <v>0</v>
      </c>
      <c r="Q1139" s="642"/>
      <c r="R1139" s="626">
        <v>4</v>
      </c>
      <c r="S1139" s="642">
        <v>1</v>
      </c>
      <c r="T1139" s="691">
        <v>0.5</v>
      </c>
      <c r="U1139" s="673">
        <v>1</v>
      </c>
    </row>
    <row r="1140" spans="1:21" ht="14.4" customHeight="1" x14ac:dyDescent="0.3">
      <c r="A1140" s="625">
        <v>7</v>
      </c>
      <c r="B1140" s="626" t="s">
        <v>528</v>
      </c>
      <c r="C1140" s="626">
        <v>89301074</v>
      </c>
      <c r="D1140" s="689" t="s">
        <v>4276</v>
      </c>
      <c r="E1140" s="690" t="s">
        <v>2896</v>
      </c>
      <c r="F1140" s="626" t="s">
        <v>2873</v>
      </c>
      <c r="G1140" s="626" t="s">
        <v>3062</v>
      </c>
      <c r="H1140" s="626" t="s">
        <v>527</v>
      </c>
      <c r="I1140" s="626" t="s">
        <v>3406</v>
      </c>
      <c r="J1140" s="626" t="s">
        <v>3407</v>
      </c>
      <c r="K1140" s="626" t="s">
        <v>3408</v>
      </c>
      <c r="L1140" s="627">
        <v>147.36000000000001</v>
      </c>
      <c r="M1140" s="627">
        <v>884.16000000000008</v>
      </c>
      <c r="N1140" s="626">
        <v>6</v>
      </c>
      <c r="O1140" s="691">
        <v>0.5</v>
      </c>
      <c r="P1140" s="627">
        <v>884.16000000000008</v>
      </c>
      <c r="Q1140" s="642">
        <v>1</v>
      </c>
      <c r="R1140" s="626">
        <v>6</v>
      </c>
      <c r="S1140" s="642">
        <v>1</v>
      </c>
      <c r="T1140" s="691">
        <v>0.5</v>
      </c>
      <c r="U1140" s="673">
        <v>1</v>
      </c>
    </row>
    <row r="1141" spans="1:21" ht="14.4" customHeight="1" x14ac:dyDescent="0.3">
      <c r="A1141" s="625">
        <v>7</v>
      </c>
      <c r="B1141" s="626" t="s">
        <v>528</v>
      </c>
      <c r="C1141" s="626">
        <v>89301074</v>
      </c>
      <c r="D1141" s="689" t="s">
        <v>4276</v>
      </c>
      <c r="E1141" s="690" t="s">
        <v>2896</v>
      </c>
      <c r="F1141" s="626" t="s">
        <v>2873</v>
      </c>
      <c r="G1141" s="626" t="s">
        <v>3062</v>
      </c>
      <c r="H1141" s="626" t="s">
        <v>527</v>
      </c>
      <c r="I1141" s="626" t="s">
        <v>4120</v>
      </c>
      <c r="J1141" s="626" t="s">
        <v>3067</v>
      </c>
      <c r="K1141" s="626" t="s">
        <v>4121</v>
      </c>
      <c r="L1141" s="627">
        <v>0</v>
      </c>
      <c r="M1141" s="627">
        <v>0</v>
      </c>
      <c r="N1141" s="626">
        <v>1</v>
      </c>
      <c r="O1141" s="691">
        <v>1</v>
      </c>
      <c r="P1141" s="627"/>
      <c r="Q1141" s="642"/>
      <c r="R1141" s="626"/>
      <c r="S1141" s="642">
        <v>0</v>
      </c>
      <c r="T1141" s="691"/>
      <c r="U1141" s="673">
        <v>0</v>
      </c>
    </row>
    <row r="1142" spans="1:21" ht="14.4" customHeight="1" x14ac:dyDescent="0.3">
      <c r="A1142" s="625">
        <v>7</v>
      </c>
      <c r="B1142" s="626" t="s">
        <v>528</v>
      </c>
      <c r="C1142" s="626">
        <v>89301074</v>
      </c>
      <c r="D1142" s="689" t="s">
        <v>4276</v>
      </c>
      <c r="E1142" s="690" t="s">
        <v>2896</v>
      </c>
      <c r="F1142" s="626" t="s">
        <v>2873</v>
      </c>
      <c r="G1142" s="626" t="s">
        <v>3062</v>
      </c>
      <c r="H1142" s="626" t="s">
        <v>527</v>
      </c>
      <c r="I1142" s="626" t="s">
        <v>4122</v>
      </c>
      <c r="J1142" s="626" t="s">
        <v>3064</v>
      </c>
      <c r="K1142" s="626" t="s">
        <v>4123</v>
      </c>
      <c r="L1142" s="627">
        <v>0</v>
      </c>
      <c r="M1142" s="627">
        <v>0</v>
      </c>
      <c r="N1142" s="626">
        <v>3</v>
      </c>
      <c r="O1142" s="691">
        <v>1</v>
      </c>
      <c r="P1142" s="627"/>
      <c r="Q1142" s="642"/>
      <c r="R1142" s="626"/>
      <c r="S1142" s="642">
        <v>0</v>
      </c>
      <c r="T1142" s="691"/>
      <c r="U1142" s="673">
        <v>0</v>
      </c>
    </row>
    <row r="1143" spans="1:21" ht="14.4" customHeight="1" x14ac:dyDescent="0.3">
      <c r="A1143" s="625">
        <v>7</v>
      </c>
      <c r="B1143" s="626" t="s">
        <v>528</v>
      </c>
      <c r="C1143" s="626">
        <v>89301074</v>
      </c>
      <c r="D1143" s="689" t="s">
        <v>4276</v>
      </c>
      <c r="E1143" s="690" t="s">
        <v>2896</v>
      </c>
      <c r="F1143" s="626" t="s">
        <v>2873</v>
      </c>
      <c r="G1143" s="626" t="s">
        <v>3414</v>
      </c>
      <c r="H1143" s="626" t="s">
        <v>527</v>
      </c>
      <c r="I1143" s="626" t="s">
        <v>4124</v>
      </c>
      <c r="J1143" s="626" t="s">
        <v>3416</v>
      </c>
      <c r="K1143" s="626" t="s">
        <v>3417</v>
      </c>
      <c r="L1143" s="627">
        <v>115.3</v>
      </c>
      <c r="M1143" s="627">
        <v>115.3</v>
      </c>
      <c r="N1143" s="626">
        <v>1</v>
      </c>
      <c r="O1143" s="691">
        <v>1</v>
      </c>
      <c r="P1143" s="627"/>
      <c r="Q1143" s="642">
        <v>0</v>
      </c>
      <c r="R1143" s="626"/>
      <c r="S1143" s="642">
        <v>0</v>
      </c>
      <c r="T1143" s="691"/>
      <c r="U1143" s="673">
        <v>0</v>
      </c>
    </row>
    <row r="1144" spans="1:21" ht="14.4" customHeight="1" x14ac:dyDescent="0.3">
      <c r="A1144" s="625">
        <v>7</v>
      </c>
      <c r="B1144" s="626" t="s">
        <v>528</v>
      </c>
      <c r="C1144" s="626">
        <v>89301074</v>
      </c>
      <c r="D1144" s="689" t="s">
        <v>4276</v>
      </c>
      <c r="E1144" s="690" t="s">
        <v>2896</v>
      </c>
      <c r="F1144" s="626" t="s">
        <v>2873</v>
      </c>
      <c r="G1144" s="626" t="s">
        <v>3069</v>
      </c>
      <c r="H1144" s="626" t="s">
        <v>527</v>
      </c>
      <c r="I1144" s="626" t="s">
        <v>3070</v>
      </c>
      <c r="J1144" s="626" t="s">
        <v>3071</v>
      </c>
      <c r="K1144" s="626" t="s">
        <v>3072</v>
      </c>
      <c r="L1144" s="627">
        <v>53.67</v>
      </c>
      <c r="M1144" s="627">
        <v>1878.45</v>
      </c>
      <c r="N1144" s="626">
        <v>35</v>
      </c>
      <c r="O1144" s="691">
        <v>10.5</v>
      </c>
      <c r="P1144" s="627">
        <v>858.72</v>
      </c>
      <c r="Q1144" s="642">
        <v>0.45714285714285713</v>
      </c>
      <c r="R1144" s="626">
        <v>16</v>
      </c>
      <c r="S1144" s="642">
        <v>0.45714285714285713</v>
      </c>
      <c r="T1144" s="691">
        <v>6.5</v>
      </c>
      <c r="U1144" s="673">
        <v>0.61904761904761907</v>
      </c>
    </row>
    <row r="1145" spans="1:21" ht="14.4" customHeight="1" x14ac:dyDescent="0.3">
      <c r="A1145" s="625">
        <v>7</v>
      </c>
      <c r="B1145" s="626" t="s">
        <v>528</v>
      </c>
      <c r="C1145" s="626">
        <v>89301074</v>
      </c>
      <c r="D1145" s="689" t="s">
        <v>4276</v>
      </c>
      <c r="E1145" s="690" t="s">
        <v>2896</v>
      </c>
      <c r="F1145" s="626" t="s">
        <v>2873</v>
      </c>
      <c r="G1145" s="626" t="s">
        <v>3069</v>
      </c>
      <c r="H1145" s="626" t="s">
        <v>527</v>
      </c>
      <c r="I1145" s="626" t="s">
        <v>3070</v>
      </c>
      <c r="J1145" s="626" t="s">
        <v>3071</v>
      </c>
      <c r="K1145" s="626" t="s">
        <v>3072</v>
      </c>
      <c r="L1145" s="627">
        <v>25.8</v>
      </c>
      <c r="M1145" s="627">
        <v>774</v>
      </c>
      <c r="N1145" s="626">
        <v>30</v>
      </c>
      <c r="O1145" s="691">
        <v>6.5</v>
      </c>
      <c r="P1145" s="627">
        <v>567.6</v>
      </c>
      <c r="Q1145" s="642">
        <v>0.73333333333333339</v>
      </c>
      <c r="R1145" s="626">
        <v>22</v>
      </c>
      <c r="S1145" s="642">
        <v>0.73333333333333328</v>
      </c>
      <c r="T1145" s="691">
        <v>4</v>
      </c>
      <c r="U1145" s="673">
        <v>0.61538461538461542</v>
      </c>
    </row>
    <row r="1146" spans="1:21" ht="14.4" customHeight="1" x14ac:dyDescent="0.3">
      <c r="A1146" s="625">
        <v>7</v>
      </c>
      <c r="B1146" s="626" t="s">
        <v>528</v>
      </c>
      <c r="C1146" s="626">
        <v>89301074</v>
      </c>
      <c r="D1146" s="689" t="s">
        <v>4276</v>
      </c>
      <c r="E1146" s="690" t="s">
        <v>2896</v>
      </c>
      <c r="F1146" s="626" t="s">
        <v>2873</v>
      </c>
      <c r="G1146" s="626" t="s">
        <v>3069</v>
      </c>
      <c r="H1146" s="626" t="s">
        <v>527</v>
      </c>
      <c r="I1146" s="626" t="s">
        <v>3073</v>
      </c>
      <c r="J1146" s="626" t="s">
        <v>3074</v>
      </c>
      <c r="K1146" s="626" t="s">
        <v>2003</v>
      </c>
      <c r="L1146" s="627">
        <v>165.67</v>
      </c>
      <c r="M1146" s="627">
        <v>2816.39</v>
      </c>
      <c r="N1146" s="626">
        <v>17</v>
      </c>
      <c r="O1146" s="691">
        <v>4</v>
      </c>
      <c r="P1146" s="627">
        <v>1822.37</v>
      </c>
      <c r="Q1146" s="642">
        <v>0.6470588235294118</v>
      </c>
      <c r="R1146" s="626">
        <v>11</v>
      </c>
      <c r="S1146" s="642">
        <v>0.6470588235294118</v>
      </c>
      <c r="T1146" s="691">
        <v>3</v>
      </c>
      <c r="U1146" s="673">
        <v>0.75</v>
      </c>
    </row>
    <row r="1147" spans="1:21" ht="14.4" customHeight="1" x14ac:dyDescent="0.3">
      <c r="A1147" s="625">
        <v>7</v>
      </c>
      <c r="B1147" s="626" t="s">
        <v>528</v>
      </c>
      <c r="C1147" s="626">
        <v>89301074</v>
      </c>
      <c r="D1147" s="689" t="s">
        <v>4276</v>
      </c>
      <c r="E1147" s="690" t="s">
        <v>2896</v>
      </c>
      <c r="F1147" s="626" t="s">
        <v>2873</v>
      </c>
      <c r="G1147" s="626" t="s">
        <v>3069</v>
      </c>
      <c r="H1147" s="626" t="s">
        <v>527</v>
      </c>
      <c r="I1147" s="626" t="s">
        <v>3073</v>
      </c>
      <c r="J1147" s="626" t="s">
        <v>3074</v>
      </c>
      <c r="K1147" s="626" t="s">
        <v>2003</v>
      </c>
      <c r="L1147" s="627">
        <v>77.42</v>
      </c>
      <c r="M1147" s="627">
        <v>309.68</v>
      </c>
      <c r="N1147" s="626">
        <v>4</v>
      </c>
      <c r="O1147" s="691">
        <v>1.5</v>
      </c>
      <c r="P1147" s="627">
        <v>77.42</v>
      </c>
      <c r="Q1147" s="642">
        <v>0.25</v>
      </c>
      <c r="R1147" s="626">
        <v>1</v>
      </c>
      <c r="S1147" s="642">
        <v>0.25</v>
      </c>
      <c r="T1147" s="691">
        <v>1</v>
      </c>
      <c r="U1147" s="673">
        <v>0.66666666666666663</v>
      </c>
    </row>
    <row r="1148" spans="1:21" ht="14.4" customHeight="1" x14ac:dyDescent="0.3">
      <c r="A1148" s="625">
        <v>7</v>
      </c>
      <c r="B1148" s="626" t="s">
        <v>528</v>
      </c>
      <c r="C1148" s="626">
        <v>89301074</v>
      </c>
      <c r="D1148" s="689" t="s">
        <v>4276</v>
      </c>
      <c r="E1148" s="690" t="s">
        <v>2896</v>
      </c>
      <c r="F1148" s="626" t="s">
        <v>2873</v>
      </c>
      <c r="G1148" s="626" t="s">
        <v>4125</v>
      </c>
      <c r="H1148" s="626" t="s">
        <v>645</v>
      </c>
      <c r="I1148" s="626" t="s">
        <v>4126</v>
      </c>
      <c r="J1148" s="626" t="s">
        <v>4127</v>
      </c>
      <c r="K1148" s="626" t="s">
        <v>4128</v>
      </c>
      <c r="L1148" s="627">
        <v>41.55</v>
      </c>
      <c r="M1148" s="627">
        <v>83.1</v>
      </c>
      <c r="N1148" s="626">
        <v>2</v>
      </c>
      <c r="O1148" s="691">
        <v>0.5</v>
      </c>
      <c r="P1148" s="627"/>
      <c r="Q1148" s="642">
        <v>0</v>
      </c>
      <c r="R1148" s="626"/>
      <c r="S1148" s="642">
        <v>0</v>
      </c>
      <c r="T1148" s="691"/>
      <c r="U1148" s="673">
        <v>0</v>
      </c>
    </row>
    <row r="1149" spans="1:21" ht="14.4" customHeight="1" x14ac:dyDescent="0.3">
      <c r="A1149" s="625">
        <v>7</v>
      </c>
      <c r="B1149" s="626" t="s">
        <v>528</v>
      </c>
      <c r="C1149" s="626">
        <v>89301074</v>
      </c>
      <c r="D1149" s="689" t="s">
        <v>4276</v>
      </c>
      <c r="E1149" s="690" t="s">
        <v>2896</v>
      </c>
      <c r="F1149" s="626" t="s">
        <v>2873</v>
      </c>
      <c r="G1149" s="626" t="s">
        <v>2995</v>
      </c>
      <c r="H1149" s="626" t="s">
        <v>527</v>
      </c>
      <c r="I1149" s="626" t="s">
        <v>4129</v>
      </c>
      <c r="J1149" s="626" t="s">
        <v>4130</v>
      </c>
      <c r="K1149" s="626" t="s">
        <v>4131</v>
      </c>
      <c r="L1149" s="627">
        <v>0</v>
      </c>
      <c r="M1149" s="627">
        <v>0</v>
      </c>
      <c r="N1149" s="626">
        <v>1</v>
      </c>
      <c r="O1149" s="691">
        <v>0.5</v>
      </c>
      <c r="P1149" s="627">
        <v>0</v>
      </c>
      <c r="Q1149" s="642"/>
      <c r="R1149" s="626">
        <v>1</v>
      </c>
      <c r="S1149" s="642">
        <v>1</v>
      </c>
      <c r="T1149" s="691">
        <v>0.5</v>
      </c>
      <c r="U1149" s="673">
        <v>1</v>
      </c>
    </row>
    <row r="1150" spans="1:21" ht="14.4" customHeight="1" x14ac:dyDescent="0.3">
      <c r="A1150" s="625">
        <v>7</v>
      </c>
      <c r="B1150" s="626" t="s">
        <v>528</v>
      </c>
      <c r="C1150" s="626">
        <v>89301074</v>
      </c>
      <c r="D1150" s="689" t="s">
        <v>4276</v>
      </c>
      <c r="E1150" s="690" t="s">
        <v>2896</v>
      </c>
      <c r="F1150" s="626" t="s">
        <v>2873</v>
      </c>
      <c r="G1150" s="626" t="s">
        <v>2995</v>
      </c>
      <c r="H1150" s="626" t="s">
        <v>527</v>
      </c>
      <c r="I1150" s="626" t="s">
        <v>3556</v>
      </c>
      <c r="J1150" s="626" t="s">
        <v>3557</v>
      </c>
      <c r="K1150" s="626" t="s">
        <v>3558</v>
      </c>
      <c r="L1150" s="627">
        <v>0</v>
      </c>
      <c r="M1150" s="627">
        <v>0</v>
      </c>
      <c r="N1150" s="626">
        <v>1</v>
      </c>
      <c r="O1150" s="691">
        <v>0.5</v>
      </c>
      <c r="P1150" s="627">
        <v>0</v>
      </c>
      <c r="Q1150" s="642"/>
      <c r="R1150" s="626">
        <v>1</v>
      </c>
      <c r="S1150" s="642">
        <v>1</v>
      </c>
      <c r="T1150" s="691">
        <v>0.5</v>
      </c>
      <c r="U1150" s="673">
        <v>1</v>
      </c>
    </row>
    <row r="1151" spans="1:21" ht="14.4" customHeight="1" x14ac:dyDescent="0.3">
      <c r="A1151" s="625">
        <v>7</v>
      </c>
      <c r="B1151" s="626" t="s">
        <v>528</v>
      </c>
      <c r="C1151" s="626">
        <v>89301074</v>
      </c>
      <c r="D1151" s="689" t="s">
        <v>4276</v>
      </c>
      <c r="E1151" s="690" t="s">
        <v>2896</v>
      </c>
      <c r="F1151" s="626" t="s">
        <v>2873</v>
      </c>
      <c r="G1151" s="626" t="s">
        <v>3079</v>
      </c>
      <c r="H1151" s="626" t="s">
        <v>527</v>
      </c>
      <c r="I1151" s="626" t="s">
        <v>3080</v>
      </c>
      <c r="J1151" s="626" t="s">
        <v>3081</v>
      </c>
      <c r="K1151" s="626" t="s">
        <v>3082</v>
      </c>
      <c r="L1151" s="627">
        <v>629.07000000000005</v>
      </c>
      <c r="M1151" s="627">
        <v>8806.98</v>
      </c>
      <c r="N1151" s="626">
        <v>14</v>
      </c>
      <c r="O1151" s="691">
        <v>3</v>
      </c>
      <c r="P1151" s="627">
        <v>5032.5600000000004</v>
      </c>
      <c r="Q1151" s="642">
        <v>0.57142857142857151</v>
      </c>
      <c r="R1151" s="626">
        <v>8</v>
      </c>
      <c r="S1151" s="642">
        <v>0.5714285714285714</v>
      </c>
      <c r="T1151" s="691">
        <v>2</v>
      </c>
      <c r="U1151" s="673">
        <v>0.66666666666666663</v>
      </c>
    </row>
    <row r="1152" spans="1:21" ht="14.4" customHeight="1" x14ac:dyDescent="0.3">
      <c r="A1152" s="625">
        <v>7</v>
      </c>
      <c r="B1152" s="626" t="s">
        <v>528</v>
      </c>
      <c r="C1152" s="626">
        <v>89301074</v>
      </c>
      <c r="D1152" s="689" t="s">
        <v>4276</v>
      </c>
      <c r="E1152" s="690" t="s">
        <v>2896</v>
      </c>
      <c r="F1152" s="626" t="s">
        <v>2873</v>
      </c>
      <c r="G1152" s="626" t="s">
        <v>3079</v>
      </c>
      <c r="H1152" s="626" t="s">
        <v>527</v>
      </c>
      <c r="I1152" s="626" t="s">
        <v>3098</v>
      </c>
      <c r="J1152" s="626" t="s">
        <v>3099</v>
      </c>
      <c r="K1152" s="626" t="s">
        <v>3100</v>
      </c>
      <c r="L1152" s="627">
        <v>1416.79</v>
      </c>
      <c r="M1152" s="627">
        <v>8500.74</v>
      </c>
      <c r="N1152" s="626">
        <v>6</v>
      </c>
      <c r="O1152" s="691">
        <v>1</v>
      </c>
      <c r="P1152" s="627"/>
      <c r="Q1152" s="642">
        <v>0</v>
      </c>
      <c r="R1152" s="626"/>
      <c r="S1152" s="642">
        <v>0</v>
      </c>
      <c r="T1152" s="691"/>
      <c r="U1152" s="673">
        <v>0</v>
      </c>
    </row>
    <row r="1153" spans="1:21" ht="14.4" customHeight="1" x14ac:dyDescent="0.3">
      <c r="A1153" s="625">
        <v>7</v>
      </c>
      <c r="B1153" s="626" t="s">
        <v>528</v>
      </c>
      <c r="C1153" s="626">
        <v>89301074</v>
      </c>
      <c r="D1153" s="689" t="s">
        <v>4276</v>
      </c>
      <c r="E1153" s="690" t="s">
        <v>2896</v>
      </c>
      <c r="F1153" s="626" t="s">
        <v>2873</v>
      </c>
      <c r="G1153" s="626" t="s">
        <v>3079</v>
      </c>
      <c r="H1153" s="626" t="s">
        <v>527</v>
      </c>
      <c r="I1153" s="626" t="s">
        <v>3101</v>
      </c>
      <c r="J1153" s="626" t="s">
        <v>3102</v>
      </c>
      <c r="K1153" s="626" t="s">
        <v>3103</v>
      </c>
      <c r="L1153" s="627">
        <v>1889.62</v>
      </c>
      <c r="M1153" s="627">
        <v>11337.72</v>
      </c>
      <c r="N1153" s="626">
        <v>6</v>
      </c>
      <c r="O1153" s="691">
        <v>1</v>
      </c>
      <c r="P1153" s="627"/>
      <c r="Q1153" s="642">
        <v>0</v>
      </c>
      <c r="R1153" s="626"/>
      <c r="S1153" s="642">
        <v>0</v>
      </c>
      <c r="T1153" s="691"/>
      <c r="U1153" s="673">
        <v>0</v>
      </c>
    </row>
    <row r="1154" spans="1:21" ht="14.4" customHeight="1" x14ac:dyDescent="0.3">
      <c r="A1154" s="625">
        <v>7</v>
      </c>
      <c r="B1154" s="626" t="s">
        <v>528</v>
      </c>
      <c r="C1154" s="626">
        <v>89301074</v>
      </c>
      <c r="D1154" s="689" t="s">
        <v>4276</v>
      </c>
      <c r="E1154" s="690" t="s">
        <v>2896</v>
      </c>
      <c r="F1154" s="626" t="s">
        <v>2873</v>
      </c>
      <c r="G1154" s="626" t="s">
        <v>3079</v>
      </c>
      <c r="H1154" s="626" t="s">
        <v>527</v>
      </c>
      <c r="I1154" s="626" t="s">
        <v>3104</v>
      </c>
      <c r="J1154" s="626" t="s">
        <v>3105</v>
      </c>
      <c r="K1154" s="626" t="s">
        <v>3106</v>
      </c>
      <c r="L1154" s="627">
        <v>4358.63</v>
      </c>
      <c r="M1154" s="627">
        <v>108965.75</v>
      </c>
      <c r="N1154" s="626">
        <v>25</v>
      </c>
      <c r="O1154" s="691">
        <v>16</v>
      </c>
      <c r="P1154" s="627">
        <v>65379.450000000004</v>
      </c>
      <c r="Q1154" s="642">
        <v>0.60000000000000009</v>
      </c>
      <c r="R1154" s="626">
        <v>15</v>
      </c>
      <c r="S1154" s="642">
        <v>0.6</v>
      </c>
      <c r="T1154" s="691">
        <v>10</v>
      </c>
      <c r="U1154" s="673">
        <v>0.625</v>
      </c>
    </row>
    <row r="1155" spans="1:21" ht="14.4" customHeight="1" x14ac:dyDescent="0.3">
      <c r="A1155" s="625">
        <v>7</v>
      </c>
      <c r="B1155" s="626" t="s">
        <v>528</v>
      </c>
      <c r="C1155" s="626">
        <v>89301074</v>
      </c>
      <c r="D1155" s="689" t="s">
        <v>4276</v>
      </c>
      <c r="E1155" s="690" t="s">
        <v>2896</v>
      </c>
      <c r="F1155" s="626" t="s">
        <v>2873</v>
      </c>
      <c r="G1155" s="626" t="s">
        <v>3079</v>
      </c>
      <c r="H1155" s="626" t="s">
        <v>527</v>
      </c>
      <c r="I1155" s="626" t="s">
        <v>3107</v>
      </c>
      <c r="J1155" s="626" t="s">
        <v>3108</v>
      </c>
      <c r="K1155" s="626" t="s">
        <v>3109</v>
      </c>
      <c r="L1155" s="627">
        <v>4359.28</v>
      </c>
      <c r="M1155" s="627">
        <v>26155.68</v>
      </c>
      <c r="N1155" s="626">
        <v>6</v>
      </c>
      <c r="O1155" s="691">
        <v>1</v>
      </c>
      <c r="P1155" s="627">
        <v>13077.84</v>
      </c>
      <c r="Q1155" s="642">
        <v>0.5</v>
      </c>
      <c r="R1155" s="626">
        <v>3</v>
      </c>
      <c r="S1155" s="642">
        <v>0.5</v>
      </c>
      <c r="T1155" s="691"/>
      <c r="U1155" s="673">
        <v>0</v>
      </c>
    </row>
    <row r="1156" spans="1:21" ht="14.4" customHeight="1" x14ac:dyDescent="0.3">
      <c r="A1156" s="625">
        <v>7</v>
      </c>
      <c r="B1156" s="626" t="s">
        <v>528</v>
      </c>
      <c r="C1156" s="626">
        <v>89301074</v>
      </c>
      <c r="D1156" s="689" t="s">
        <v>4276</v>
      </c>
      <c r="E1156" s="690" t="s">
        <v>2896</v>
      </c>
      <c r="F1156" s="626" t="s">
        <v>2873</v>
      </c>
      <c r="G1156" s="626" t="s">
        <v>3079</v>
      </c>
      <c r="H1156" s="626" t="s">
        <v>527</v>
      </c>
      <c r="I1156" s="626" t="s">
        <v>3568</v>
      </c>
      <c r="J1156" s="626" t="s">
        <v>3569</v>
      </c>
      <c r="K1156" s="626" t="s">
        <v>3570</v>
      </c>
      <c r="L1156" s="627">
        <v>1063.33</v>
      </c>
      <c r="M1156" s="627">
        <v>6379.98</v>
      </c>
      <c r="N1156" s="626">
        <v>6</v>
      </c>
      <c r="O1156" s="691">
        <v>1</v>
      </c>
      <c r="P1156" s="627"/>
      <c r="Q1156" s="642">
        <v>0</v>
      </c>
      <c r="R1156" s="626"/>
      <c r="S1156" s="642">
        <v>0</v>
      </c>
      <c r="T1156" s="691"/>
      <c r="U1156" s="673">
        <v>0</v>
      </c>
    </row>
    <row r="1157" spans="1:21" ht="14.4" customHeight="1" x14ac:dyDescent="0.3">
      <c r="A1157" s="625">
        <v>7</v>
      </c>
      <c r="B1157" s="626" t="s">
        <v>528</v>
      </c>
      <c r="C1157" s="626">
        <v>89301074</v>
      </c>
      <c r="D1157" s="689" t="s">
        <v>4276</v>
      </c>
      <c r="E1157" s="690" t="s">
        <v>2896</v>
      </c>
      <c r="F1157" s="626" t="s">
        <v>2873</v>
      </c>
      <c r="G1157" s="626" t="s">
        <v>3079</v>
      </c>
      <c r="H1157" s="626" t="s">
        <v>527</v>
      </c>
      <c r="I1157" s="626" t="s">
        <v>3306</v>
      </c>
      <c r="J1157" s="626" t="s">
        <v>3307</v>
      </c>
      <c r="K1157" s="626" t="s">
        <v>3308</v>
      </c>
      <c r="L1157" s="627">
        <v>0</v>
      </c>
      <c r="M1157" s="627">
        <v>0</v>
      </c>
      <c r="N1157" s="626">
        <v>6</v>
      </c>
      <c r="O1157" s="691">
        <v>3</v>
      </c>
      <c r="P1157" s="627">
        <v>0</v>
      </c>
      <c r="Q1157" s="642"/>
      <c r="R1157" s="626">
        <v>6</v>
      </c>
      <c r="S1157" s="642">
        <v>1</v>
      </c>
      <c r="T1157" s="691">
        <v>3</v>
      </c>
      <c r="U1157" s="673">
        <v>1</v>
      </c>
    </row>
    <row r="1158" spans="1:21" ht="14.4" customHeight="1" x14ac:dyDescent="0.3">
      <c r="A1158" s="625">
        <v>7</v>
      </c>
      <c r="B1158" s="626" t="s">
        <v>528</v>
      </c>
      <c r="C1158" s="626">
        <v>89301074</v>
      </c>
      <c r="D1158" s="689" t="s">
        <v>4276</v>
      </c>
      <c r="E1158" s="690" t="s">
        <v>2896</v>
      </c>
      <c r="F1158" s="626" t="s">
        <v>2873</v>
      </c>
      <c r="G1158" s="626" t="s">
        <v>3079</v>
      </c>
      <c r="H1158" s="626" t="s">
        <v>527</v>
      </c>
      <c r="I1158" s="626" t="s">
        <v>3571</v>
      </c>
      <c r="J1158" s="626" t="s">
        <v>3572</v>
      </c>
      <c r="K1158" s="626" t="s">
        <v>3573</v>
      </c>
      <c r="L1158" s="627">
        <v>2332.38</v>
      </c>
      <c r="M1158" s="627">
        <v>13994.28</v>
      </c>
      <c r="N1158" s="626">
        <v>6</v>
      </c>
      <c r="O1158" s="691">
        <v>1</v>
      </c>
      <c r="P1158" s="627"/>
      <c r="Q1158" s="642">
        <v>0</v>
      </c>
      <c r="R1158" s="626"/>
      <c r="S1158" s="642">
        <v>0</v>
      </c>
      <c r="T1158" s="691"/>
      <c r="U1158" s="673">
        <v>0</v>
      </c>
    </row>
    <row r="1159" spans="1:21" ht="14.4" customHeight="1" x14ac:dyDescent="0.3">
      <c r="A1159" s="625">
        <v>7</v>
      </c>
      <c r="B1159" s="626" t="s">
        <v>528</v>
      </c>
      <c r="C1159" s="626">
        <v>89301074</v>
      </c>
      <c r="D1159" s="689" t="s">
        <v>4276</v>
      </c>
      <c r="E1159" s="690" t="s">
        <v>2896</v>
      </c>
      <c r="F1159" s="626" t="s">
        <v>2873</v>
      </c>
      <c r="G1159" s="626" t="s">
        <v>3079</v>
      </c>
      <c r="H1159" s="626" t="s">
        <v>527</v>
      </c>
      <c r="I1159" s="626" t="s">
        <v>3113</v>
      </c>
      <c r="J1159" s="626" t="s">
        <v>3114</v>
      </c>
      <c r="K1159" s="626" t="s">
        <v>3115</v>
      </c>
      <c r="L1159" s="627">
        <v>2787.72</v>
      </c>
      <c r="M1159" s="627">
        <v>16726.32</v>
      </c>
      <c r="N1159" s="626">
        <v>6</v>
      </c>
      <c r="O1159" s="691">
        <v>1</v>
      </c>
      <c r="P1159" s="627"/>
      <c r="Q1159" s="642">
        <v>0</v>
      </c>
      <c r="R1159" s="626"/>
      <c r="S1159" s="642">
        <v>0</v>
      </c>
      <c r="T1159" s="691"/>
      <c r="U1159" s="673">
        <v>0</v>
      </c>
    </row>
    <row r="1160" spans="1:21" ht="14.4" customHeight="1" x14ac:dyDescent="0.3">
      <c r="A1160" s="625">
        <v>7</v>
      </c>
      <c r="B1160" s="626" t="s">
        <v>528</v>
      </c>
      <c r="C1160" s="626">
        <v>89301074</v>
      </c>
      <c r="D1160" s="689" t="s">
        <v>4276</v>
      </c>
      <c r="E1160" s="690" t="s">
        <v>2896</v>
      </c>
      <c r="F1160" s="626" t="s">
        <v>2873</v>
      </c>
      <c r="G1160" s="626" t="s">
        <v>3079</v>
      </c>
      <c r="H1160" s="626" t="s">
        <v>527</v>
      </c>
      <c r="I1160" s="626" t="s">
        <v>3116</v>
      </c>
      <c r="J1160" s="626" t="s">
        <v>3117</v>
      </c>
      <c r="K1160" s="626" t="s">
        <v>3118</v>
      </c>
      <c r="L1160" s="627">
        <v>2787.72</v>
      </c>
      <c r="M1160" s="627">
        <v>144961.44</v>
      </c>
      <c r="N1160" s="626">
        <v>52</v>
      </c>
      <c r="O1160" s="691">
        <v>12</v>
      </c>
      <c r="P1160" s="627">
        <v>72480.72</v>
      </c>
      <c r="Q1160" s="642">
        <v>0.5</v>
      </c>
      <c r="R1160" s="626">
        <v>26</v>
      </c>
      <c r="S1160" s="642">
        <v>0.5</v>
      </c>
      <c r="T1160" s="691">
        <v>7</v>
      </c>
      <c r="U1160" s="673">
        <v>0.58333333333333337</v>
      </c>
    </row>
    <row r="1161" spans="1:21" ht="14.4" customHeight="1" x14ac:dyDescent="0.3">
      <c r="A1161" s="625">
        <v>7</v>
      </c>
      <c r="B1161" s="626" t="s">
        <v>528</v>
      </c>
      <c r="C1161" s="626">
        <v>89301074</v>
      </c>
      <c r="D1161" s="689" t="s">
        <v>4276</v>
      </c>
      <c r="E1161" s="690" t="s">
        <v>2896</v>
      </c>
      <c r="F1161" s="626" t="s">
        <v>2873</v>
      </c>
      <c r="G1161" s="626" t="s">
        <v>3079</v>
      </c>
      <c r="H1161" s="626" t="s">
        <v>527</v>
      </c>
      <c r="I1161" s="626" t="s">
        <v>3119</v>
      </c>
      <c r="J1161" s="626" t="s">
        <v>3120</v>
      </c>
      <c r="K1161" s="626" t="s">
        <v>3121</v>
      </c>
      <c r="L1161" s="627">
        <v>2332.38</v>
      </c>
      <c r="M1161" s="627">
        <v>179593.25999999998</v>
      </c>
      <c r="N1161" s="626">
        <v>77</v>
      </c>
      <c r="O1161" s="691">
        <v>16</v>
      </c>
      <c r="P1161" s="627">
        <v>123616.13999999998</v>
      </c>
      <c r="Q1161" s="642">
        <v>0.68831168831168832</v>
      </c>
      <c r="R1161" s="626">
        <v>53</v>
      </c>
      <c r="S1161" s="642">
        <v>0.68831168831168832</v>
      </c>
      <c r="T1161" s="691">
        <v>12</v>
      </c>
      <c r="U1161" s="673">
        <v>0.75</v>
      </c>
    </row>
    <row r="1162" spans="1:21" ht="14.4" customHeight="1" x14ac:dyDescent="0.3">
      <c r="A1162" s="625">
        <v>7</v>
      </c>
      <c r="B1162" s="626" t="s">
        <v>528</v>
      </c>
      <c r="C1162" s="626">
        <v>89301074</v>
      </c>
      <c r="D1162" s="689" t="s">
        <v>4276</v>
      </c>
      <c r="E1162" s="690" t="s">
        <v>2896</v>
      </c>
      <c r="F1162" s="626" t="s">
        <v>2873</v>
      </c>
      <c r="G1162" s="626" t="s">
        <v>3079</v>
      </c>
      <c r="H1162" s="626" t="s">
        <v>527</v>
      </c>
      <c r="I1162" s="626" t="s">
        <v>3122</v>
      </c>
      <c r="J1162" s="626" t="s">
        <v>3123</v>
      </c>
      <c r="K1162" s="626" t="s">
        <v>3124</v>
      </c>
      <c r="L1162" s="627">
        <v>880.88</v>
      </c>
      <c r="M1162" s="627">
        <v>70470.399999999994</v>
      </c>
      <c r="N1162" s="626">
        <v>80</v>
      </c>
      <c r="O1162" s="691">
        <v>22</v>
      </c>
      <c r="P1162" s="627">
        <v>38758.720000000001</v>
      </c>
      <c r="Q1162" s="642">
        <v>0.55000000000000004</v>
      </c>
      <c r="R1162" s="626">
        <v>44</v>
      </c>
      <c r="S1162" s="642">
        <v>0.55000000000000004</v>
      </c>
      <c r="T1162" s="691">
        <v>13</v>
      </c>
      <c r="U1162" s="673">
        <v>0.59090909090909094</v>
      </c>
    </row>
    <row r="1163" spans="1:21" ht="14.4" customHeight="1" x14ac:dyDescent="0.3">
      <c r="A1163" s="625">
        <v>7</v>
      </c>
      <c r="B1163" s="626" t="s">
        <v>528</v>
      </c>
      <c r="C1163" s="626">
        <v>89301074</v>
      </c>
      <c r="D1163" s="689" t="s">
        <v>4276</v>
      </c>
      <c r="E1163" s="690" t="s">
        <v>2896</v>
      </c>
      <c r="F1163" s="626" t="s">
        <v>2873</v>
      </c>
      <c r="G1163" s="626" t="s">
        <v>3079</v>
      </c>
      <c r="H1163" s="626" t="s">
        <v>527</v>
      </c>
      <c r="I1163" s="626" t="s">
        <v>3125</v>
      </c>
      <c r="J1163" s="626" t="s">
        <v>3126</v>
      </c>
      <c r="K1163" s="626" t="s">
        <v>3127</v>
      </c>
      <c r="L1163" s="627">
        <v>1629.03</v>
      </c>
      <c r="M1163" s="627">
        <v>84709.56</v>
      </c>
      <c r="N1163" s="626">
        <v>52</v>
      </c>
      <c r="O1163" s="691">
        <v>15</v>
      </c>
      <c r="P1163" s="627">
        <v>65161.2</v>
      </c>
      <c r="Q1163" s="642">
        <v>0.76923076923076916</v>
      </c>
      <c r="R1163" s="626">
        <v>40</v>
      </c>
      <c r="S1163" s="642">
        <v>0.76923076923076927</v>
      </c>
      <c r="T1163" s="691">
        <v>11</v>
      </c>
      <c r="U1163" s="673">
        <v>0.73333333333333328</v>
      </c>
    </row>
    <row r="1164" spans="1:21" ht="14.4" customHeight="1" x14ac:dyDescent="0.3">
      <c r="A1164" s="625">
        <v>7</v>
      </c>
      <c r="B1164" s="626" t="s">
        <v>528</v>
      </c>
      <c r="C1164" s="626">
        <v>89301074</v>
      </c>
      <c r="D1164" s="689" t="s">
        <v>4276</v>
      </c>
      <c r="E1164" s="690" t="s">
        <v>2896</v>
      </c>
      <c r="F1164" s="626" t="s">
        <v>2873</v>
      </c>
      <c r="G1164" s="626" t="s">
        <v>3079</v>
      </c>
      <c r="H1164" s="626" t="s">
        <v>527</v>
      </c>
      <c r="I1164" s="626" t="s">
        <v>3989</v>
      </c>
      <c r="J1164" s="626" t="s">
        <v>3990</v>
      </c>
      <c r="K1164" s="626" t="s">
        <v>3991</v>
      </c>
      <c r="L1164" s="627">
        <v>5888.74</v>
      </c>
      <c r="M1164" s="627">
        <v>11777.48</v>
      </c>
      <c r="N1164" s="626">
        <v>2</v>
      </c>
      <c r="O1164" s="691">
        <v>1</v>
      </c>
      <c r="P1164" s="627"/>
      <c r="Q1164" s="642">
        <v>0</v>
      </c>
      <c r="R1164" s="626"/>
      <c r="S1164" s="642">
        <v>0</v>
      </c>
      <c r="T1164" s="691"/>
      <c r="U1164" s="673">
        <v>0</v>
      </c>
    </row>
    <row r="1165" spans="1:21" ht="14.4" customHeight="1" x14ac:dyDescent="0.3">
      <c r="A1165" s="625">
        <v>7</v>
      </c>
      <c r="B1165" s="626" t="s">
        <v>528</v>
      </c>
      <c r="C1165" s="626">
        <v>89301074</v>
      </c>
      <c r="D1165" s="689" t="s">
        <v>4276</v>
      </c>
      <c r="E1165" s="690" t="s">
        <v>2896</v>
      </c>
      <c r="F1165" s="626" t="s">
        <v>2873</v>
      </c>
      <c r="G1165" s="626" t="s">
        <v>3079</v>
      </c>
      <c r="H1165" s="626" t="s">
        <v>527</v>
      </c>
      <c r="I1165" s="626" t="s">
        <v>4132</v>
      </c>
      <c r="J1165" s="626" t="s">
        <v>3996</v>
      </c>
      <c r="K1165" s="626" t="s">
        <v>3997</v>
      </c>
      <c r="L1165" s="627">
        <v>1889.61</v>
      </c>
      <c r="M1165" s="627">
        <v>7558.44</v>
      </c>
      <c r="N1165" s="626">
        <v>4</v>
      </c>
      <c r="O1165" s="691">
        <v>1</v>
      </c>
      <c r="P1165" s="627">
        <v>7558.44</v>
      </c>
      <c r="Q1165" s="642">
        <v>1</v>
      </c>
      <c r="R1165" s="626">
        <v>4</v>
      </c>
      <c r="S1165" s="642">
        <v>1</v>
      </c>
      <c r="T1165" s="691">
        <v>1</v>
      </c>
      <c r="U1165" s="673">
        <v>1</v>
      </c>
    </row>
    <row r="1166" spans="1:21" ht="14.4" customHeight="1" x14ac:dyDescent="0.3">
      <c r="A1166" s="625">
        <v>7</v>
      </c>
      <c r="B1166" s="626" t="s">
        <v>528</v>
      </c>
      <c r="C1166" s="626">
        <v>89301074</v>
      </c>
      <c r="D1166" s="689" t="s">
        <v>4276</v>
      </c>
      <c r="E1166" s="690" t="s">
        <v>2896</v>
      </c>
      <c r="F1166" s="626" t="s">
        <v>2873</v>
      </c>
      <c r="G1166" s="626" t="s">
        <v>3079</v>
      </c>
      <c r="H1166" s="626" t="s">
        <v>527</v>
      </c>
      <c r="I1166" s="626" t="s">
        <v>4133</v>
      </c>
      <c r="J1166" s="626" t="s">
        <v>3569</v>
      </c>
      <c r="K1166" s="626" t="s">
        <v>3570</v>
      </c>
      <c r="L1166" s="627">
        <v>1063.33</v>
      </c>
      <c r="M1166" s="627">
        <v>4253.32</v>
      </c>
      <c r="N1166" s="626">
        <v>4</v>
      </c>
      <c r="O1166" s="691">
        <v>1</v>
      </c>
      <c r="P1166" s="627">
        <v>4253.32</v>
      </c>
      <c r="Q1166" s="642">
        <v>1</v>
      </c>
      <c r="R1166" s="626">
        <v>4</v>
      </c>
      <c r="S1166" s="642">
        <v>1</v>
      </c>
      <c r="T1166" s="691">
        <v>1</v>
      </c>
      <c r="U1166" s="673">
        <v>1</v>
      </c>
    </row>
    <row r="1167" spans="1:21" ht="14.4" customHeight="1" x14ac:dyDescent="0.3">
      <c r="A1167" s="625">
        <v>7</v>
      </c>
      <c r="B1167" s="626" t="s">
        <v>528</v>
      </c>
      <c r="C1167" s="626">
        <v>89301074</v>
      </c>
      <c r="D1167" s="689" t="s">
        <v>4276</v>
      </c>
      <c r="E1167" s="690" t="s">
        <v>2896</v>
      </c>
      <c r="F1167" s="626" t="s">
        <v>2873</v>
      </c>
      <c r="G1167" s="626" t="s">
        <v>3079</v>
      </c>
      <c r="H1167" s="626" t="s">
        <v>527</v>
      </c>
      <c r="I1167" s="626" t="s">
        <v>3995</v>
      </c>
      <c r="J1167" s="626" t="s">
        <v>3996</v>
      </c>
      <c r="K1167" s="626" t="s">
        <v>3997</v>
      </c>
      <c r="L1167" s="627">
        <v>1889.61</v>
      </c>
      <c r="M1167" s="627">
        <v>11337.66</v>
      </c>
      <c r="N1167" s="626">
        <v>6</v>
      </c>
      <c r="O1167" s="691">
        <v>1</v>
      </c>
      <c r="P1167" s="627">
        <v>11337.66</v>
      </c>
      <c r="Q1167" s="642">
        <v>1</v>
      </c>
      <c r="R1167" s="626">
        <v>6</v>
      </c>
      <c r="S1167" s="642">
        <v>1</v>
      </c>
      <c r="T1167" s="691">
        <v>1</v>
      </c>
      <c r="U1167" s="673">
        <v>1</v>
      </c>
    </row>
    <row r="1168" spans="1:21" ht="14.4" customHeight="1" x14ac:dyDescent="0.3">
      <c r="A1168" s="625">
        <v>7</v>
      </c>
      <c r="B1168" s="626" t="s">
        <v>528</v>
      </c>
      <c r="C1168" s="626">
        <v>89301074</v>
      </c>
      <c r="D1168" s="689" t="s">
        <v>4276</v>
      </c>
      <c r="E1168" s="690" t="s">
        <v>2896</v>
      </c>
      <c r="F1168" s="626" t="s">
        <v>2873</v>
      </c>
      <c r="G1168" s="626" t="s">
        <v>3128</v>
      </c>
      <c r="H1168" s="626" t="s">
        <v>645</v>
      </c>
      <c r="I1168" s="626" t="s">
        <v>3650</v>
      </c>
      <c r="J1168" s="626" t="s">
        <v>3651</v>
      </c>
      <c r="K1168" s="626" t="s">
        <v>3652</v>
      </c>
      <c r="L1168" s="627">
        <v>999.6</v>
      </c>
      <c r="M1168" s="627">
        <v>999.6</v>
      </c>
      <c r="N1168" s="626">
        <v>1</v>
      </c>
      <c r="O1168" s="691">
        <v>0.5</v>
      </c>
      <c r="P1168" s="627"/>
      <c r="Q1168" s="642">
        <v>0</v>
      </c>
      <c r="R1168" s="626"/>
      <c r="S1168" s="642">
        <v>0</v>
      </c>
      <c r="T1168" s="691"/>
      <c r="U1168" s="673">
        <v>0</v>
      </c>
    </row>
    <row r="1169" spans="1:21" ht="14.4" customHeight="1" x14ac:dyDescent="0.3">
      <c r="A1169" s="625">
        <v>7</v>
      </c>
      <c r="B1169" s="626" t="s">
        <v>528</v>
      </c>
      <c r="C1169" s="626">
        <v>89301074</v>
      </c>
      <c r="D1169" s="689" t="s">
        <v>4276</v>
      </c>
      <c r="E1169" s="690" t="s">
        <v>2896</v>
      </c>
      <c r="F1169" s="626" t="s">
        <v>2873</v>
      </c>
      <c r="G1169" s="626" t="s">
        <v>3128</v>
      </c>
      <c r="H1169" s="626" t="s">
        <v>645</v>
      </c>
      <c r="I1169" s="626" t="s">
        <v>3574</v>
      </c>
      <c r="J1169" s="626" t="s">
        <v>3130</v>
      </c>
      <c r="K1169" s="626" t="s">
        <v>1968</v>
      </c>
      <c r="L1169" s="627">
        <v>887.05</v>
      </c>
      <c r="M1169" s="627">
        <v>1774.1</v>
      </c>
      <c r="N1169" s="626">
        <v>2</v>
      </c>
      <c r="O1169" s="691">
        <v>1</v>
      </c>
      <c r="P1169" s="627"/>
      <c r="Q1169" s="642">
        <v>0</v>
      </c>
      <c r="R1169" s="626"/>
      <c r="S1169" s="642">
        <v>0</v>
      </c>
      <c r="T1169" s="691"/>
      <c r="U1169" s="673">
        <v>0</v>
      </c>
    </row>
    <row r="1170" spans="1:21" ht="14.4" customHeight="1" x14ac:dyDescent="0.3">
      <c r="A1170" s="625">
        <v>7</v>
      </c>
      <c r="B1170" s="626" t="s">
        <v>528</v>
      </c>
      <c r="C1170" s="626">
        <v>89301074</v>
      </c>
      <c r="D1170" s="689" t="s">
        <v>4276</v>
      </c>
      <c r="E1170" s="690" t="s">
        <v>2896</v>
      </c>
      <c r="F1170" s="626" t="s">
        <v>2873</v>
      </c>
      <c r="G1170" s="626" t="s">
        <v>3128</v>
      </c>
      <c r="H1170" s="626" t="s">
        <v>645</v>
      </c>
      <c r="I1170" s="626" t="s">
        <v>4040</v>
      </c>
      <c r="J1170" s="626" t="s">
        <v>3138</v>
      </c>
      <c r="K1170" s="626" t="s">
        <v>4041</v>
      </c>
      <c r="L1170" s="627">
        <v>561.54</v>
      </c>
      <c r="M1170" s="627">
        <v>1123.08</v>
      </c>
      <c r="N1170" s="626">
        <v>2</v>
      </c>
      <c r="O1170" s="691">
        <v>1.5</v>
      </c>
      <c r="P1170" s="627">
        <v>1123.08</v>
      </c>
      <c r="Q1170" s="642">
        <v>1</v>
      </c>
      <c r="R1170" s="626">
        <v>2</v>
      </c>
      <c r="S1170" s="642">
        <v>1</v>
      </c>
      <c r="T1170" s="691">
        <v>1.5</v>
      </c>
      <c r="U1170" s="673">
        <v>1</v>
      </c>
    </row>
    <row r="1171" spans="1:21" ht="14.4" customHeight="1" x14ac:dyDescent="0.3">
      <c r="A1171" s="625">
        <v>7</v>
      </c>
      <c r="B1171" s="626" t="s">
        <v>528</v>
      </c>
      <c r="C1171" s="626">
        <v>89301074</v>
      </c>
      <c r="D1171" s="689" t="s">
        <v>4276</v>
      </c>
      <c r="E1171" s="690" t="s">
        <v>2896</v>
      </c>
      <c r="F1171" s="626" t="s">
        <v>2873</v>
      </c>
      <c r="G1171" s="626" t="s">
        <v>3128</v>
      </c>
      <c r="H1171" s="626" t="s">
        <v>645</v>
      </c>
      <c r="I1171" s="626" t="s">
        <v>1966</v>
      </c>
      <c r="J1171" s="626" t="s">
        <v>1967</v>
      </c>
      <c r="K1171" s="626" t="s">
        <v>1968</v>
      </c>
      <c r="L1171" s="627">
        <v>887.05</v>
      </c>
      <c r="M1171" s="627">
        <v>13305.75</v>
      </c>
      <c r="N1171" s="626">
        <v>15</v>
      </c>
      <c r="O1171" s="691">
        <v>5.5</v>
      </c>
      <c r="P1171" s="627">
        <v>8870.5</v>
      </c>
      <c r="Q1171" s="642">
        <v>0.66666666666666663</v>
      </c>
      <c r="R1171" s="626">
        <v>10</v>
      </c>
      <c r="S1171" s="642">
        <v>0.66666666666666663</v>
      </c>
      <c r="T1171" s="691">
        <v>4</v>
      </c>
      <c r="U1171" s="673">
        <v>0.72727272727272729</v>
      </c>
    </row>
    <row r="1172" spans="1:21" ht="14.4" customHeight="1" x14ac:dyDescent="0.3">
      <c r="A1172" s="625">
        <v>7</v>
      </c>
      <c r="B1172" s="626" t="s">
        <v>528</v>
      </c>
      <c r="C1172" s="626">
        <v>89301074</v>
      </c>
      <c r="D1172" s="689" t="s">
        <v>4276</v>
      </c>
      <c r="E1172" s="690" t="s">
        <v>2896</v>
      </c>
      <c r="F1172" s="626" t="s">
        <v>2873</v>
      </c>
      <c r="G1172" s="626" t="s">
        <v>4134</v>
      </c>
      <c r="H1172" s="626" t="s">
        <v>527</v>
      </c>
      <c r="I1172" s="626" t="s">
        <v>4135</v>
      </c>
      <c r="J1172" s="626" t="s">
        <v>4136</v>
      </c>
      <c r="K1172" s="626" t="s">
        <v>1598</v>
      </c>
      <c r="L1172" s="627">
        <v>38.65</v>
      </c>
      <c r="M1172" s="627">
        <v>38.65</v>
      </c>
      <c r="N1172" s="626">
        <v>1</v>
      </c>
      <c r="O1172" s="691">
        <v>0.5</v>
      </c>
      <c r="P1172" s="627"/>
      <c r="Q1172" s="642">
        <v>0</v>
      </c>
      <c r="R1172" s="626"/>
      <c r="S1172" s="642">
        <v>0</v>
      </c>
      <c r="T1172" s="691"/>
      <c r="U1172" s="673">
        <v>0</v>
      </c>
    </row>
    <row r="1173" spans="1:21" ht="14.4" customHeight="1" x14ac:dyDescent="0.3">
      <c r="A1173" s="625">
        <v>7</v>
      </c>
      <c r="B1173" s="626" t="s">
        <v>528</v>
      </c>
      <c r="C1173" s="626">
        <v>89301074</v>
      </c>
      <c r="D1173" s="689" t="s">
        <v>4276</v>
      </c>
      <c r="E1173" s="690" t="s">
        <v>2896</v>
      </c>
      <c r="F1173" s="626" t="s">
        <v>2873</v>
      </c>
      <c r="G1173" s="626" t="s">
        <v>3313</v>
      </c>
      <c r="H1173" s="626" t="s">
        <v>527</v>
      </c>
      <c r="I1173" s="626" t="s">
        <v>3314</v>
      </c>
      <c r="J1173" s="626" t="s">
        <v>3315</v>
      </c>
      <c r="K1173" s="626" t="s">
        <v>899</v>
      </c>
      <c r="L1173" s="627">
        <v>33.36</v>
      </c>
      <c r="M1173" s="627">
        <v>66.72</v>
      </c>
      <c r="N1173" s="626">
        <v>2</v>
      </c>
      <c r="O1173" s="691">
        <v>1.5</v>
      </c>
      <c r="P1173" s="627">
        <v>66.72</v>
      </c>
      <c r="Q1173" s="642">
        <v>1</v>
      </c>
      <c r="R1173" s="626">
        <v>2</v>
      </c>
      <c r="S1173" s="642">
        <v>1</v>
      </c>
      <c r="T1173" s="691">
        <v>1.5</v>
      </c>
      <c r="U1173" s="673">
        <v>1</v>
      </c>
    </row>
    <row r="1174" spans="1:21" ht="14.4" customHeight="1" x14ac:dyDescent="0.3">
      <c r="A1174" s="625">
        <v>7</v>
      </c>
      <c r="B1174" s="626" t="s">
        <v>528</v>
      </c>
      <c r="C1174" s="626">
        <v>89301074</v>
      </c>
      <c r="D1174" s="689" t="s">
        <v>4276</v>
      </c>
      <c r="E1174" s="690" t="s">
        <v>2896</v>
      </c>
      <c r="F1174" s="626" t="s">
        <v>2873</v>
      </c>
      <c r="G1174" s="626" t="s">
        <v>3534</v>
      </c>
      <c r="H1174" s="626" t="s">
        <v>527</v>
      </c>
      <c r="I1174" s="626" t="s">
        <v>3575</v>
      </c>
      <c r="J1174" s="626" t="s">
        <v>3576</v>
      </c>
      <c r="K1174" s="626" t="s">
        <v>2406</v>
      </c>
      <c r="L1174" s="627">
        <v>86.16</v>
      </c>
      <c r="M1174" s="627">
        <v>172.32</v>
      </c>
      <c r="N1174" s="626">
        <v>2</v>
      </c>
      <c r="O1174" s="691">
        <v>1.5</v>
      </c>
      <c r="P1174" s="627">
        <v>172.32</v>
      </c>
      <c r="Q1174" s="642">
        <v>1</v>
      </c>
      <c r="R1174" s="626">
        <v>2</v>
      </c>
      <c r="S1174" s="642">
        <v>1</v>
      </c>
      <c r="T1174" s="691">
        <v>1.5</v>
      </c>
      <c r="U1174" s="673">
        <v>1</v>
      </c>
    </row>
    <row r="1175" spans="1:21" ht="14.4" customHeight="1" x14ac:dyDescent="0.3">
      <c r="A1175" s="625">
        <v>7</v>
      </c>
      <c r="B1175" s="626" t="s">
        <v>528</v>
      </c>
      <c r="C1175" s="626">
        <v>89301074</v>
      </c>
      <c r="D1175" s="689" t="s">
        <v>4276</v>
      </c>
      <c r="E1175" s="690" t="s">
        <v>2896</v>
      </c>
      <c r="F1175" s="626" t="s">
        <v>2873</v>
      </c>
      <c r="G1175" s="626" t="s">
        <v>3141</v>
      </c>
      <c r="H1175" s="626" t="s">
        <v>527</v>
      </c>
      <c r="I1175" s="626" t="s">
        <v>4137</v>
      </c>
      <c r="J1175" s="626" t="s">
        <v>4138</v>
      </c>
      <c r="K1175" s="626" t="s">
        <v>4139</v>
      </c>
      <c r="L1175" s="627">
        <v>855.56</v>
      </c>
      <c r="M1175" s="627">
        <v>2566.6799999999998</v>
      </c>
      <c r="N1175" s="626">
        <v>3</v>
      </c>
      <c r="O1175" s="691">
        <v>1</v>
      </c>
      <c r="P1175" s="627">
        <v>2566.6799999999998</v>
      </c>
      <c r="Q1175" s="642">
        <v>1</v>
      </c>
      <c r="R1175" s="626">
        <v>3</v>
      </c>
      <c r="S1175" s="642">
        <v>1</v>
      </c>
      <c r="T1175" s="691">
        <v>1</v>
      </c>
      <c r="U1175" s="673">
        <v>1</v>
      </c>
    </row>
    <row r="1176" spans="1:21" ht="14.4" customHeight="1" x14ac:dyDescent="0.3">
      <c r="A1176" s="625">
        <v>7</v>
      </c>
      <c r="B1176" s="626" t="s">
        <v>528</v>
      </c>
      <c r="C1176" s="626">
        <v>89301074</v>
      </c>
      <c r="D1176" s="689" t="s">
        <v>4276</v>
      </c>
      <c r="E1176" s="690" t="s">
        <v>2896</v>
      </c>
      <c r="F1176" s="626" t="s">
        <v>2873</v>
      </c>
      <c r="G1176" s="626" t="s">
        <v>3141</v>
      </c>
      <c r="H1176" s="626" t="s">
        <v>527</v>
      </c>
      <c r="I1176" s="626" t="s">
        <v>4140</v>
      </c>
      <c r="J1176" s="626" t="s">
        <v>3143</v>
      </c>
      <c r="K1176" s="626" t="s">
        <v>4141</v>
      </c>
      <c r="L1176" s="627">
        <v>1520.3</v>
      </c>
      <c r="M1176" s="627">
        <v>10642.099999999999</v>
      </c>
      <c r="N1176" s="626">
        <v>7</v>
      </c>
      <c r="O1176" s="691">
        <v>3</v>
      </c>
      <c r="P1176" s="627">
        <v>1520.3</v>
      </c>
      <c r="Q1176" s="642">
        <v>0.14285714285714288</v>
      </c>
      <c r="R1176" s="626">
        <v>1</v>
      </c>
      <c r="S1176" s="642">
        <v>0.14285714285714285</v>
      </c>
      <c r="T1176" s="691">
        <v>1</v>
      </c>
      <c r="U1176" s="673">
        <v>0.33333333333333331</v>
      </c>
    </row>
    <row r="1177" spans="1:21" ht="14.4" customHeight="1" x14ac:dyDescent="0.3">
      <c r="A1177" s="625">
        <v>7</v>
      </c>
      <c r="B1177" s="626" t="s">
        <v>528</v>
      </c>
      <c r="C1177" s="626">
        <v>89301074</v>
      </c>
      <c r="D1177" s="689" t="s">
        <v>4276</v>
      </c>
      <c r="E1177" s="690" t="s">
        <v>2896</v>
      </c>
      <c r="F1177" s="626" t="s">
        <v>2873</v>
      </c>
      <c r="G1177" s="626" t="s">
        <v>3141</v>
      </c>
      <c r="H1177" s="626" t="s">
        <v>527</v>
      </c>
      <c r="I1177" s="626" t="s">
        <v>3577</v>
      </c>
      <c r="J1177" s="626" t="s">
        <v>3439</v>
      </c>
      <c r="K1177" s="626" t="s">
        <v>3578</v>
      </c>
      <c r="L1177" s="627">
        <v>3040.6</v>
      </c>
      <c r="M1177" s="627">
        <v>9121.7999999999993</v>
      </c>
      <c r="N1177" s="626">
        <v>3</v>
      </c>
      <c r="O1177" s="691">
        <v>1</v>
      </c>
      <c r="P1177" s="627"/>
      <c r="Q1177" s="642">
        <v>0</v>
      </c>
      <c r="R1177" s="626"/>
      <c r="S1177" s="642">
        <v>0</v>
      </c>
      <c r="T1177" s="691"/>
      <c r="U1177" s="673">
        <v>0</v>
      </c>
    </row>
    <row r="1178" spans="1:21" ht="14.4" customHeight="1" x14ac:dyDescent="0.3">
      <c r="A1178" s="625">
        <v>7</v>
      </c>
      <c r="B1178" s="626" t="s">
        <v>528</v>
      </c>
      <c r="C1178" s="626">
        <v>89301074</v>
      </c>
      <c r="D1178" s="689" t="s">
        <v>4276</v>
      </c>
      <c r="E1178" s="690" t="s">
        <v>2896</v>
      </c>
      <c r="F1178" s="626" t="s">
        <v>2873</v>
      </c>
      <c r="G1178" s="626" t="s">
        <v>3141</v>
      </c>
      <c r="H1178" s="626" t="s">
        <v>527</v>
      </c>
      <c r="I1178" s="626" t="s">
        <v>4142</v>
      </c>
      <c r="J1178" s="626" t="s">
        <v>3146</v>
      </c>
      <c r="K1178" s="626" t="s">
        <v>4143</v>
      </c>
      <c r="L1178" s="627">
        <v>1139.93</v>
      </c>
      <c r="M1178" s="627">
        <v>1139.93</v>
      </c>
      <c r="N1178" s="626">
        <v>1</v>
      </c>
      <c r="O1178" s="691">
        <v>1</v>
      </c>
      <c r="P1178" s="627">
        <v>1139.93</v>
      </c>
      <c r="Q1178" s="642">
        <v>1</v>
      </c>
      <c r="R1178" s="626">
        <v>1</v>
      </c>
      <c r="S1178" s="642">
        <v>1</v>
      </c>
      <c r="T1178" s="691">
        <v>1</v>
      </c>
      <c r="U1178" s="673">
        <v>1</v>
      </c>
    </row>
    <row r="1179" spans="1:21" ht="14.4" customHeight="1" x14ac:dyDescent="0.3">
      <c r="A1179" s="625">
        <v>7</v>
      </c>
      <c r="B1179" s="626" t="s">
        <v>528</v>
      </c>
      <c r="C1179" s="626">
        <v>89301074</v>
      </c>
      <c r="D1179" s="689" t="s">
        <v>4276</v>
      </c>
      <c r="E1179" s="690" t="s">
        <v>2896</v>
      </c>
      <c r="F1179" s="626" t="s">
        <v>2873</v>
      </c>
      <c r="G1179" s="626" t="s">
        <v>3141</v>
      </c>
      <c r="H1179" s="626" t="s">
        <v>527</v>
      </c>
      <c r="I1179" s="626" t="s">
        <v>4144</v>
      </c>
      <c r="J1179" s="626" t="s">
        <v>4145</v>
      </c>
      <c r="K1179" s="626" t="s">
        <v>4146</v>
      </c>
      <c r="L1179" s="627">
        <v>3597.75</v>
      </c>
      <c r="M1179" s="627">
        <v>17988.75</v>
      </c>
      <c r="N1179" s="626">
        <v>5</v>
      </c>
      <c r="O1179" s="691">
        <v>2</v>
      </c>
      <c r="P1179" s="627"/>
      <c r="Q1179" s="642">
        <v>0</v>
      </c>
      <c r="R1179" s="626"/>
      <c r="S1179" s="642">
        <v>0</v>
      </c>
      <c r="T1179" s="691"/>
      <c r="U1179" s="673">
        <v>0</v>
      </c>
    </row>
    <row r="1180" spans="1:21" ht="14.4" customHeight="1" x14ac:dyDescent="0.3">
      <c r="A1180" s="625">
        <v>7</v>
      </c>
      <c r="B1180" s="626" t="s">
        <v>528</v>
      </c>
      <c r="C1180" s="626">
        <v>89301074</v>
      </c>
      <c r="D1180" s="689" t="s">
        <v>4276</v>
      </c>
      <c r="E1180" s="690" t="s">
        <v>2896</v>
      </c>
      <c r="F1180" s="626" t="s">
        <v>2873</v>
      </c>
      <c r="G1180" s="626" t="s">
        <v>3316</v>
      </c>
      <c r="H1180" s="626" t="s">
        <v>527</v>
      </c>
      <c r="I1180" s="626" t="s">
        <v>3317</v>
      </c>
      <c r="J1180" s="626" t="s">
        <v>3318</v>
      </c>
      <c r="K1180" s="626" t="s">
        <v>3319</v>
      </c>
      <c r="L1180" s="627">
        <v>1021.9</v>
      </c>
      <c r="M1180" s="627">
        <v>1021.9</v>
      </c>
      <c r="N1180" s="626">
        <v>1</v>
      </c>
      <c r="O1180" s="691">
        <v>1</v>
      </c>
      <c r="P1180" s="627"/>
      <c r="Q1180" s="642">
        <v>0</v>
      </c>
      <c r="R1180" s="626"/>
      <c r="S1180" s="642">
        <v>0</v>
      </c>
      <c r="T1180" s="691"/>
      <c r="U1180" s="673">
        <v>0</v>
      </c>
    </row>
    <row r="1181" spans="1:21" ht="14.4" customHeight="1" x14ac:dyDescent="0.3">
      <c r="A1181" s="625">
        <v>7</v>
      </c>
      <c r="B1181" s="626" t="s">
        <v>528</v>
      </c>
      <c r="C1181" s="626">
        <v>89301074</v>
      </c>
      <c r="D1181" s="689" t="s">
        <v>4276</v>
      </c>
      <c r="E1181" s="690" t="s">
        <v>2896</v>
      </c>
      <c r="F1181" s="626" t="s">
        <v>2873</v>
      </c>
      <c r="G1181" s="626" t="s">
        <v>3802</v>
      </c>
      <c r="H1181" s="626" t="s">
        <v>527</v>
      </c>
      <c r="I1181" s="626" t="s">
        <v>4147</v>
      </c>
      <c r="J1181" s="626" t="s">
        <v>2895</v>
      </c>
      <c r="K1181" s="626"/>
      <c r="L1181" s="627">
        <v>0</v>
      </c>
      <c r="M1181" s="627">
        <v>0</v>
      </c>
      <c r="N1181" s="626">
        <v>2</v>
      </c>
      <c r="O1181" s="691">
        <v>1</v>
      </c>
      <c r="P1181" s="627">
        <v>0</v>
      </c>
      <c r="Q1181" s="642"/>
      <c r="R1181" s="626">
        <v>2</v>
      </c>
      <c r="S1181" s="642">
        <v>1</v>
      </c>
      <c r="T1181" s="691">
        <v>1</v>
      </c>
      <c r="U1181" s="673">
        <v>1</v>
      </c>
    </row>
    <row r="1182" spans="1:21" ht="14.4" customHeight="1" x14ac:dyDescent="0.3">
      <c r="A1182" s="625">
        <v>7</v>
      </c>
      <c r="B1182" s="626" t="s">
        <v>528</v>
      </c>
      <c r="C1182" s="626">
        <v>89301074</v>
      </c>
      <c r="D1182" s="689" t="s">
        <v>4276</v>
      </c>
      <c r="E1182" s="690" t="s">
        <v>2896</v>
      </c>
      <c r="F1182" s="626" t="s">
        <v>2873</v>
      </c>
      <c r="G1182" s="626" t="s">
        <v>3808</v>
      </c>
      <c r="H1182" s="626" t="s">
        <v>527</v>
      </c>
      <c r="I1182" s="626" t="s">
        <v>3809</v>
      </c>
      <c r="J1182" s="626" t="s">
        <v>3810</v>
      </c>
      <c r="K1182" s="626" t="s">
        <v>3811</v>
      </c>
      <c r="L1182" s="627">
        <v>7132.29</v>
      </c>
      <c r="M1182" s="627">
        <v>14264.58</v>
      </c>
      <c r="N1182" s="626">
        <v>2</v>
      </c>
      <c r="O1182" s="691">
        <v>2</v>
      </c>
      <c r="P1182" s="627">
        <v>14264.58</v>
      </c>
      <c r="Q1182" s="642">
        <v>1</v>
      </c>
      <c r="R1182" s="626">
        <v>2</v>
      </c>
      <c r="S1182" s="642">
        <v>1</v>
      </c>
      <c r="T1182" s="691">
        <v>2</v>
      </c>
      <c r="U1182" s="673">
        <v>1</v>
      </c>
    </row>
    <row r="1183" spans="1:21" ht="14.4" customHeight="1" x14ac:dyDescent="0.3">
      <c r="A1183" s="625">
        <v>7</v>
      </c>
      <c r="B1183" s="626" t="s">
        <v>528</v>
      </c>
      <c r="C1183" s="626">
        <v>89301074</v>
      </c>
      <c r="D1183" s="689" t="s">
        <v>4276</v>
      </c>
      <c r="E1183" s="690" t="s">
        <v>2896</v>
      </c>
      <c r="F1183" s="626" t="s">
        <v>2873</v>
      </c>
      <c r="G1183" s="626" t="s">
        <v>3148</v>
      </c>
      <c r="H1183" s="626" t="s">
        <v>527</v>
      </c>
      <c r="I1183" s="626" t="s">
        <v>3149</v>
      </c>
      <c r="J1183" s="626" t="s">
        <v>3150</v>
      </c>
      <c r="K1183" s="626" t="s">
        <v>3151</v>
      </c>
      <c r="L1183" s="627">
        <v>144.01</v>
      </c>
      <c r="M1183" s="627">
        <v>1008.0699999999999</v>
      </c>
      <c r="N1183" s="626">
        <v>7</v>
      </c>
      <c r="O1183" s="691">
        <v>1.5</v>
      </c>
      <c r="P1183" s="627">
        <v>720.05</v>
      </c>
      <c r="Q1183" s="642">
        <v>0.7142857142857143</v>
      </c>
      <c r="R1183" s="626">
        <v>5</v>
      </c>
      <c r="S1183" s="642">
        <v>0.7142857142857143</v>
      </c>
      <c r="T1183" s="691">
        <v>0.5</v>
      </c>
      <c r="U1183" s="673">
        <v>0.33333333333333331</v>
      </c>
    </row>
    <row r="1184" spans="1:21" ht="14.4" customHeight="1" x14ac:dyDescent="0.3">
      <c r="A1184" s="625">
        <v>7</v>
      </c>
      <c r="B1184" s="626" t="s">
        <v>528</v>
      </c>
      <c r="C1184" s="626">
        <v>89301074</v>
      </c>
      <c r="D1184" s="689" t="s">
        <v>4276</v>
      </c>
      <c r="E1184" s="690" t="s">
        <v>2896</v>
      </c>
      <c r="F1184" s="626" t="s">
        <v>2873</v>
      </c>
      <c r="G1184" s="626" t="s">
        <v>3148</v>
      </c>
      <c r="H1184" s="626" t="s">
        <v>527</v>
      </c>
      <c r="I1184" s="626" t="s">
        <v>3320</v>
      </c>
      <c r="J1184" s="626" t="s">
        <v>3321</v>
      </c>
      <c r="K1184" s="626" t="s">
        <v>2742</v>
      </c>
      <c r="L1184" s="627">
        <v>71.2</v>
      </c>
      <c r="M1184" s="627">
        <v>71.2</v>
      </c>
      <c r="N1184" s="626">
        <v>1</v>
      </c>
      <c r="O1184" s="691">
        <v>1</v>
      </c>
      <c r="P1184" s="627">
        <v>71.2</v>
      </c>
      <c r="Q1184" s="642">
        <v>1</v>
      </c>
      <c r="R1184" s="626">
        <v>1</v>
      </c>
      <c r="S1184" s="642">
        <v>1</v>
      </c>
      <c r="T1184" s="691">
        <v>1</v>
      </c>
      <c r="U1184" s="673">
        <v>1</v>
      </c>
    </row>
    <row r="1185" spans="1:21" ht="14.4" customHeight="1" x14ac:dyDescent="0.3">
      <c r="A1185" s="625">
        <v>7</v>
      </c>
      <c r="B1185" s="626" t="s">
        <v>528</v>
      </c>
      <c r="C1185" s="626">
        <v>89301074</v>
      </c>
      <c r="D1185" s="689" t="s">
        <v>4276</v>
      </c>
      <c r="E1185" s="690" t="s">
        <v>2896</v>
      </c>
      <c r="F1185" s="626" t="s">
        <v>2873</v>
      </c>
      <c r="G1185" s="626" t="s">
        <v>3148</v>
      </c>
      <c r="H1185" s="626" t="s">
        <v>527</v>
      </c>
      <c r="I1185" s="626" t="s">
        <v>4148</v>
      </c>
      <c r="J1185" s="626" t="s">
        <v>4149</v>
      </c>
      <c r="K1185" s="626" t="s">
        <v>4150</v>
      </c>
      <c r="L1185" s="627">
        <v>121.76</v>
      </c>
      <c r="M1185" s="627">
        <v>121.76</v>
      </c>
      <c r="N1185" s="626">
        <v>1</v>
      </c>
      <c r="O1185" s="691">
        <v>0.5</v>
      </c>
      <c r="P1185" s="627"/>
      <c r="Q1185" s="642">
        <v>0</v>
      </c>
      <c r="R1185" s="626"/>
      <c r="S1185" s="642">
        <v>0</v>
      </c>
      <c r="T1185" s="691"/>
      <c r="U1185" s="673">
        <v>0</v>
      </c>
    </row>
    <row r="1186" spans="1:21" ht="14.4" customHeight="1" x14ac:dyDescent="0.3">
      <c r="A1186" s="625">
        <v>7</v>
      </c>
      <c r="B1186" s="626" t="s">
        <v>528</v>
      </c>
      <c r="C1186" s="626">
        <v>89301074</v>
      </c>
      <c r="D1186" s="689" t="s">
        <v>4276</v>
      </c>
      <c r="E1186" s="690" t="s">
        <v>2896</v>
      </c>
      <c r="F1186" s="626" t="s">
        <v>2873</v>
      </c>
      <c r="G1186" s="626" t="s">
        <v>3148</v>
      </c>
      <c r="H1186" s="626" t="s">
        <v>527</v>
      </c>
      <c r="I1186" s="626" t="s">
        <v>3152</v>
      </c>
      <c r="J1186" s="626" t="s">
        <v>3150</v>
      </c>
      <c r="K1186" s="626" t="s">
        <v>3151</v>
      </c>
      <c r="L1186" s="627">
        <v>144.01</v>
      </c>
      <c r="M1186" s="627">
        <v>432.03</v>
      </c>
      <c r="N1186" s="626">
        <v>3</v>
      </c>
      <c r="O1186" s="691">
        <v>0.5</v>
      </c>
      <c r="P1186" s="627"/>
      <c r="Q1186" s="642">
        <v>0</v>
      </c>
      <c r="R1186" s="626"/>
      <c r="S1186" s="642">
        <v>0</v>
      </c>
      <c r="T1186" s="691"/>
      <c r="U1186" s="673">
        <v>0</v>
      </c>
    </row>
    <row r="1187" spans="1:21" ht="14.4" customHeight="1" x14ac:dyDescent="0.3">
      <c r="A1187" s="625">
        <v>7</v>
      </c>
      <c r="B1187" s="626" t="s">
        <v>528</v>
      </c>
      <c r="C1187" s="626">
        <v>89301074</v>
      </c>
      <c r="D1187" s="689" t="s">
        <v>4276</v>
      </c>
      <c r="E1187" s="690" t="s">
        <v>2896</v>
      </c>
      <c r="F1187" s="626" t="s">
        <v>2873</v>
      </c>
      <c r="G1187" s="626" t="s">
        <v>3448</v>
      </c>
      <c r="H1187" s="626" t="s">
        <v>527</v>
      </c>
      <c r="I1187" s="626" t="s">
        <v>3449</v>
      </c>
      <c r="J1187" s="626" t="s">
        <v>3450</v>
      </c>
      <c r="K1187" s="626" t="s">
        <v>3276</v>
      </c>
      <c r="L1187" s="627">
        <v>75.36</v>
      </c>
      <c r="M1187" s="627">
        <v>376.8</v>
      </c>
      <c r="N1187" s="626">
        <v>5</v>
      </c>
      <c r="O1187" s="691">
        <v>1</v>
      </c>
      <c r="P1187" s="627">
        <v>376.8</v>
      </c>
      <c r="Q1187" s="642">
        <v>1</v>
      </c>
      <c r="R1187" s="626">
        <v>5</v>
      </c>
      <c r="S1187" s="642">
        <v>1</v>
      </c>
      <c r="T1187" s="691">
        <v>1</v>
      </c>
      <c r="U1187" s="673">
        <v>1</v>
      </c>
    </row>
    <row r="1188" spans="1:21" ht="14.4" customHeight="1" x14ac:dyDescent="0.3">
      <c r="A1188" s="625">
        <v>7</v>
      </c>
      <c r="B1188" s="626" t="s">
        <v>528</v>
      </c>
      <c r="C1188" s="626">
        <v>89301074</v>
      </c>
      <c r="D1188" s="689" t="s">
        <v>4276</v>
      </c>
      <c r="E1188" s="690" t="s">
        <v>2896</v>
      </c>
      <c r="F1188" s="626" t="s">
        <v>2873</v>
      </c>
      <c r="G1188" s="626" t="s">
        <v>3153</v>
      </c>
      <c r="H1188" s="626" t="s">
        <v>527</v>
      </c>
      <c r="I1188" s="626" t="s">
        <v>853</v>
      </c>
      <c r="J1188" s="626" t="s">
        <v>3154</v>
      </c>
      <c r="K1188" s="626" t="s">
        <v>3155</v>
      </c>
      <c r="L1188" s="627">
        <v>55.71</v>
      </c>
      <c r="M1188" s="627">
        <v>167.13</v>
      </c>
      <c r="N1188" s="626">
        <v>3</v>
      </c>
      <c r="O1188" s="691">
        <v>2.5</v>
      </c>
      <c r="P1188" s="627">
        <v>111.42</v>
      </c>
      <c r="Q1188" s="642">
        <v>0.66666666666666674</v>
      </c>
      <c r="R1188" s="626">
        <v>2</v>
      </c>
      <c r="S1188" s="642">
        <v>0.66666666666666663</v>
      </c>
      <c r="T1188" s="691">
        <v>1.5</v>
      </c>
      <c r="U1188" s="673">
        <v>0.6</v>
      </c>
    </row>
    <row r="1189" spans="1:21" ht="14.4" customHeight="1" x14ac:dyDescent="0.3">
      <c r="A1189" s="625">
        <v>7</v>
      </c>
      <c r="B1189" s="626" t="s">
        <v>528</v>
      </c>
      <c r="C1189" s="626">
        <v>89301074</v>
      </c>
      <c r="D1189" s="689" t="s">
        <v>4276</v>
      </c>
      <c r="E1189" s="690" t="s">
        <v>2896</v>
      </c>
      <c r="F1189" s="626" t="s">
        <v>2873</v>
      </c>
      <c r="G1189" s="626" t="s">
        <v>3153</v>
      </c>
      <c r="H1189" s="626" t="s">
        <v>527</v>
      </c>
      <c r="I1189" s="626" t="s">
        <v>3156</v>
      </c>
      <c r="J1189" s="626" t="s">
        <v>3157</v>
      </c>
      <c r="K1189" s="626" t="s">
        <v>3158</v>
      </c>
      <c r="L1189" s="627">
        <v>59.43</v>
      </c>
      <c r="M1189" s="627">
        <v>653.73</v>
      </c>
      <c r="N1189" s="626">
        <v>11</v>
      </c>
      <c r="O1189" s="691">
        <v>3.5</v>
      </c>
      <c r="P1189" s="627">
        <v>297.14999999999998</v>
      </c>
      <c r="Q1189" s="642">
        <v>0.45454545454545447</v>
      </c>
      <c r="R1189" s="626">
        <v>5</v>
      </c>
      <c r="S1189" s="642">
        <v>0.45454545454545453</v>
      </c>
      <c r="T1189" s="691">
        <v>1.5</v>
      </c>
      <c r="U1189" s="673">
        <v>0.42857142857142855</v>
      </c>
    </row>
    <row r="1190" spans="1:21" ht="14.4" customHeight="1" x14ac:dyDescent="0.3">
      <c r="A1190" s="625">
        <v>7</v>
      </c>
      <c r="B1190" s="626" t="s">
        <v>528</v>
      </c>
      <c r="C1190" s="626">
        <v>89301074</v>
      </c>
      <c r="D1190" s="689" t="s">
        <v>4276</v>
      </c>
      <c r="E1190" s="690" t="s">
        <v>2896</v>
      </c>
      <c r="F1190" s="626" t="s">
        <v>2873</v>
      </c>
      <c r="G1190" s="626" t="s">
        <v>3451</v>
      </c>
      <c r="H1190" s="626" t="s">
        <v>527</v>
      </c>
      <c r="I1190" s="626" t="s">
        <v>3452</v>
      </c>
      <c r="J1190" s="626" t="s">
        <v>3453</v>
      </c>
      <c r="K1190" s="626" t="s">
        <v>1988</v>
      </c>
      <c r="L1190" s="627">
        <v>0</v>
      </c>
      <c r="M1190" s="627">
        <v>0</v>
      </c>
      <c r="N1190" s="626">
        <v>6</v>
      </c>
      <c r="O1190" s="691">
        <v>3</v>
      </c>
      <c r="P1190" s="627">
        <v>0</v>
      </c>
      <c r="Q1190" s="642"/>
      <c r="R1190" s="626">
        <v>1</v>
      </c>
      <c r="S1190" s="642">
        <v>0.16666666666666666</v>
      </c>
      <c r="T1190" s="691">
        <v>0.5</v>
      </c>
      <c r="U1190" s="673">
        <v>0.16666666666666666</v>
      </c>
    </row>
    <row r="1191" spans="1:21" ht="14.4" customHeight="1" x14ac:dyDescent="0.3">
      <c r="A1191" s="625">
        <v>7</v>
      </c>
      <c r="B1191" s="626" t="s">
        <v>528</v>
      </c>
      <c r="C1191" s="626">
        <v>89301074</v>
      </c>
      <c r="D1191" s="689" t="s">
        <v>4276</v>
      </c>
      <c r="E1191" s="690" t="s">
        <v>2896</v>
      </c>
      <c r="F1191" s="626" t="s">
        <v>2873</v>
      </c>
      <c r="G1191" s="626" t="s">
        <v>3540</v>
      </c>
      <c r="H1191" s="626" t="s">
        <v>527</v>
      </c>
      <c r="I1191" s="626" t="s">
        <v>966</v>
      </c>
      <c r="J1191" s="626" t="s">
        <v>967</v>
      </c>
      <c r="K1191" s="626" t="s">
        <v>968</v>
      </c>
      <c r="L1191" s="627">
        <v>132.34</v>
      </c>
      <c r="M1191" s="627">
        <v>264.68</v>
      </c>
      <c r="N1191" s="626">
        <v>2</v>
      </c>
      <c r="O1191" s="691">
        <v>1.5</v>
      </c>
      <c r="P1191" s="627">
        <v>132.34</v>
      </c>
      <c r="Q1191" s="642">
        <v>0.5</v>
      </c>
      <c r="R1191" s="626">
        <v>1</v>
      </c>
      <c r="S1191" s="642">
        <v>0.5</v>
      </c>
      <c r="T1191" s="691">
        <v>0.5</v>
      </c>
      <c r="U1191" s="673">
        <v>0.33333333333333331</v>
      </c>
    </row>
    <row r="1192" spans="1:21" ht="14.4" customHeight="1" x14ac:dyDescent="0.3">
      <c r="A1192" s="625">
        <v>7</v>
      </c>
      <c r="B1192" s="626" t="s">
        <v>528</v>
      </c>
      <c r="C1192" s="626">
        <v>89301074</v>
      </c>
      <c r="D1192" s="689" t="s">
        <v>4276</v>
      </c>
      <c r="E1192" s="690" t="s">
        <v>2896</v>
      </c>
      <c r="F1192" s="626" t="s">
        <v>2873</v>
      </c>
      <c r="G1192" s="626" t="s">
        <v>3582</v>
      </c>
      <c r="H1192" s="626" t="s">
        <v>645</v>
      </c>
      <c r="I1192" s="626" t="s">
        <v>3656</v>
      </c>
      <c r="J1192" s="626" t="s">
        <v>3584</v>
      </c>
      <c r="K1192" s="626" t="s">
        <v>2990</v>
      </c>
      <c r="L1192" s="627">
        <v>137.74</v>
      </c>
      <c r="M1192" s="627">
        <v>413.22</v>
      </c>
      <c r="N1192" s="626">
        <v>3</v>
      </c>
      <c r="O1192" s="691">
        <v>0.5</v>
      </c>
      <c r="P1192" s="627"/>
      <c r="Q1192" s="642">
        <v>0</v>
      </c>
      <c r="R1192" s="626"/>
      <c r="S1192" s="642">
        <v>0</v>
      </c>
      <c r="T1192" s="691"/>
      <c r="U1192" s="673">
        <v>0</v>
      </c>
    </row>
    <row r="1193" spans="1:21" ht="14.4" customHeight="1" x14ac:dyDescent="0.3">
      <c r="A1193" s="625">
        <v>7</v>
      </c>
      <c r="B1193" s="626" t="s">
        <v>528</v>
      </c>
      <c r="C1193" s="626">
        <v>89301074</v>
      </c>
      <c r="D1193" s="689" t="s">
        <v>4276</v>
      </c>
      <c r="E1193" s="690" t="s">
        <v>2896</v>
      </c>
      <c r="F1193" s="626" t="s">
        <v>2873</v>
      </c>
      <c r="G1193" s="626" t="s">
        <v>4151</v>
      </c>
      <c r="H1193" s="626" t="s">
        <v>527</v>
      </c>
      <c r="I1193" s="626" t="s">
        <v>4152</v>
      </c>
      <c r="J1193" s="626" t="s">
        <v>1722</v>
      </c>
      <c r="K1193" s="626" t="s">
        <v>4153</v>
      </c>
      <c r="L1193" s="627">
        <v>66.13</v>
      </c>
      <c r="M1193" s="627">
        <v>66.13</v>
      </c>
      <c r="N1193" s="626">
        <v>1</v>
      </c>
      <c r="O1193" s="691">
        <v>0.5</v>
      </c>
      <c r="P1193" s="627">
        <v>66.13</v>
      </c>
      <c r="Q1193" s="642">
        <v>1</v>
      </c>
      <c r="R1193" s="626">
        <v>1</v>
      </c>
      <c r="S1193" s="642">
        <v>1</v>
      </c>
      <c r="T1193" s="691">
        <v>0.5</v>
      </c>
      <c r="U1193" s="673">
        <v>1</v>
      </c>
    </row>
    <row r="1194" spans="1:21" ht="14.4" customHeight="1" x14ac:dyDescent="0.3">
      <c r="A1194" s="625">
        <v>7</v>
      </c>
      <c r="B1194" s="626" t="s">
        <v>528</v>
      </c>
      <c r="C1194" s="626">
        <v>89301074</v>
      </c>
      <c r="D1194" s="689" t="s">
        <v>4276</v>
      </c>
      <c r="E1194" s="690" t="s">
        <v>2896</v>
      </c>
      <c r="F1194" s="626" t="s">
        <v>2873</v>
      </c>
      <c r="G1194" s="626" t="s">
        <v>3162</v>
      </c>
      <c r="H1194" s="626" t="s">
        <v>527</v>
      </c>
      <c r="I1194" s="626" t="s">
        <v>3816</v>
      </c>
      <c r="J1194" s="626" t="s">
        <v>3164</v>
      </c>
      <c r="K1194" s="626" t="s">
        <v>3165</v>
      </c>
      <c r="L1194" s="627">
        <v>1638.59</v>
      </c>
      <c r="M1194" s="627">
        <v>3277.18</v>
      </c>
      <c r="N1194" s="626">
        <v>2</v>
      </c>
      <c r="O1194" s="691">
        <v>1</v>
      </c>
      <c r="P1194" s="627">
        <v>3277.18</v>
      </c>
      <c r="Q1194" s="642">
        <v>1</v>
      </c>
      <c r="R1194" s="626">
        <v>2</v>
      </c>
      <c r="S1194" s="642">
        <v>1</v>
      </c>
      <c r="T1194" s="691">
        <v>1</v>
      </c>
      <c r="U1194" s="673">
        <v>1</v>
      </c>
    </row>
    <row r="1195" spans="1:21" ht="14.4" customHeight="1" x14ac:dyDescent="0.3">
      <c r="A1195" s="625">
        <v>7</v>
      </c>
      <c r="B1195" s="626" t="s">
        <v>528</v>
      </c>
      <c r="C1195" s="626">
        <v>89301074</v>
      </c>
      <c r="D1195" s="689" t="s">
        <v>4276</v>
      </c>
      <c r="E1195" s="690" t="s">
        <v>2896</v>
      </c>
      <c r="F1195" s="626" t="s">
        <v>2873</v>
      </c>
      <c r="G1195" s="626" t="s">
        <v>3162</v>
      </c>
      <c r="H1195" s="626" t="s">
        <v>527</v>
      </c>
      <c r="I1195" s="626" t="s">
        <v>3163</v>
      </c>
      <c r="J1195" s="626" t="s">
        <v>3164</v>
      </c>
      <c r="K1195" s="626" t="s">
        <v>3165</v>
      </c>
      <c r="L1195" s="627">
        <v>1638.59</v>
      </c>
      <c r="M1195" s="627">
        <v>1638.59</v>
      </c>
      <c r="N1195" s="626">
        <v>1</v>
      </c>
      <c r="O1195" s="691">
        <v>0.5</v>
      </c>
      <c r="P1195" s="627"/>
      <c r="Q1195" s="642">
        <v>0</v>
      </c>
      <c r="R1195" s="626"/>
      <c r="S1195" s="642">
        <v>0</v>
      </c>
      <c r="T1195" s="691"/>
      <c r="U1195" s="673">
        <v>0</v>
      </c>
    </row>
    <row r="1196" spans="1:21" ht="14.4" customHeight="1" x14ac:dyDescent="0.3">
      <c r="A1196" s="625">
        <v>7</v>
      </c>
      <c r="B1196" s="626" t="s">
        <v>528</v>
      </c>
      <c r="C1196" s="626">
        <v>89301074</v>
      </c>
      <c r="D1196" s="689" t="s">
        <v>4276</v>
      </c>
      <c r="E1196" s="690" t="s">
        <v>2896</v>
      </c>
      <c r="F1196" s="626" t="s">
        <v>2873</v>
      </c>
      <c r="G1196" s="626" t="s">
        <v>3322</v>
      </c>
      <c r="H1196" s="626" t="s">
        <v>527</v>
      </c>
      <c r="I1196" s="626" t="s">
        <v>3323</v>
      </c>
      <c r="J1196" s="626" t="s">
        <v>3324</v>
      </c>
      <c r="K1196" s="626" t="s">
        <v>3325</v>
      </c>
      <c r="L1196" s="627">
        <v>0</v>
      </c>
      <c r="M1196" s="627">
        <v>0</v>
      </c>
      <c r="N1196" s="626">
        <v>2</v>
      </c>
      <c r="O1196" s="691">
        <v>1</v>
      </c>
      <c r="P1196" s="627"/>
      <c r="Q1196" s="642"/>
      <c r="R1196" s="626"/>
      <c r="S1196" s="642">
        <v>0</v>
      </c>
      <c r="T1196" s="691"/>
      <c r="U1196" s="673">
        <v>0</v>
      </c>
    </row>
    <row r="1197" spans="1:21" ht="14.4" customHeight="1" x14ac:dyDescent="0.3">
      <c r="A1197" s="625">
        <v>7</v>
      </c>
      <c r="B1197" s="626" t="s">
        <v>528</v>
      </c>
      <c r="C1197" s="626">
        <v>89301074</v>
      </c>
      <c r="D1197" s="689" t="s">
        <v>4276</v>
      </c>
      <c r="E1197" s="690" t="s">
        <v>2896</v>
      </c>
      <c r="F1197" s="626" t="s">
        <v>2873</v>
      </c>
      <c r="G1197" s="626" t="s">
        <v>3322</v>
      </c>
      <c r="H1197" s="626" t="s">
        <v>527</v>
      </c>
      <c r="I1197" s="626" t="s">
        <v>3323</v>
      </c>
      <c r="J1197" s="626" t="s">
        <v>3324</v>
      </c>
      <c r="K1197" s="626" t="s">
        <v>3325</v>
      </c>
      <c r="L1197" s="627">
        <v>65.89</v>
      </c>
      <c r="M1197" s="627">
        <v>329.45000000000005</v>
      </c>
      <c r="N1197" s="626">
        <v>5</v>
      </c>
      <c r="O1197" s="691">
        <v>1.5</v>
      </c>
      <c r="P1197" s="627">
        <v>329.45000000000005</v>
      </c>
      <c r="Q1197" s="642">
        <v>1</v>
      </c>
      <c r="R1197" s="626">
        <v>5</v>
      </c>
      <c r="S1197" s="642">
        <v>1</v>
      </c>
      <c r="T1197" s="691">
        <v>1.5</v>
      </c>
      <c r="U1197" s="673">
        <v>1</v>
      </c>
    </row>
    <row r="1198" spans="1:21" ht="14.4" customHeight="1" x14ac:dyDescent="0.3">
      <c r="A1198" s="625">
        <v>7</v>
      </c>
      <c r="B1198" s="626" t="s">
        <v>528</v>
      </c>
      <c r="C1198" s="626">
        <v>89301074</v>
      </c>
      <c r="D1198" s="689" t="s">
        <v>4276</v>
      </c>
      <c r="E1198" s="690" t="s">
        <v>2896</v>
      </c>
      <c r="F1198" s="626" t="s">
        <v>2873</v>
      </c>
      <c r="G1198" s="626" t="s">
        <v>3588</v>
      </c>
      <c r="H1198" s="626" t="s">
        <v>527</v>
      </c>
      <c r="I1198" s="626" t="s">
        <v>4154</v>
      </c>
      <c r="J1198" s="626" t="s">
        <v>4155</v>
      </c>
      <c r="K1198" s="626" t="s">
        <v>2740</v>
      </c>
      <c r="L1198" s="627">
        <v>64.13</v>
      </c>
      <c r="M1198" s="627">
        <v>128.26</v>
      </c>
      <c r="N1198" s="626">
        <v>2</v>
      </c>
      <c r="O1198" s="691">
        <v>0.5</v>
      </c>
      <c r="P1198" s="627"/>
      <c r="Q1198" s="642">
        <v>0</v>
      </c>
      <c r="R1198" s="626"/>
      <c r="S1198" s="642">
        <v>0</v>
      </c>
      <c r="T1198" s="691"/>
      <c r="U1198" s="673">
        <v>0</v>
      </c>
    </row>
    <row r="1199" spans="1:21" ht="14.4" customHeight="1" x14ac:dyDescent="0.3">
      <c r="A1199" s="625">
        <v>7</v>
      </c>
      <c r="B1199" s="626" t="s">
        <v>528</v>
      </c>
      <c r="C1199" s="626">
        <v>89301074</v>
      </c>
      <c r="D1199" s="689" t="s">
        <v>4276</v>
      </c>
      <c r="E1199" s="690" t="s">
        <v>2896</v>
      </c>
      <c r="F1199" s="626" t="s">
        <v>2873</v>
      </c>
      <c r="G1199" s="626" t="s">
        <v>3761</v>
      </c>
      <c r="H1199" s="626" t="s">
        <v>645</v>
      </c>
      <c r="I1199" s="626" t="s">
        <v>2110</v>
      </c>
      <c r="J1199" s="626" t="s">
        <v>2013</v>
      </c>
      <c r="K1199" s="626" t="s">
        <v>2111</v>
      </c>
      <c r="L1199" s="627">
        <v>386.51</v>
      </c>
      <c r="M1199" s="627">
        <v>386.51</v>
      </c>
      <c r="N1199" s="626">
        <v>1</v>
      </c>
      <c r="O1199" s="691">
        <v>0.5</v>
      </c>
      <c r="P1199" s="627">
        <v>386.51</v>
      </c>
      <c r="Q1199" s="642">
        <v>1</v>
      </c>
      <c r="R1199" s="626">
        <v>1</v>
      </c>
      <c r="S1199" s="642">
        <v>1</v>
      </c>
      <c r="T1199" s="691">
        <v>0.5</v>
      </c>
      <c r="U1199" s="673">
        <v>1</v>
      </c>
    </row>
    <row r="1200" spans="1:21" ht="14.4" customHeight="1" x14ac:dyDescent="0.3">
      <c r="A1200" s="625">
        <v>7</v>
      </c>
      <c r="B1200" s="626" t="s">
        <v>528</v>
      </c>
      <c r="C1200" s="626">
        <v>89301074</v>
      </c>
      <c r="D1200" s="689" t="s">
        <v>4276</v>
      </c>
      <c r="E1200" s="690" t="s">
        <v>2896</v>
      </c>
      <c r="F1200" s="626" t="s">
        <v>2873</v>
      </c>
      <c r="G1200" s="626" t="s">
        <v>3166</v>
      </c>
      <c r="H1200" s="626" t="s">
        <v>527</v>
      </c>
      <c r="I1200" s="626" t="s">
        <v>4046</v>
      </c>
      <c r="J1200" s="626" t="s">
        <v>2546</v>
      </c>
      <c r="K1200" s="626" t="s">
        <v>3168</v>
      </c>
      <c r="L1200" s="627">
        <v>70.02</v>
      </c>
      <c r="M1200" s="627">
        <v>350.1</v>
      </c>
      <c r="N1200" s="626">
        <v>5</v>
      </c>
      <c r="O1200" s="691">
        <v>1</v>
      </c>
      <c r="P1200" s="627"/>
      <c r="Q1200" s="642">
        <v>0</v>
      </c>
      <c r="R1200" s="626"/>
      <c r="S1200" s="642">
        <v>0</v>
      </c>
      <c r="T1200" s="691"/>
      <c r="U1200" s="673">
        <v>0</v>
      </c>
    </row>
    <row r="1201" spans="1:21" ht="14.4" customHeight="1" x14ac:dyDescent="0.3">
      <c r="A1201" s="625">
        <v>7</v>
      </c>
      <c r="B1201" s="626" t="s">
        <v>528</v>
      </c>
      <c r="C1201" s="626">
        <v>89301074</v>
      </c>
      <c r="D1201" s="689" t="s">
        <v>4276</v>
      </c>
      <c r="E1201" s="690" t="s">
        <v>2896</v>
      </c>
      <c r="F1201" s="626" t="s">
        <v>2873</v>
      </c>
      <c r="G1201" s="626" t="s">
        <v>3166</v>
      </c>
      <c r="H1201" s="626" t="s">
        <v>527</v>
      </c>
      <c r="I1201" s="626" t="s">
        <v>995</v>
      </c>
      <c r="J1201" s="626" t="s">
        <v>3329</v>
      </c>
      <c r="K1201" s="626" t="s">
        <v>3330</v>
      </c>
      <c r="L1201" s="627">
        <v>56.01</v>
      </c>
      <c r="M1201" s="627">
        <v>336.06</v>
      </c>
      <c r="N1201" s="626">
        <v>6</v>
      </c>
      <c r="O1201" s="691">
        <v>2.5</v>
      </c>
      <c r="P1201" s="627">
        <v>336.06</v>
      </c>
      <c r="Q1201" s="642">
        <v>1</v>
      </c>
      <c r="R1201" s="626">
        <v>6</v>
      </c>
      <c r="S1201" s="642">
        <v>1</v>
      </c>
      <c r="T1201" s="691">
        <v>2.5</v>
      </c>
      <c r="U1201" s="673">
        <v>1</v>
      </c>
    </row>
    <row r="1202" spans="1:21" ht="14.4" customHeight="1" x14ac:dyDescent="0.3">
      <c r="A1202" s="625">
        <v>7</v>
      </c>
      <c r="B1202" s="626" t="s">
        <v>528</v>
      </c>
      <c r="C1202" s="626">
        <v>89301074</v>
      </c>
      <c r="D1202" s="689" t="s">
        <v>4276</v>
      </c>
      <c r="E1202" s="690" t="s">
        <v>2896</v>
      </c>
      <c r="F1202" s="626" t="s">
        <v>2873</v>
      </c>
      <c r="G1202" s="626" t="s">
        <v>3166</v>
      </c>
      <c r="H1202" s="626" t="s">
        <v>527</v>
      </c>
      <c r="I1202" s="626" t="s">
        <v>3167</v>
      </c>
      <c r="J1202" s="626" t="s">
        <v>2546</v>
      </c>
      <c r="K1202" s="626" t="s">
        <v>3168</v>
      </c>
      <c r="L1202" s="627">
        <v>70.02</v>
      </c>
      <c r="M1202" s="627">
        <v>70.02</v>
      </c>
      <c r="N1202" s="626">
        <v>1</v>
      </c>
      <c r="O1202" s="691">
        <v>0.5</v>
      </c>
      <c r="P1202" s="627">
        <v>70.02</v>
      </c>
      <c r="Q1202" s="642">
        <v>1</v>
      </c>
      <c r="R1202" s="626">
        <v>1</v>
      </c>
      <c r="S1202" s="642">
        <v>1</v>
      </c>
      <c r="T1202" s="691">
        <v>0.5</v>
      </c>
      <c r="U1202" s="673">
        <v>1</v>
      </c>
    </row>
    <row r="1203" spans="1:21" ht="14.4" customHeight="1" x14ac:dyDescent="0.3">
      <c r="A1203" s="625">
        <v>7</v>
      </c>
      <c r="B1203" s="626" t="s">
        <v>528</v>
      </c>
      <c r="C1203" s="626">
        <v>89301074</v>
      </c>
      <c r="D1203" s="689" t="s">
        <v>4276</v>
      </c>
      <c r="E1203" s="690" t="s">
        <v>2896</v>
      </c>
      <c r="F1203" s="626" t="s">
        <v>2873</v>
      </c>
      <c r="G1203" s="626" t="s">
        <v>3331</v>
      </c>
      <c r="H1203" s="626" t="s">
        <v>645</v>
      </c>
      <c r="I1203" s="626" t="s">
        <v>3332</v>
      </c>
      <c r="J1203" s="626" t="s">
        <v>718</v>
      </c>
      <c r="K1203" s="626" t="s">
        <v>3333</v>
      </c>
      <c r="L1203" s="627">
        <v>418.37</v>
      </c>
      <c r="M1203" s="627">
        <v>836.74</v>
      </c>
      <c r="N1203" s="626">
        <v>2</v>
      </c>
      <c r="O1203" s="691">
        <v>1</v>
      </c>
      <c r="P1203" s="627">
        <v>836.74</v>
      </c>
      <c r="Q1203" s="642">
        <v>1</v>
      </c>
      <c r="R1203" s="626">
        <v>2</v>
      </c>
      <c r="S1203" s="642">
        <v>1</v>
      </c>
      <c r="T1203" s="691">
        <v>1</v>
      </c>
      <c r="U1203" s="673">
        <v>1</v>
      </c>
    </row>
    <row r="1204" spans="1:21" ht="14.4" customHeight="1" x14ac:dyDescent="0.3">
      <c r="A1204" s="625">
        <v>7</v>
      </c>
      <c r="B1204" s="626" t="s">
        <v>528</v>
      </c>
      <c r="C1204" s="626">
        <v>89301074</v>
      </c>
      <c r="D1204" s="689" t="s">
        <v>4276</v>
      </c>
      <c r="E1204" s="690" t="s">
        <v>2896</v>
      </c>
      <c r="F1204" s="626" t="s">
        <v>2873</v>
      </c>
      <c r="G1204" s="626" t="s">
        <v>3331</v>
      </c>
      <c r="H1204" s="626" t="s">
        <v>645</v>
      </c>
      <c r="I1204" s="626" t="s">
        <v>4156</v>
      </c>
      <c r="J1204" s="626" t="s">
        <v>4157</v>
      </c>
      <c r="K1204" s="626" t="s">
        <v>1552</v>
      </c>
      <c r="L1204" s="627">
        <v>185.9</v>
      </c>
      <c r="M1204" s="627">
        <v>185.9</v>
      </c>
      <c r="N1204" s="626">
        <v>1</v>
      </c>
      <c r="O1204" s="691">
        <v>0.5</v>
      </c>
      <c r="P1204" s="627">
        <v>185.9</v>
      </c>
      <c r="Q1204" s="642">
        <v>1</v>
      </c>
      <c r="R1204" s="626">
        <v>1</v>
      </c>
      <c r="S1204" s="642">
        <v>1</v>
      </c>
      <c r="T1204" s="691">
        <v>0.5</v>
      </c>
      <c r="U1204" s="673">
        <v>1</v>
      </c>
    </row>
    <row r="1205" spans="1:21" ht="14.4" customHeight="1" x14ac:dyDescent="0.3">
      <c r="A1205" s="625">
        <v>7</v>
      </c>
      <c r="B1205" s="626" t="s">
        <v>528</v>
      </c>
      <c r="C1205" s="626">
        <v>89301074</v>
      </c>
      <c r="D1205" s="689" t="s">
        <v>4276</v>
      </c>
      <c r="E1205" s="690" t="s">
        <v>2896</v>
      </c>
      <c r="F1205" s="626" t="s">
        <v>2873</v>
      </c>
      <c r="G1205" s="626" t="s">
        <v>3169</v>
      </c>
      <c r="H1205" s="626" t="s">
        <v>527</v>
      </c>
      <c r="I1205" s="626" t="s">
        <v>3337</v>
      </c>
      <c r="J1205" s="626" t="s">
        <v>3181</v>
      </c>
      <c r="K1205" s="626" t="s">
        <v>3182</v>
      </c>
      <c r="L1205" s="627">
        <v>237.72</v>
      </c>
      <c r="M1205" s="627">
        <v>1901.76</v>
      </c>
      <c r="N1205" s="626">
        <v>8</v>
      </c>
      <c r="O1205" s="691">
        <v>2</v>
      </c>
      <c r="P1205" s="627">
        <v>1901.76</v>
      </c>
      <c r="Q1205" s="642">
        <v>1</v>
      </c>
      <c r="R1205" s="626">
        <v>8</v>
      </c>
      <c r="S1205" s="642">
        <v>1</v>
      </c>
      <c r="T1205" s="691">
        <v>2</v>
      </c>
      <c r="U1205" s="673">
        <v>1</v>
      </c>
    </row>
    <row r="1206" spans="1:21" ht="14.4" customHeight="1" x14ac:dyDescent="0.3">
      <c r="A1206" s="625">
        <v>7</v>
      </c>
      <c r="B1206" s="626" t="s">
        <v>528</v>
      </c>
      <c r="C1206" s="626">
        <v>89301074</v>
      </c>
      <c r="D1206" s="689" t="s">
        <v>4276</v>
      </c>
      <c r="E1206" s="690" t="s">
        <v>2896</v>
      </c>
      <c r="F1206" s="626" t="s">
        <v>2873</v>
      </c>
      <c r="G1206" s="626" t="s">
        <v>3169</v>
      </c>
      <c r="H1206" s="626" t="s">
        <v>527</v>
      </c>
      <c r="I1206" s="626" t="s">
        <v>3337</v>
      </c>
      <c r="J1206" s="626" t="s">
        <v>3181</v>
      </c>
      <c r="K1206" s="626" t="s">
        <v>3182</v>
      </c>
      <c r="L1206" s="627">
        <v>132.77000000000001</v>
      </c>
      <c r="M1206" s="627">
        <v>1194.93</v>
      </c>
      <c r="N1206" s="626">
        <v>9</v>
      </c>
      <c r="O1206" s="691">
        <v>1</v>
      </c>
      <c r="P1206" s="627">
        <v>1194.93</v>
      </c>
      <c r="Q1206" s="642">
        <v>1</v>
      </c>
      <c r="R1206" s="626">
        <v>9</v>
      </c>
      <c r="S1206" s="642">
        <v>1</v>
      </c>
      <c r="T1206" s="691">
        <v>1</v>
      </c>
      <c r="U1206" s="673">
        <v>1</v>
      </c>
    </row>
    <row r="1207" spans="1:21" ht="14.4" customHeight="1" x14ac:dyDescent="0.3">
      <c r="A1207" s="625">
        <v>7</v>
      </c>
      <c r="B1207" s="626" t="s">
        <v>528</v>
      </c>
      <c r="C1207" s="626">
        <v>89301074</v>
      </c>
      <c r="D1207" s="689" t="s">
        <v>4276</v>
      </c>
      <c r="E1207" s="690" t="s">
        <v>2896</v>
      </c>
      <c r="F1207" s="626" t="s">
        <v>2873</v>
      </c>
      <c r="G1207" s="626" t="s">
        <v>3169</v>
      </c>
      <c r="H1207" s="626" t="s">
        <v>527</v>
      </c>
      <c r="I1207" s="626" t="s">
        <v>3173</v>
      </c>
      <c r="J1207" s="626" t="s">
        <v>3174</v>
      </c>
      <c r="K1207" s="626" t="s">
        <v>3175</v>
      </c>
      <c r="L1207" s="627">
        <v>503.26</v>
      </c>
      <c r="M1207" s="627">
        <v>1006.52</v>
      </c>
      <c r="N1207" s="626">
        <v>2</v>
      </c>
      <c r="O1207" s="691">
        <v>1</v>
      </c>
      <c r="P1207" s="627">
        <v>1006.52</v>
      </c>
      <c r="Q1207" s="642">
        <v>1</v>
      </c>
      <c r="R1207" s="626">
        <v>2</v>
      </c>
      <c r="S1207" s="642">
        <v>1</v>
      </c>
      <c r="T1207" s="691">
        <v>1</v>
      </c>
      <c r="U1207" s="673">
        <v>1</v>
      </c>
    </row>
    <row r="1208" spans="1:21" ht="14.4" customHeight="1" x14ac:dyDescent="0.3">
      <c r="A1208" s="625">
        <v>7</v>
      </c>
      <c r="B1208" s="626" t="s">
        <v>528</v>
      </c>
      <c r="C1208" s="626">
        <v>89301074</v>
      </c>
      <c r="D1208" s="689" t="s">
        <v>4276</v>
      </c>
      <c r="E1208" s="690" t="s">
        <v>2896</v>
      </c>
      <c r="F1208" s="626" t="s">
        <v>2873</v>
      </c>
      <c r="G1208" s="626" t="s">
        <v>3169</v>
      </c>
      <c r="H1208" s="626" t="s">
        <v>527</v>
      </c>
      <c r="I1208" s="626" t="s">
        <v>3173</v>
      </c>
      <c r="J1208" s="626" t="s">
        <v>3174</v>
      </c>
      <c r="K1208" s="626" t="s">
        <v>3175</v>
      </c>
      <c r="L1208" s="627">
        <v>407.64</v>
      </c>
      <c r="M1208" s="627">
        <v>3668.7599999999998</v>
      </c>
      <c r="N1208" s="626">
        <v>9</v>
      </c>
      <c r="O1208" s="691">
        <v>1</v>
      </c>
      <c r="P1208" s="627">
        <v>3668.7599999999998</v>
      </c>
      <c r="Q1208" s="642">
        <v>1</v>
      </c>
      <c r="R1208" s="626">
        <v>9</v>
      </c>
      <c r="S1208" s="642">
        <v>1</v>
      </c>
      <c r="T1208" s="691">
        <v>1</v>
      </c>
      <c r="U1208" s="673">
        <v>1</v>
      </c>
    </row>
    <row r="1209" spans="1:21" ht="14.4" customHeight="1" x14ac:dyDescent="0.3">
      <c r="A1209" s="625">
        <v>7</v>
      </c>
      <c r="B1209" s="626" t="s">
        <v>528</v>
      </c>
      <c r="C1209" s="626">
        <v>89301074</v>
      </c>
      <c r="D1209" s="689" t="s">
        <v>4276</v>
      </c>
      <c r="E1209" s="690" t="s">
        <v>2896</v>
      </c>
      <c r="F1209" s="626" t="s">
        <v>2873</v>
      </c>
      <c r="G1209" s="626" t="s">
        <v>3169</v>
      </c>
      <c r="H1209" s="626" t="s">
        <v>527</v>
      </c>
      <c r="I1209" s="626" t="s">
        <v>3338</v>
      </c>
      <c r="J1209" s="626" t="s">
        <v>3186</v>
      </c>
      <c r="K1209" s="626" t="s">
        <v>930</v>
      </c>
      <c r="L1209" s="627">
        <v>707.38</v>
      </c>
      <c r="M1209" s="627">
        <v>6366.42</v>
      </c>
      <c r="N1209" s="626">
        <v>9</v>
      </c>
      <c r="O1209" s="691">
        <v>1</v>
      </c>
      <c r="P1209" s="627"/>
      <c r="Q1209" s="642">
        <v>0</v>
      </c>
      <c r="R1209" s="626"/>
      <c r="S1209" s="642">
        <v>0</v>
      </c>
      <c r="T1209" s="691"/>
      <c r="U1209" s="673">
        <v>0</v>
      </c>
    </row>
    <row r="1210" spans="1:21" ht="14.4" customHeight="1" x14ac:dyDescent="0.3">
      <c r="A1210" s="625">
        <v>7</v>
      </c>
      <c r="B1210" s="626" t="s">
        <v>528</v>
      </c>
      <c r="C1210" s="626">
        <v>89301074</v>
      </c>
      <c r="D1210" s="689" t="s">
        <v>4276</v>
      </c>
      <c r="E1210" s="690" t="s">
        <v>2896</v>
      </c>
      <c r="F1210" s="626" t="s">
        <v>2873</v>
      </c>
      <c r="G1210" s="626" t="s">
        <v>3169</v>
      </c>
      <c r="H1210" s="626" t="s">
        <v>527</v>
      </c>
      <c r="I1210" s="626" t="s">
        <v>3338</v>
      </c>
      <c r="J1210" s="626" t="s">
        <v>3186</v>
      </c>
      <c r="K1210" s="626" t="s">
        <v>930</v>
      </c>
      <c r="L1210" s="627">
        <v>733.54</v>
      </c>
      <c r="M1210" s="627">
        <v>7335.4</v>
      </c>
      <c r="N1210" s="626">
        <v>10</v>
      </c>
      <c r="O1210" s="691">
        <v>2</v>
      </c>
      <c r="P1210" s="627">
        <v>7335.4</v>
      </c>
      <c r="Q1210" s="642">
        <v>1</v>
      </c>
      <c r="R1210" s="626">
        <v>10</v>
      </c>
      <c r="S1210" s="642">
        <v>1</v>
      </c>
      <c r="T1210" s="691">
        <v>2</v>
      </c>
      <c r="U1210" s="673">
        <v>1</v>
      </c>
    </row>
    <row r="1211" spans="1:21" ht="14.4" customHeight="1" x14ac:dyDescent="0.3">
      <c r="A1211" s="625">
        <v>7</v>
      </c>
      <c r="B1211" s="626" t="s">
        <v>528</v>
      </c>
      <c r="C1211" s="626">
        <v>89301074</v>
      </c>
      <c r="D1211" s="689" t="s">
        <v>4276</v>
      </c>
      <c r="E1211" s="690" t="s">
        <v>2896</v>
      </c>
      <c r="F1211" s="626" t="s">
        <v>2873</v>
      </c>
      <c r="G1211" s="626" t="s">
        <v>3169</v>
      </c>
      <c r="H1211" s="626" t="s">
        <v>527</v>
      </c>
      <c r="I1211" s="626" t="s">
        <v>3176</v>
      </c>
      <c r="J1211" s="626" t="s">
        <v>3177</v>
      </c>
      <c r="K1211" s="626" t="s">
        <v>2029</v>
      </c>
      <c r="L1211" s="627">
        <v>57.48</v>
      </c>
      <c r="M1211" s="627">
        <v>57.48</v>
      </c>
      <c r="N1211" s="626">
        <v>1</v>
      </c>
      <c r="O1211" s="691">
        <v>1</v>
      </c>
      <c r="P1211" s="627">
        <v>57.48</v>
      </c>
      <c r="Q1211" s="642">
        <v>1</v>
      </c>
      <c r="R1211" s="626">
        <v>1</v>
      </c>
      <c r="S1211" s="642">
        <v>1</v>
      </c>
      <c r="T1211" s="691">
        <v>1</v>
      </c>
      <c r="U1211" s="673">
        <v>1</v>
      </c>
    </row>
    <row r="1212" spans="1:21" ht="14.4" customHeight="1" x14ac:dyDescent="0.3">
      <c r="A1212" s="625">
        <v>7</v>
      </c>
      <c r="B1212" s="626" t="s">
        <v>528</v>
      </c>
      <c r="C1212" s="626">
        <v>89301074</v>
      </c>
      <c r="D1212" s="689" t="s">
        <v>4276</v>
      </c>
      <c r="E1212" s="690" t="s">
        <v>2896</v>
      </c>
      <c r="F1212" s="626" t="s">
        <v>2873</v>
      </c>
      <c r="G1212" s="626" t="s">
        <v>3169</v>
      </c>
      <c r="H1212" s="626" t="s">
        <v>527</v>
      </c>
      <c r="I1212" s="626" t="s">
        <v>3178</v>
      </c>
      <c r="J1212" s="626" t="s">
        <v>3179</v>
      </c>
      <c r="K1212" s="626" t="s">
        <v>1070</v>
      </c>
      <c r="L1212" s="627">
        <v>105.85</v>
      </c>
      <c r="M1212" s="627">
        <v>317.54999999999995</v>
      </c>
      <c r="N1212" s="626">
        <v>3</v>
      </c>
      <c r="O1212" s="691">
        <v>2</v>
      </c>
      <c r="P1212" s="627">
        <v>211.7</v>
      </c>
      <c r="Q1212" s="642">
        <v>0.66666666666666674</v>
      </c>
      <c r="R1212" s="626">
        <v>2</v>
      </c>
      <c r="S1212" s="642">
        <v>0.66666666666666663</v>
      </c>
      <c r="T1212" s="691">
        <v>1</v>
      </c>
      <c r="U1212" s="673">
        <v>0.5</v>
      </c>
    </row>
    <row r="1213" spans="1:21" ht="14.4" customHeight="1" x14ac:dyDescent="0.3">
      <c r="A1213" s="625">
        <v>7</v>
      </c>
      <c r="B1213" s="626" t="s">
        <v>528</v>
      </c>
      <c r="C1213" s="626">
        <v>89301074</v>
      </c>
      <c r="D1213" s="689" t="s">
        <v>4276</v>
      </c>
      <c r="E1213" s="690" t="s">
        <v>2896</v>
      </c>
      <c r="F1213" s="626" t="s">
        <v>2873</v>
      </c>
      <c r="G1213" s="626" t="s">
        <v>3339</v>
      </c>
      <c r="H1213" s="626" t="s">
        <v>527</v>
      </c>
      <c r="I1213" s="626" t="s">
        <v>3340</v>
      </c>
      <c r="J1213" s="626" t="s">
        <v>3341</v>
      </c>
      <c r="K1213" s="626" t="s">
        <v>750</v>
      </c>
      <c r="L1213" s="627">
        <v>140.59</v>
      </c>
      <c r="M1213" s="627">
        <v>421.77</v>
      </c>
      <c r="N1213" s="626">
        <v>3</v>
      </c>
      <c r="O1213" s="691">
        <v>2.5</v>
      </c>
      <c r="P1213" s="627">
        <v>421.77</v>
      </c>
      <c r="Q1213" s="642">
        <v>1</v>
      </c>
      <c r="R1213" s="626">
        <v>3</v>
      </c>
      <c r="S1213" s="642">
        <v>1</v>
      </c>
      <c r="T1213" s="691">
        <v>2.5</v>
      </c>
      <c r="U1213" s="673">
        <v>1</v>
      </c>
    </row>
    <row r="1214" spans="1:21" ht="14.4" customHeight="1" x14ac:dyDescent="0.3">
      <c r="A1214" s="625">
        <v>7</v>
      </c>
      <c r="B1214" s="626" t="s">
        <v>528</v>
      </c>
      <c r="C1214" s="626">
        <v>89301074</v>
      </c>
      <c r="D1214" s="689" t="s">
        <v>4276</v>
      </c>
      <c r="E1214" s="690" t="s">
        <v>2896</v>
      </c>
      <c r="F1214" s="626" t="s">
        <v>2873</v>
      </c>
      <c r="G1214" s="626" t="s">
        <v>3023</v>
      </c>
      <c r="H1214" s="626" t="s">
        <v>527</v>
      </c>
      <c r="I1214" s="626" t="s">
        <v>1880</v>
      </c>
      <c r="J1214" s="626" t="s">
        <v>1881</v>
      </c>
      <c r="K1214" s="626" t="s">
        <v>3765</v>
      </c>
      <c r="L1214" s="627">
        <v>96.63</v>
      </c>
      <c r="M1214" s="627">
        <v>193.26</v>
      </c>
      <c r="N1214" s="626">
        <v>2</v>
      </c>
      <c r="O1214" s="691">
        <v>1</v>
      </c>
      <c r="P1214" s="627"/>
      <c r="Q1214" s="642">
        <v>0</v>
      </c>
      <c r="R1214" s="626"/>
      <c r="S1214" s="642">
        <v>0</v>
      </c>
      <c r="T1214" s="691"/>
      <c r="U1214" s="673">
        <v>0</v>
      </c>
    </row>
    <row r="1215" spans="1:21" ht="14.4" customHeight="1" x14ac:dyDescent="0.3">
      <c r="A1215" s="625">
        <v>7</v>
      </c>
      <c r="B1215" s="626" t="s">
        <v>528</v>
      </c>
      <c r="C1215" s="626">
        <v>89301074</v>
      </c>
      <c r="D1215" s="689" t="s">
        <v>4276</v>
      </c>
      <c r="E1215" s="690" t="s">
        <v>2896</v>
      </c>
      <c r="F1215" s="626" t="s">
        <v>2873</v>
      </c>
      <c r="G1215" s="626" t="s">
        <v>3023</v>
      </c>
      <c r="H1215" s="626" t="s">
        <v>527</v>
      </c>
      <c r="I1215" s="626" t="s">
        <v>667</v>
      </c>
      <c r="J1215" s="626" t="s">
        <v>668</v>
      </c>
      <c r="K1215" s="626" t="s">
        <v>2831</v>
      </c>
      <c r="L1215" s="627">
        <v>96.63</v>
      </c>
      <c r="M1215" s="627">
        <v>579.78</v>
      </c>
      <c r="N1215" s="626">
        <v>6</v>
      </c>
      <c r="O1215" s="691">
        <v>4</v>
      </c>
      <c r="P1215" s="627">
        <v>579.78</v>
      </c>
      <c r="Q1215" s="642">
        <v>1</v>
      </c>
      <c r="R1215" s="626">
        <v>6</v>
      </c>
      <c r="S1215" s="642">
        <v>1</v>
      </c>
      <c r="T1215" s="691">
        <v>4</v>
      </c>
      <c r="U1215" s="673">
        <v>1</v>
      </c>
    </row>
    <row r="1216" spans="1:21" ht="14.4" customHeight="1" x14ac:dyDescent="0.3">
      <c r="A1216" s="625">
        <v>7</v>
      </c>
      <c r="B1216" s="626" t="s">
        <v>528</v>
      </c>
      <c r="C1216" s="626">
        <v>89301074</v>
      </c>
      <c r="D1216" s="689" t="s">
        <v>4276</v>
      </c>
      <c r="E1216" s="690" t="s">
        <v>2896</v>
      </c>
      <c r="F1216" s="626" t="s">
        <v>2873</v>
      </c>
      <c r="G1216" s="626" t="s">
        <v>4158</v>
      </c>
      <c r="H1216" s="626" t="s">
        <v>527</v>
      </c>
      <c r="I1216" s="626" t="s">
        <v>4159</v>
      </c>
      <c r="J1216" s="626" t="s">
        <v>4160</v>
      </c>
      <c r="K1216" s="626" t="s">
        <v>4161</v>
      </c>
      <c r="L1216" s="627">
        <v>0</v>
      </c>
      <c r="M1216" s="627">
        <v>0</v>
      </c>
      <c r="N1216" s="626">
        <v>1</v>
      </c>
      <c r="O1216" s="691">
        <v>1</v>
      </c>
      <c r="P1216" s="627">
        <v>0</v>
      </c>
      <c r="Q1216" s="642"/>
      <c r="R1216" s="626">
        <v>1</v>
      </c>
      <c r="S1216" s="642">
        <v>1</v>
      </c>
      <c r="T1216" s="691">
        <v>1</v>
      </c>
      <c r="U1216" s="673">
        <v>1</v>
      </c>
    </row>
    <row r="1217" spans="1:21" ht="14.4" customHeight="1" x14ac:dyDescent="0.3">
      <c r="A1217" s="625">
        <v>7</v>
      </c>
      <c r="B1217" s="626" t="s">
        <v>528</v>
      </c>
      <c r="C1217" s="626">
        <v>89301074</v>
      </c>
      <c r="D1217" s="689" t="s">
        <v>4276</v>
      </c>
      <c r="E1217" s="690" t="s">
        <v>2896</v>
      </c>
      <c r="F1217" s="626" t="s">
        <v>2873</v>
      </c>
      <c r="G1217" s="626" t="s">
        <v>3026</v>
      </c>
      <c r="H1217" s="626" t="s">
        <v>527</v>
      </c>
      <c r="I1217" s="626" t="s">
        <v>3027</v>
      </c>
      <c r="J1217" s="626" t="s">
        <v>865</v>
      </c>
      <c r="K1217" s="626" t="s">
        <v>3028</v>
      </c>
      <c r="L1217" s="627">
        <v>397.65</v>
      </c>
      <c r="M1217" s="627">
        <v>397.65</v>
      </c>
      <c r="N1217" s="626">
        <v>1</v>
      </c>
      <c r="O1217" s="691">
        <v>0.5</v>
      </c>
      <c r="P1217" s="627"/>
      <c r="Q1217" s="642">
        <v>0</v>
      </c>
      <c r="R1217" s="626"/>
      <c r="S1217" s="642">
        <v>0</v>
      </c>
      <c r="T1217" s="691"/>
      <c r="U1217" s="673">
        <v>0</v>
      </c>
    </row>
    <row r="1218" spans="1:21" ht="14.4" customHeight="1" x14ac:dyDescent="0.3">
      <c r="A1218" s="625">
        <v>7</v>
      </c>
      <c r="B1218" s="626" t="s">
        <v>528</v>
      </c>
      <c r="C1218" s="626">
        <v>89301074</v>
      </c>
      <c r="D1218" s="689" t="s">
        <v>4276</v>
      </c>
      <c r="E1218" s="690" t="s">
        <v>2896</v>
      </c>
      <c r="F1218" s="626" t="s">
        <v>2873</v>
      </c>
      <c r="G1218" s="626" t="s">
        <v>3026</v>
      </c>
      <c r="H1218" s="626" t="s">
        <v>527</v>
      </c>
      <c r="I1218" s="626" t="s">
        <v>3027</v>
      </c>
      <c r="J1218" s="626" t="s">
        <v>865</v>
      </c>
      <c r="K1218" s="626" t="s">
        <v>3028</v>
      </c>
      <c r="L1218" s="627">
        <v>612.26</v>
      </c>
      <c r="M1218" s="627">
        <v>612.26</v>
      </c>
      <c r="N1218" s="626">
        <v>1</v>
      </c>
      <c r="O1218" s="691">
        <v>1</v>
      </c>
      <c r="P1218" s="627">
        <v>612.26</v>
      </c>
      <c r="Q1218" s="642">
        <v>1</v>
      </c>
      <c r="R1218" s="626">
        <v>1</v>
      </c>
      <c r="S1218" s="642">
        <v>1</v>
      </c>
      <c r="T1218" s="691">
        <v>1</v>
      </c>
      <c r="U1218" s="673">
        <v>1</v>
      </c>
    </row>
    <row r="1219" spans="1:21" ht="14.4" customHeight="1" x14ac:dyDescent="0.3">
      <c r="A1219" s="625">
        <v>7</v>
      </c>
      <c r="B1219" s="626" t="s">
        <v>528</v>
      </c>
      <c r="C1219" s="626">
        <v>89301074</v>
      </c>
      <c r="D1219" s="689" t="s">
        <v>4276</v>
      </c>
      <c r="E1219" s="690" t="s">
        <v>2896</v>
      </c>
      <c r="F1219" s="626" t="s">
        <v>2873</v>
      </c>
      <c r="G1219" s="626" t="s">
        <v>4162</v>
      </c>
      <c r="H1219" s="626" t="s">
        <v>645</v>
      </c>
      <c r="I1219" s="626" t="s">
        <v>2593</v>
      </c>
      <c r="J1219" s="626" t="s">
        <v>2594</v>
      </c>
      <c r="K1219" s="626" t="s">
        <v>2595</v>
      </c>
      <c r="L1219" s="627">
        <v>497.4</v>
      </c>
      <c r="M1219" s="627">
        <v>3979.2</v>
      </c>
      <c r="N1219" s="626">
        <v>8</v>
      </c>
      <c r="O1219" s="691">
        <v>1</v>
      </c>
      <c r="P1219" s="627">
        <v>3979.2</v>
      </c>
      <c r="Q1219" s="642">
        <v>1</v>
      </c>
      <c r="R1219" s="626">
        <v>8</v>
      </c>
      <c r="S1219" s="642">
        <v>1</v>
      </c>
      <c r="T1219" s="691">
        <v>1</v>
      </c>
      <c r="U1219" s="673">
        <v>1</v>
      </c>
    </row>
    <row r="1220" spans="1:21" ht="14.4" customHeight="1" x14ac:dyDescent="0.3">
      <c r="A1220" s="625">
        <v>7</v>
      </c>
      <c r="B1220" s="626" t="s">
        <v>528</v>
      </c>
      <c r="C1220" s="626">
        <v>89301074</v>
      </c>
      <c r="D1220" s="689" t="s">
        <v>4276</v>
      </c>
      <c r="E1220" s="690" t="s">
        <v>2896</v>
      </c>
      <c r="F1220" s="626" t="s">
        <v>2873</v>
      </c>
      <c r="G1220" s="626" t="s">
        <v>4162</v>
      </c>
      <c r="H1220" s="626" t="s">
        <v>645</v>
      </c>
      <c r="I1220" s="626" t="s">
        <v>4163</v>
      </c>
      <c r="J1220" s="626" t="s">
        <v>4164</v>
      </c>
      <c r="K1220" s="626" t="s">
        <v>4165</v>
      </c>
      <c r="L1220" s="627">
        <v>1359.61</v>
      </c>
      <c r="M1220" s="627">
        <v>2719.22</v>
      </c>
      <c r="N1220" s="626">
        <v>2</v>
      </c>
      <c r="O1220" s="691">
        <v>1.5</v>
      </c>
      <c r="P1220" s="627">
        <v>2719.22</v>
      </c>
      <c r="Q1220" s="642">
        <v>1</v>
      </c>
      <c r="R1220" s="626">
        <v>2</v>
      </c>
      <c r="S1220" s="642">
        <v>1</v>
      </c>
      <c r="T1220" s="691">
        <v>1.5</v>
      </c>
      <c r="U1220" s="673">
        <v>1</v>
      </c>
    </row>
    <row r="1221" spans="1:21" ht="14.4" customHeight="1" x14ac:dyDescent="0.3">
      <c r="A1221" s="625">
        <v>7</v>
      </c>
      <c r="B1221" s="626" t="s">
        <v>528</v>
      </c>
      <c r="C1221" s="626">
        <v>89301074</v>
      </c>
      <c r="D1221" s="689" t="s">
        <v>4276</v>
      </c>
      <c r="E1221" s="690" t="s">
        <v>2896</v>
      </c>
      <c r="F1221" s="626" t="s">
        <v>2873</v>
      </c>
      <c r="G1221" s="626" t="s">
        <v>3191</v>
      </c>
      <c r="H1221" s="626" t="s">
        <v>527</v>
      </c>
      <c r="I1221" s="626" t="s">
        <v>3195</v>
      </c>
      <c r="J1221" s="626" t="s">
        <v>3193</v>
      </c>
      <c r="K1221" s="626" t="s">
        <v>3196</v>
      </c>
      <c r="L1221" s="627">
        <v>3040.6</v>
      </c>
      <c r="M1221" s="627">
        <v>127705.20000000001</v>
      </c>
      <c r="N1221" s="626">
        <v>42</v>
      </c>
      <c r="O1221" s="691">
        <v>13</v>
      </c>
      <c r="P1221" s="627">
        <v>103380.40000000001</v>
      </c>
      <c r="Q1221" s="642">
        <v>0.80952380952380953</v>
      </c>
      <c r="R1221" s="626">
        <v>34</v>
      </c>
      <c r="S1221" s="642">
        <v>0.80952380952380953</v>
      </c>
      <c r="T1221" s="691">
        <v>11</v>
      </c>
      <c r="U1221" s="673">
        <v>0.84615384615384615</v>
      </c>
    </row>
    <row r="1222" spans="1:21" ht="14.4" customHeight="1" x14ac:dyDescent="0.3">
      <c r="A1222" s="625">
        <v>7</v>
      </c>
      <c r="B1222" s="626" t="s">
        <v>528</v>
      </c>
      <c r="C1222" s="626">
        <v>89301074</v>
      </c>
      <c r="D1222" s="689" t="s">
        <v>4276</v>
      </c>
      <c r="E1222" s="690" t="s">
        <v>2896</v>
      </c>
      <c r="F1222" s="626" t="s">
        <v>2873</v>
      </c>
      <c r="G1222" s="626" t="s">
        <v>3191</v>
      </c>
      <c r="H1222" s="626" t="s">
        <v>527</v>
      </c>
      <c r="I1222" s="626" t="s">
        <v>3197</v>
      </c>
      <c r="J1222" s="626" t="s">
        <v>3198</v>
      </c>
      <c r="K1222" s="626" t="s">
        <v>3199</v>
      </c>
      <c r="L1222" s="627">
        <v>569.97</v>
      </c>
      <c r="M1222" s="627">
        <v>5699.7000000000007</v>
      </c>
      <c r="N1222" s="626">
        <v>10</v>
      </c>
      <c r="O1222" s="691">
        <v>3</v>
      </c>
      <c r="P1222" s="627">
        <v>5129.7300000000005</v>
      </c>
      <c r="Q1222" s="642">
        <v>0.9</v>
      </c>
      <c r="R1222" s="626">
        <v>9</v>
      </c>
      <c r="S1222" s="642">
        <v>0.9</v>
      </c>
      <c r="T1222" s="691">
        <v>2</v>
      </c>
      <c r="U1222" s="673">
        <v>0.66666666666666663</v>
      </c>
    </row>
    <row r="1223" spans="1:21" ht="14.4" customHeight="1" x14ac:dyDescent="0.3">
      <c r="A1223" s="625">
        <v>7</v>
      </c>
      <c r="B1223" s="626" t="s">
        <v>528</v>
      </c>
      <c r="C1223" s="626">
        <v>89301074</v>
      </c>
      <c r="D1223" s="689" t="s">
        <v>4276</v>
      </c>
      <c r="E1223" s="690" t="s">
        <v>2896</v>
      </c>
      <c r="F1223" s="626" t="s">
        <v>2873</v>
      </c>
      <c r="G1223" s="626" t="s">
        <v>3191</v>
      </c>
      <c r="H1223" s="626" t="s">
        <v>527</v>
      </c>
      <c r="I1223" s="626" t="s">
        <v>3342</v>
      </c>
      <c r="J1223" s="626" t="s">
        <v>3198</v>
      </c>
      <c r="K1223" s="626" t="s">
        <v>3343</v>
      </c>
      <c r="L1223" s="627">
        <v>1139.93</v>
      </c>
      <c r="M1223" s="627">
        <v>14819.09</v>
      </c>
      <c r="N1223" s="626">
        <v>13</v>
      </c>
      <c r="O1223" s="691">
        <v>4</v>
      </c>
      <c r="P1223" s="627">
        <v>5699.65</v>
      </c>
      <c r="Q1223" s="642">
        <v>0.38461538461538458</v>
      </c>
      <c r="R1223" s="626">
        <v>5</v>
      </c>
      <c r="S1223" s="642">
        <v>0.38461538461538464</v>
      </c>
      <c r="T1223" s="691">
        <v>2</v>
      </c>
      <c r="U1223" s="673">
        <v>0.5</v>
      </c>
    </row>
    <row r="1224" spans="1:21" ht="14.4" customHeight="1" x14ac:dyDescent="0.3">
      <c r="A1224" s="625">
        <v>7</v>
      </c>
      <c r="B1224" s="626" t="s">
        <v>528</v>
      </c>
      <c r="C1224" s="626">
        <v>89301074</v>
      </c>
      <c r="D1224" s="689" t="s">
        <v>4276</v>
      </c>
      <c r="E1224" s="690" t="s">
        <v>2896</v>
      </c>
      <c r="F1224" s="626" t="s">
        <v>2873</v>
      </c>
      <c r="G1224" s="626" t="s">
        <v>3191</v>
      </c>
      <c r="H1224" s="626" t="s">
        <v>527</v>
      </c>
      <c r="I1224" s="626" t="s">
        <v>3200</v>
      </c>
      <c r="J1224" s="626" t="s">
        <v>3201</v>
      </c>
      <c r="K1224" s="626" t="s">
        <v>3202</v>
      </c>
      <c r="L1224" s="627">
        <v>760.15</v>
      </c>
      <c r="M1224" s="627">
        <v>11402.25</v>
      </c>
      <c r="N1224" s="626">
        <v>15</v>
      </c>
      <c r="O1224" s="691">
        <v>3</v>
      </c>
      <c r="P1224" s="627">
        <v>6841.3499999999995</v>
      </c>
      <c r="Q1224" s="642">
        <v>0.6</v>
      </c>
      <c r="R1224" s="626">
        <v>9</v>
      </c>
      <c r="S1224" s="642">
        <v>0.6</v>
      </c>
      <c r="T1224" s="691">
        <v>2</v>
      </c>
      <c r="U1224" s="673">
        <v>0.66666666666666663</v>
      </c>
    </row>
    <row r="1225" spans="1:21" ht="14.4" customHeight="1" x14ac:dyDescent="0.3">
      <c r="A1225" s="625">
        <v>7</v>
      </c>
      <c r="B1225" s="626" t="s">
        <v>528</v>
      </c>
      <c r="C1225" s="626">
        <v>89301074</v>
      </c>
      <c r="D1225" s="689" t="s">
        <v>4276</v>
      </c>
      <c r="E1225" s="690" t="s">
        <v>2896</v>
      </c>
      <c r="F1225" s="626" t="s">
        <v>2873</v>
      </c>
      <c r="G1225" s="626" t="s">
        <v>3191</v>
      </c>
      <c r="H1225" s="626" t="s">
        <v>527</v>
      </c>
      <c r="I1225" s="626" t="s">
        <v>3344</v>
      </c>
      <c r="J1225" s="626" t="s">
        <v>3201</v>
      </c>
      <c r="K1225" s="626" t="s">
        <v>3205</v>
      </c>
      <c r="L1225" s="627">
        <v>1520.3</v>
      </c>
      <c r="M1225" s="627">
        <v>51690.2</v>
      </c>
      <c r="N1225" s="626">
        <v>34</v>
      </c>
      <c r="O1225" s="691">
        <v>10</v>
      </c>
      <c r="P1225" s="627">
        <v>38007.5</v>
      </c>
      <c r="Q1225" s="642">
        <v>0.73529411764705888</v>
      </c>
      <c r="R1225" s="626">
        <v>25</v>
      </c>
      <c r="S1225" s="642">
        <v>0.73529411764705888</v>
      </c>
      <c r="T1225" s="691">
        <v>7</v>
      </c>
      <c r="U1225" s="673">
        <v>0.7</v>
      </c>
    </row>
    <row r="1226" spans="1:21" ht="14.4" customHeight="1" x14ac:dyDescent="0.3">
      <c r="A1226" s="625">
        <v>7</v>
      </c>
      <c r="B1226" s="626" t="s">
        <v>528</v>
      </c>
      <c r="C1226" s="626">
        <v>89301074</v>
      </c>
      <c r="D1226" s="689" t="s">
        <v>4276</v>
      </c>
      <c r="E1226" s="690" t="s">
        <v>2896</v>
      </c>
      <c r="F1226" s="626" t="s">
        <v>2873</v>
      </c>
      <c r="G1226" s="626" t="s">
        <v>3191</v>
      </c>
      <c r="H1226" s="626" t="s">
        <v>527</v>
      </c>
      <c r="I1226" s="626" t="s">
        <v>3348</v>
      </c>
      <c r="J1226" s="626" t="s">
        <v>3209</v>
      </c>
      <c r="K1226" s="626" t="s">
        <v>3349</v>
      </c>
      <c r="L1226" s="627">
        <v>0</v>
      </c>
      <c r="M1226" s="627">
        <v>0</v>
      </c>
      <c r="N1226" s="626">
        <v>1</v>
      </c>
      <c r="O1226" s="691">
        <v>1</v>
      </c>
      <c r="P1226" s="627">
        <v>0</v>
      </c>
      <c r="Q1226" s="642"/>
      <c r="R1226" s="626">
        <v>1</v>
      </c>
      <c r="S1226" s="642">
        <v>1</v>
      </c>
      <c r="T1226" s="691">
        <v>1</v>
      </c>
      <c r="U1226" s="673">
        <v>1</v>
      </c>
    </row>
    <row r="1227" spans="1:21" ht="14.4" customHeight="1" x14ac:dyDescent="0.3">
      <c r="A1227" s="625">
        <v>7</v>
      </c>
      <c r="B1227" s="626" t="s">
        <v>528</v>
      </c>
      <c r="C1227" s="626">
        <v>89301074</v>
      </c>
      <c r="D1227" s="689" t="s">
        <v>4276</v>
      </c>
      <c r="E1227" s="690" t="s">
        <v>2896</v>
      </c>
      <c r="F1227" s="626" t="s">
        <v>2873</v>
      </c>
      <c r="G1227" s="626" t="s">
        <v>3191</v>
      </c>
      <c r="H1227" s="626" t="s">
        <v>527</v>
      </c>
      <c r="I1227" s="626" t="s">
        <v>3667</v>
      </c>
      <c r="J1227" s="626" t="s">
        <v>3209</v>
      </c>
      <c r="K1227" s="626" t="s">
        <v>3666</v>
      </c>
      <c r="L1227" s="627">
        <v>855.56</v>
      </c>
      <c r="M1227" s="627">
        <v>7700.0399999999991</v>
      </c>
      <c r="N1227" s="626">
        <v>9</v>
      </c>
      <c r="O1227" s="691">
        <v>4</v>
      </c>
      <c r="P1227" s="627">
        <v>3422.24</v>
      </c>
      <c r="Q1227" s="642">
        <v>0.44444444444444448</v>
      </c>
      <c r="R1227" s="626">
        <v>4</v>
      </c>
      <c r="S1227" s="642">
        <v>0.44444444444444442</v>
      </c>
      <c r="T1227" s="691">
        <v>2</v>
      </c>
      <c r="U1227" s="673">
        <v>0.5</v>
      </c>
    </row>
    <row r="1228" spans="1:21" ht="14.4" customHeight="1" x14ac:dyDescent="0.3">
      <c r="A1228" s="625">
        <v>7</v>
      </c>
      <c r="B1228" s="626" t="s">
        <v>528</v>
      </c>
      <c r="C1228" s="626">
        <v>89301074</v>
      </c>
      <c r="D1228" s="689" t="s">
        <v>4276</v>
      </c>
      <c r="E1228" s="690" t="s">
        <v>2896</v>
      </c>
      <c r="F1228" s="626" t="s">
        <v>2873</v>
      </c>
      <c r="G1228" s="626" t="s">
        <v>3191</v>
      </c>
      <c r="H1228" s="626" t="s">
        <v>527</v>
      </c>
      <c r="I1228" s="626" t="s">
        <v>4047</v>
      </c>
      <c r="J1228" s="626" t="s">
        <v>3212</v>
      </c>
      <c r="K1228" s="626" t="s">
        <v>4048</v>
      </c>
      <c r="L1228" s="627">
        <v>0</v>
      </c>
      <c r="M1228" s="627">
        <v>0</v>
      </c>
      <c r="N1228" s="626">
        <v>4</v>
      </c>
      <c r="O1228" s="691">
        <v>1</v>
      </c>
      <c r="P1228" s="627">
        <v>0</v>
      </c>
      <c r="Q1228" s="642"/>
      <c r="R1228" s="626">
        <v>4</v>
      </c>
      <c r="S1228" s="642">
        <v>1</v>
      </c>
      <c r="T1228" s="691">
        <v>1</v>
      </c>
      <c r="U1228" s="673">
        <v>1</v>
      </c>
    </row>
    <row r="1229" spans="1:21" ht="14.4" customHeight="1" x14ac:dyDescent="0.3">
      <c r="A1229" s="625">
        <v>7</v>
      </c>
      <c r="B1229" s="626" t="s">
        <v>528</v>
      </c>
      <c r="C1229" s="626">
        <v>89301074</v>
      </c>
      <c r="D1229" s="689" t="s">
        <v>4276</v>
      </c>
      <c r="E1229" s="690" t="s">
        <v>2896</v>
      </c>
      <c r="F1229" s="626" t="s">
        <v>2873</v>
      </c>
      <c r="G1229" s="626" t="s">
        <v>3191</v>
      </c>
      <c r="H1229" s="626" t="s">
        <v>527</v>
      </c>
      <c r="I1229" s="626" t="s">
        <v>3598</v>
      </c>
      <c r="J1229" s="626" t="s">
        <v>3212</v>
      </c>
      <c r="K1229" s="626" t="s">
        <v>3343</v>
      </c>
      <c r="L1229" s="627">
        <v>1139.93</v>
      </c>
      <c r="M1229" s="627">
        <v>17098.95</v>
      </c>
      <c r="N1229" s="626">
        <v>15</v>
      </c>
      <c r="O1229" s="691">
        <v>6</v>
      </c>
      <c r="P1229" s="627">
        <v>9119.44</v>
      </c>
      <c r="Q1229" s="642">
        <v>0.53333333333333333</v>
      </c>
      <c r="R1229" s="626">
        <v>8</v>
      </c>
      <c r="S1229" s="642">
        <v>0.53333333333333333</v>
      </c>
      <c r="T1229" s="691">
        <v>4</v>
      </c>
      <c r="U1229" s="673">
        <v>0.66666666666666663</v>
      </c>
    </row>
    <row r="1230" spans="1:21" ht="14.4" customHeight="1" x14ac:dyDescent="0.3">
      <c r="A1230" s="625">
        <v>7</v>
      </c>
      <c r="B1230" s="626" t="s">
        <v>528</v>
      </c>
      <c r="C1230" s="626">
        <v>89301074</v>
      </c>
      <c r="D1230" s="689" t="s">
        <v>4276</v>
      </c>
      <c r="E1230" s="690" t="s">
        <v>2896</v>
      </c>
      <c r="F1230" s="626" t="s">
        <v>2873</v>
      </c>
      <c r="G1230" s="626" t="s">
        <v>3191</v>
      </c>
      <c r="H1230" s="626" t="s">
        <v>527</v>
      </c>
      <c r="I1230" s="626" t="s">
        <v>3599</v>
      </c>
      <c r="J1230" s="626" t="s">
        <v>3212</v>
      </c>
      <c r="K1230" s="626" t="s">
        <v>3343</v>
      </c>
      <c r="L1230" s="627">
        <v>1139.93</v>
      </c>
      <c r="M1230" s="627">
        <v>3419.79</v>
      </c>
      <c r="N1230" s="626">
        <v>3</v>
      </c>
      <c r="O1230" s="691">
        <v>2</v>
      </c>
      <c r="P1230" s="627">
        <v>2279.86</v>
      </c>
      <c r="Q1230" s="642">
        <v>0.66666666666666674</v>
      </c>
      <c r="R1230" s="626">
        <v>2</v>
      </c>
      <c r="S1230" s="642">
        <v>0.66666666666666663</v>
      </c>
      <c r="T1230" s="691">
        <v>1</v>
      </c>
      <c r="U1230" s="673">
        <v>0.5</v>
      </c>
    </row>
    <row r="1231" spans="1:21" ht="14.4" customHeight="1" x14ac:dyDescent="0.3">
      <c r="A1231" s="625">
        <v>7</v>
      </c>
      <c r="B1231" s="626" t="s">
        <v>528</v>
      </c>
      <c r="C1231" s="626">
        <v>89301074</v>
      </c>
      <c r="D1231" s="689" t="s">
        <v>4276</v>
      </c>
      <c r="E1231" s="690" t="s">
        <v>2896</v>
      </c>
      <c r="F1231" s="626" t="s">
        <v>2873</v>
      </c>
      <c r="G1231" s="626" t="s">
        <v>3191</v>
      </c>
      <c r="H1231" s="626" t="s">
        <v>527</v>
      </c>
      <c r="I1231" s="626" t="s">
        <v>3477</v>
      </c>
      <c r="J1231" s="626" t="s">
        <v>3214</v>
      </c>
      <c r="K1231" s="626" t="s">
        <v>3202</v>
      </c>
      <c r="L1231" s="627">
        <v>760.15</v>
      </c>
      <c r="M1231" s="627">
        <v>4560.8999999999996</v>
      </c>
      <c r="N1231" s="626">
        <v>6</v>
      </c>
      <c r="O1231" s="691">
        <v>1</v>
      </c>
      <c r="P1231" s="627">
        <v>4560.8999999999996</v>
      </c>
      <c r="Q1231" s="642">
        <v>1</v>
      </c>
      <c r="R1231" s="626">
        <v>6</v>
      </c>
      <c r="S1231" s="642">
        <v>1</v>
      </c>
      <c r="T1231" s="691">
        <v>1</v>
      </c>
      <c r="U1231" s="673">
        <v>1</v>
      </c>
    </row>
    <row r="1232" spans="1:21" ht="14.4" customHeight="1" x14ac:dyDescent="0.3">
      <c r="A1232" s="625">
        <v>7</v>
      </c>
      <c r="B1232" s="626" t="s">
        <v>528</v>
      </c>
      <c r="C1232" s="626">
        <v>89301074</v>
      </c>
      <c r="D1232" s="689" t="s">
        <v>4276</v>
      </c>
      <c r="E1232" s="690" t="s">
        <v>2896</v>
      </c>
      <c r="F1232" s="626" t="s">
        <v>2873</v>
      </c>
      <c r="G1232" s="626" t="s">
        <v>3191</v>
      </c>
      <c r="H1232" s="626" t="s">
        <v>527</v>
      </c>
      <c r="I1232" s="626" t="s">
        <v>3601</v>
      </c>
      <c r="J1232" s="626" t="s">
        <v>3214</v>
      </c>
      <c r="K1232" s="626" t="s">
        <v>3205</v>
      </c>
      <c r="L1232" s="627">
        <v>1520.3</v>
      </c>
      <c r="M1232" s="627">
        <v>4560.8999999999996</v>
      </c>
      <c r="N1232" s="626">
        <v>3</v>
      </c>
      <c r="O1232" s="691">
        <v>2</v>
      </c>
      <c r="P1232" s="627">
        <v>3040.6</v>
      </c>
      <c r="Q1232" s="642">
        <v>0.66666666666666674</v>
      </c>
      <c r="R1232" s="626">
        <v>2</v>
      </c>
      <c r="S1232" s="642">
        <v>0.66666666666666663</v>
      </c>
      <c r="T1232" s="691">
        <v>1</v>
      </c>
      <c r="U1232" s="673">
        <v>0.5</v>
      </c>
    </row>
    <row r="1233" spans="1:21" ht="14.4" customHeight="1" x14ac:dyDescent="0.3">
      <c r="A1233" s="625">
        <v>7</v>
      </c>
      <c r="B1233" s="626" t="s">
        <v>528</v>
      </c>
      <c r="C1233" s="626">
        <v>89301074</v>
      </c>
      <c r="D1233" s="689" t="s">
        <v>4276</v>
      </c>
      <c r="E1233" s="690" t="s">
        <v>2896</v>
      </c>
      <c r="F1233" s="626" t="s">
        <v>2873</v>
      </c>
      <c r="G1233" s="626" t="s">
        <v>3191</v>
      </c>
      <c r="H1233" s="626" t="s">
        <v>527</v>
      </c>
      <c r="I1233" s="626" t="s">
        <v>4166</v>
      </c>
      <c r="J1233" s="626" t="s">
        <v>3198</v>
      </c>
      <c r="K1233" s="626" t="s">
        <v>4048</v>
      </c>
      <c r="L1233" s="627">
        <v>0</v>
      </c>
      <c r="M1233" s="627">
        <v>0</v>
      </c>
      <c r="N1233" s="626">
        <v>4</v>
      </c>
      <c r="O1233" s="691">
        <v>1</v>
      </c>
      <c r="P1233" s="627"/>
      <c r="Q1233" s="642"/>
      <c r="R1233" s="626"/>
      <c r="S1233" s="642">
        <v>0</v>
      </c>
      <c r="T1233" s="691"/>
      <c r="U1233" s="673">
        <v>0</v>
      </c>
    </row>
    <row r="1234" spans="1:21" ht="14.4" customHeight="1" x14ac:dyDescent="0.3">
      <c r="A1234" s="625">
        <v>7</v>
      </c>
      <c r="B1234" s="626" t="s">
        <v>528</v>
      </c>
      <c r="C1234" s="626">
        <v>89301074</v>
      </c>
      <c r="D1234" s="689" t="s">
        <v>4276</v>
      </c>
      <c r="E1234" s="690" t="s">
        <v>2896</v>
      </c>
      <c r="F1234" s="626" t="s">
        <v>2873</v>
      </c>
      <c r="G1234" s="626" t="s">
        <v>3191</v>
      </c>
      <c r="H1234" s="626" t="s">
        <v>527</v>
      </c>
      <c r="I1234" s="626" t="s">
        <v>4167</v>
      </c>
      <c r="J1234" s="626" t="s">
        <v>3193</v>
      </c>
      <c r="K1234" s="626" t="s">
        <v>4168</v>
      </c>
      <c r="L1234" s="627">
        <v>0</v>
      </c>
      <c r="M1234" s="627">
        <v>0</v>
      </c>
      <c r="N1234" s="626">
        <v>3</v>
      </c>
      <c r="O1234" s="691">
        <v>1</v>
      </c>
      <c r="P1234" s="627">
        <v>0</v>
      </c>
      <c r="Q1234" s="642"/>
      <c r="R1234" s="626">
        <v>3</v>
      </c>
      <c r="S1234" s="642">
        <v>1</v>
      </c>
      <c r="T1234" s="691">
        <v>1</v>
      </c>
      <c r="U1234" s="673">
        <v>1</v>
      </c>
    </row>
    <row r="1235" spans="1:21" ht="14.4" customHeight="1" x14ac:dyDescent="0.3">
      <c r="A1235" s="625">
        <v>7</v>
      </c>
      <c r="B1235" s="626" t="s">
        <v>528</v>
      </c>
      <c r="C1235" s="626">
        <v>89301074</v>
      </c>
      <c r="D1235" s="689" t="s">
        <v>4276</v>
      </c>
      <c r="E1235" s="690" t="s">
        <v>2896</v>
      </c>
      <c r="F1235" s="626" t="s">
        <v>2873</v>
      </c>
      <c r="G1235" s="626" t="s">
        <v>3191</v>
      </c>
      <c r="H1235" s="626" t="s">
        <v>527</v>
      </c>
      <c r="I1235" s="626" t="s">
        <v>4169</v>
      </c>
      <c r="J1235" s="626" t="s">
        <v>3201</v>
      </c>
      <c r="K1235" s="626" t="s">
        <v>4170</v>
      </c>
      <c r="L1235" s="627">
        <v>0</v>
      </c>
      <c r="M1235" s="627">
        <v>0</v>
      </c>
      <c r="N1235" s="626">
        <v>6</v>
      </c>
      <c r="O1235" s="691">
        <v>1</v>
      </c>
      <c r="P1235" s="627">
        <v>0</v>
      </c>
      <c r="Q1235" s="642"/>
      <c r="R1235" s="626">
        <v>6</v>
      </c>
      <c r="S1235" s="642">
        <v>1</v>
      </c>
      <c r="T1235" s="691">
        <v>1</v>
      </c>
      <c r="U1235" s="673">
        <v>1</v>
      </c>
    </row>
    <row r="1236" spans="1:21" ht="14.4" customHeight="1" x14ac:dyDescent="0.3">
      <c r="A1236" s="625">
        <v>7</v>
      </c>
      <c r="B1236" s="626" t="s">
        <v>528</v>
      </c>
      <c r="C1236" s="626">
        <v>89301074</v>
      </c>
      <c r="D1236" s="689" t="s">
        <v>4276</v>
      </c>
      <c r="E1236" s="690" t="s">
        <v>2896</v>
      </c>
      <c r="F1236" s="626" t="s">
        <v>2873</v>
      </c>
      <c r="G1236" s="626" t="s">
        <v>3215</v>
      </c>
      <c r="H1236" s="626" t="s">
        <v>527</v>
      </c>
      <c r="I1236" s="626" t="s">
        <v>3478</v>
      </c>
      <c r="J1236" s="626" t="s">
        <v>4013</v>
      </c>
      <c r="K1236" s="626" t="s">
        <v>3480</v>
      </c>
      <c r="L1236" s="627">
        <v>1163.02</v>
      </c>
      <c r="M1236" s="627">
        <v>6978.12</v>
      </c>
      <c r="N1236" s="626">
        <v>6</v>
      </c>
      <c r="O1236" s="691">
        <v>2</v>
      </c>
      <c r="P1236" s="627">
        <v>6978.12</v>
      </c>
      <c r="Q1236" s="642">
        <v>1</v>
      </c>
      <c r="R1236" s="626">
        <v>6</v>
      </c>
      <c r="S1236" s="642">
        <v>1</v>
      </c>
      <c r="T1236" s="691">
        <v>2</v>
      </c>
      <c r="U1236" s="673">
        <v>1</v>
      </c>
    </row>
    <row r="1237" spans="1:21" ht="14.4" customHeight="1" x14ac:dyDescent="0.3">
      <c r="A1237" s="625">
        <v>7</v>
      </c>
      <c r="B1237" s="626" t="s">
        <v>528</v>
      </c>
      <c r="C1237" s="626">
        <v>89301074</v>
      </c>
      <c r="D1237" s="689" t="s">
        <v>4276</v>
      </c>
      <c r="E1237" s="690" t="s">
        <v>2896</v>
      </c>
      <c r="F1237" s="626" t="s">
        <v>2873</v>
      </c>
      <c r="G1237" s="626" t="s">
        <v>3215</v>
      </c>
      <c r="H1237" s="626" t="s">
        <v>527</v>
      </c>
      <c r="I1237" s="626" t="s">
        <v>4014</v>
      </c>
      <c r="J1237" s="626" t="s">
        <v>4015</v>
      </c>
      <c r="K1237" s="626" t="s">
        <v>4016</v>
      </c>
      <c r="L1237" s="627">
        <v>2243.6799999999998</v>
      </c>
      <c r="M1237" s="627">
        <v>11218.4</v>
      </c>
      <c r="N1237" s="626">
        <v>5</v>
      </c>
      <c r="O1237" s="691">
        <v>4</v>
      </c>
      <c r="P1237" s="627">
        <v>8974.7199999999993</v>
      </c>
      <c r="Q1237" s="642">
        <v>0.79999999999999993</v>
      </c>
      <c r="R1237" s="626">
        <v>4</v>
      </c>
      <c r="S1237" s="642">
        <v>0.8</v>
      </c>
      <c r="T1237" s="691">
        <v>3</v>
      </c>
      <c r="U1237" s="673">
        <v>0.75</v>
      </c>
    </row>
    <row r="1238" spans="1:21" ht="14.4" customHeight="1" x14ac:dyDescent="0.3">
      <c r="A1238" s="625">
        <v>7</v>
      </c>
      <c r="B1238" s="626" t="s">
        <v>528</v>
      </c>
      <c r="C1238" s="626">
        <v>89301074</v>
      </c>
      <c r="D1238" s="689" t="s">
        <v>4276</v>
      </c>
      <c r="E1238" s="690" t="s">
        <v>2896</v>
      </c>
      <c r="F1238" s="626" t="s">
        <v>2873</v>
      </c>
      <c r="G1238" s="626" t="s">
        <v>3215</v>
      </c>
      <c r="H1238" s="626" t="s">
        <v>527</v>
      </c>
      <c r="I1238" s="626" t="s">
        <v>3216</v>
      </c>
      <c r="J1238" s="626" t="s">
        <v>3217</v>
      </c>
      <c r="K1238" s="626" t="s">
        <v>3218</v>
      </c>
      <c r="L1238" s="627">
        <v>3858.27</v>
      </c>
      <c r="M1238" s="627">
        <v>27007.89</v>
      </c>
      <c r="N1238" s="626">
        <v>7</v>
      </c>
      <c r="O1238" s="691">
        <v>4</v>
      </c>
      <c r="P1238" s="627">
        <v>23149.62</v>
      </c>
      <c r="Q1238" s="642">
        <v>0.8571428571428571</v>
      </c>
      <c r="R1238" s="626">
        <v>6</v>
      </c>
      <c r="S1238" s="642">
        <v>0.8571428571428571</v>
      </c>
      <c r="T1238" s="691">
        <v>3</v>
      </c>
      <c r="U1238" s="673">
        <v>0.75</v>
      </c>
    </row>
    <row r="1239" spans="1:21" ht="14.4" customHeight="1" x14ac:dyDescent="0.3">
      <c r="A1239" s="625">
        <v>7</v>
      </c>
      <c r="B1239" s="626" t="s">
        <v>528</v>
      </c>
      <c r="C1239" s="626">
        <v>89301074</v>
      </c>
      <c r="D1239" s="689" t="s">
        <v>4276</v>
      </c>
      <c r="E1239" s="690" t="s">
        <v>2896</v>
      </c>
      <c r="F1239" s="626" t="s">
        <v>2873</v>
      </c>
      <c r="G1239" s="626" t="s">
        <v>3029</v>
      </c>
      <c r="H1239" s="626" t="s">
        <v>527</v>
      </c>
      <c r="I1239" s="626" t="s">
        <v>3938</v>
      </c>
      <c r="J1239" s="626" t="s">
        <v>898</v>
      </c>
      <c r="K1239" s="626" t="s">
        <v>3939</v>
      </c>
      <c r="L1239" s="627">
        <v>0</v>
      </c>
      <c r="M1239" s="627">
        <v>0</v>
      </c>
      <c r="N1239" s="626">
        <v>11</v>
      </c>
      <c r="O1239" s="691">
        <v>3.5</v>
      </c>
      <c r="P1239" s="627">
        <v>0</v>
      </c>
      <c r="Q1239" s="642"/>
      <c r="R1239" s="626">
        <v>3</v>
      </c>
      <c r="S1239" s="642">
        <v>0.27272727272727271</v>
      </c>
      <c r="T1239" s="691">
        <v>0.5</v>
      </c>
      <c r="U1239" s="673">
        <v>0.14285714285714285</v>
      </c>
    </row>
    <row r="1240" spans="1:21" ht="14.4" customHeight="1" x14ac:dyDescent="0.3">
      <c r="A1240" s="625">
        <v>7</v>
      </c>
      <c r="B1240" s="626" t="s">
        <v>528</v>
      </c>
      <c r="C1240" s="626">
        <v>89301074</v>
      </c>
      <c r="D1240" s="689" t="s">
        <v>4276</v>
      </c>
      <c r="E1240" s="690" t="s">
        <v>2896</v>
      </c>
      <c r="F1240" s="626" t="s">
        <v>2873</v>
      </c>
      <c r="G1240" s="626" t="s">
        <v>3029</v>
      </c>
      <c r="H1240" s="626" t="s">
        <v>527</v>
      </c>
      <c r="I1240" s="626" t="s">
        <v>897</v>
      </c>
      <c r="J1240" s="626" t="s">
        <v>898</v>
      </c>
      <c r="K1240" s="626" t="s">
        <v>899</v>
      </c>
      <c r="L1240" s="627">
        <v>56.69</v>
      </c>
      <c r="M1240" s="627">
        <v>113.38</v>
      </c>
      <c r="N1240" s="626">
        <v>2</v>
      </c>
      <c r="O1240" s="691">
        <v>0.5</v>
      </c>
      <c r="P1240" s="627">
        <v>113.38</v>
      </c>
      <c r="Q1240" s="642">
        <v>1</v>
      </c>
      <c r="R1240" s="626">
        <v>2</v>
      </c>
      <c r="S1240" s="642">
        <v>1</v>
      </c>
      <c r="T1240" s="691">
        <v>0.5</v>
      </c>
      <c r="U1240" s="673">
        <v>1</v>
      </c>
    </row>
    <row r="1241" spans="1:21" ht="14.4" customHeight="1" x14ac:dyDescent="0.3">
      <c r="A1241" s="625">
        <v>7</v>
      </c>
      <c r="B1241" s="626" t="s">
        <v>528</v>
      </c>
      <c r="C1241" s="626">
        <v>89301074</v>
      </c>
      <c r="D1241" s="689" t="s">
        <v>4276</v>
      </c>
      <c r="E1241" s="690" t="s">
        <v>2896</v>
      </c>
      <c r="F1241" s="626" t="s">
        <v>2873</v>
      </c>
      <c r="G1241" s="626" t="s">
        <v>3029</v>
      </c>
      <c r="H1241" s="626" t="s">
        <v>527</v>
      </c>
      <c r="I1241" s="626" t="s">
        <v>4171</v>
      </c>
      <c r="J1241" s="626" t="s">
        <v>4172</v>
      </c>
      <c r="K1241" s="626" t="s">
        <v>4173</v>
      </c>
      <c r="L1241" s="627">
        <v>45.34</v>
      </c>
      <c r="M1241" s="627">
        <v>136.02000000000001</v>
      </c>
      <c r="N1241" s="626">
        <v>3</v>
      </c>
      <c r="O1241" s="691">
        <v>1</v>
      </c>
      <c r="P1241" s="627"/>
      <c r="Q1241" s="642">
        <v>0</v>
      </c>
      <c r="R1241" s="626"/>
      <c r="S1241" s="642">
        <v>0</v>
      </c>
      <c r="T1241" s="691"/>
      <c r="U1241" s="673">
        <v>0</v>
      </c>
    </row>
    <row r="1242" spans="1:21" ht="14.4" customHeight="1" x14ac:dyDescent="0.3">
      <c r="A1242" s="625">
        <v>7</v>
      </c>
      <c r="B1242" s="626" t="s">
        <v>528</v>
      </c>
      <c r="C1242" s="626">
        <v>89301074</v>
      </c>
      <c r="D1242" s="689" t="s">
        <v>4276</v>
      </c>
      <c r="E1242" s="690" t="s">
        <v>2896</v>
      </c>
      <c r="F1242" s="626" t="s">
        <v>2873</v>
      </c>
      <c r="G1242" s="626" t="s">
        <v>3223</v>
      </c>
      <c r="H1242" s="626" t="s">
        <v>527</v>
      </c>
      <c r="I1242" s="626" t="s">
        <v>3354</v>
      </c>
      <c r="J1242" s="626" t="s">
        <v>3355</v>
      </c>
      <c r="K1242" s="626" t="s">
        <v>3356</v>
      </c>
      <c r="L1242" s="627">
        <v>91.52</v>
      </c>
      <c r="M1242" s="627">
        <v>3203.2</v>
      </c>
      <c r="N1242" s="626">
        <v>35</v>
      </c>
      <c r="O1242" s="691">
        <v>16</v>
      </c>
      <c r="P1242" s="627">
        <v>2196.48</v>
      </c>
      <c r="Q1242" s="642">
        <v>0.68571428571428572</v>
      </c>
      <c r="R1242" s="626">
        <v>24</v>
      </c>
      <c r="S1242" s="642">
        <v>0.68571428571428572</v>
      </c>
      <c r="T1242" s="691">
        <v>11</v>
      </c>
      <c r="U1242" s="673">
        <v>0.6875</v>
      </c>
    </row>
    <row r="1243" spans="1:21" ht="14.4" customHeight="1" x14ac:dyDescent="0.3">
      <c r="A1243" s="625">
        <v>7</v>
      </c>
      <c r="B1243" s="626" t="s">
        <v>528</v>
      </c>
      <c r="C1243" s="626">
        <v>89301074</v>
      </c>
      <c r="D1243" s="689" t="s">
        <v>4276</v>
      </c>
      <c r="E1243" s="690" t="s">
        <v>2896</v>
      </c>
      <c r="F1243" s="626" t="s">
        <v>2873</v>
      </c>
      <c r="G1243" s="626" t="s">
        <v>2957</v>
      </c>
      <c r="H1243" s="626" t="s">
        <v>645</v>
      </c>
      <c r="I1243" s="626" t="s">
        <v>2958</v>
      </c>
      <c r="J1243" s="626" t="s">
        <v>2959</v>
      </c>
      <c r="K1243" s="626" t="s">
        <v>2960</v>
      </c>
      <c r="L1243" s="627">
        <v>1344.66</v>
      </c>
      <c r="M1243" s="627">
        <v>14791.26</v>
      </c>
      <c r="N1243" s="626">
        <v>11</v>
      </c>
      <c r="O1243" s="691">
        <v>4.5</v>
      </c>
      <c r="P1243" s="627">
        <v>14791.26</v>
      </c>
      <c r="Q1243" s="642">
        <v>1</v>
      </c>
      <c r="R1243" s="626">
        <v>11</v>
      </c>
      <c r="S1243" s="642">
        <v>1</v>
      </c>
      <c r="T1243" s="691">
        <v>4.5</v>
      </c>
      <c r="U1243" s="673">
        <v>1</v>
      </c>
    </row>
    <row r="1244" spans="1:21" ht="14.4" customHeight="1" x14ac:dyDescent="0.3">
      <c r="A1244" s="625">
        <v>7</v>
      </c>
      <c r="B1244" s="626" t="s">
        <v>528</v>
      </c>
      <c r="C1244" s="626">
        <v>89301074</v>
      </c>
      <c r="D1244" s="689" t="s">
        <v>4276</v>
      </c>
      <c r="E1244" s="690" t="s">
        <v>2896</v>
      </c>
      <c r="F1244" s="626" t="s">
        <v>2873</v>
      </c>
      <c r="G1244" s="626" t="s">
        <v>2957</v>
      </c>
      <c r="H1244" s="626" t="s">
        <v>645</v>
      </c>
      <c r="I1244" s="626" t="s">
        <v>3227</v>
      </c>
      <c r="J1244" s="626" t="s">
        <v>3228</v>
      </c>
      <c r="K1244" s="626" t="s">
        <v>3229</v>
      </c>
      <c r="L1244" s="627">
        <v>1793.46</v>
      </c>
      <c r="M1244" s="627">
        <v>21521.52</v>
      </c>
      <c r="N1244" s="626">
        <v>12</v>
      </c>
      <c r="O1244" s="691">
        <v>5.5</v>
      </c>
      <c r="P1244" s="627">
        <v>14347.68</v>
      </c>
      <c r="Q1244" s="642">
        <v>0.66666666666666663</v>
      </c>
      <c r="R1244" s="626">
        <v>8</v>
      </c>
      <c r="S1244" s="642">
        <v>0.66666666666666663</v>
      </c>
      <c r="T1244" s="691">
        <v>3</v>
      </c>
      <c r="U1244" s="673">
        <v>0.54545454545454541</v>
      </c>
    </row>
    <row r="1245" spans="1:21" ht="14.4" customHeight="1" x14ac:dyDescent="0.3">
      <c r="A1245" s="625">
        <v>7</v>
      </c>
      <c r="B1245" s="626" t="s">
        <v>528</v>
      </c>
      <c r="C1245" s="626">
        <v>89301074</v>
      </c>
      <c r="D1245" s="689" t="s">
        <v>4276</v>
      </c>
      <c r="E1245" s="690" t="s">
        <v>2896</v>
      </c>
      <c r="F1245" s="626" t="s">
        <v>2873</v>
      </c>
      <c r="G1245" s="626" t="s">
        <v>3492</v>
      </c>
      <c r="H1245" s="626" t="s">
        <v>645</v>
      </c>
      <c r="I1245" s="626" t="s">
        <v>3493</v>
      </c>
      <c r="J1245" s="626" t="s">
        <v>1959</v>
      </c>
      <c r="K1245" s="626" t="s">
        <v>3495</v>
      </c>
      <c r="L1245" s="627">
        <v>140.03</v>
      </c>
      <c r="M1245" s="627">
        <v>140.03</v>
      </c>
      <c r="N1245" s="626">
        <v>1</v>
      </c>
      <c r="O1245" s="691">
        <v>0.5</v>
      </c>
      <c r="P1245" s="627"/>
      <c r="Q1245" s="642">
        <v>0</v>
      </c>
      <c r="R1245" s="626"/>
      <c r="S1245" s="642">
        <v>0</v>
      </c>
      <c r="T1245" s="691"/>
      <c r="U1245" s="673">
        <v>0</v>
      </c>
    </row>
    <row r="1246" spans="1:21" ht="14.4" customHeight="1" x14ac:dyDescent="0.3">
      <c r="A1246" s="625">
        <v>7</v>
      </c>
      <c r="B1246" s="626" t="s">
        <v>528</v>
      </c>
      <c r="C1246" s="626">
        <v>89301074</v>
      </c>
      <c r="D1246" s="689" t="s">
        <v>4276</v>
      </c>
      <c r="E1246" s="690" t="s">
        <v>2896</v>
      </c>
      <c r="F1246" s="626" t="s">
        <v>2873</v>
      </c>
      <c r="G1246" s="626" t="s">
        <v>3234</v>
      </c>
      <c r="H1246" s="626" t="s">
        <v>527</v>
      </c>
      <c r="I1246" s="626" t="s">
        <v>905</v>
      </c>
      <c r="J1246" s="626" t="s">
        <v>3235</v>
      </c>
      <c r="K1246" s="626" t="s">
        <v>3236</v>
      </c>
      <c r="L1246" s="627">
        <v>0</v>
      </c>
      <c r="M1246" s="627">
        <v>0</v>
      </c>
      <c r="N1246" s="626">
        <v>37</v>
      </c>
      <c r="O1246" s="691">
        <v>14.5</v>
      </c>
      <c r="P1246" s="627">
        <v>0</v>
      </c>
      <c r="Q1246" s="642"/>
      <c r="R1246" s="626">
        <v>17</v>
      </c>
      <c r="S1246" s="642">
        <v>0.45945945945945948</v>
      </c>
      <c r="T1246" s="691">
        <v>7</v>
      </c>
      <c r="U1246" s="673">
        <v>0.48275862068965519</v>
      </c>
    </row>
    <row r="1247" spans="1:21" ht="14.4" customHeight="1" x14ac:dyDescent="0.3">
      <c r="A1247" s="625">
        <v>7</v>
      </c>
      <c r="B1247" s="626" t="s">
        <v>528</v>
      </c>
      <c r="C1247" s="626">
        <v>89301074</v>
      </c>
      <c r="D1247" s="689" t="s">
        <v>4276</v>
      </c>
      <c r="E1247" s="690" t="s">
        <v>2896</v>
      </c>
      <c r="F1247" s="626" t="s">
        <v>2873</v>
      </c>
      <c r="G1247" s="626" t="s">
        <v>2961</v>
      </c>
      <c r="H1247" s="626" t="s">
        <v>527</v>
      </c>
      <c r="I1247" s="626" t="s">
        <v>2264</v>
      </c>
      <c r="J1247" s="626" t="s">
        <v>2265</v>
      </c>
      <c r="K1247" s="626" t="s">
        <v>2962</v>
      </c>
      <c r="L1247" s="627">
        <v>38.99</v>
      </c>
      <c r="M1247" s="627">
        <v>77.98</v>
      </c>
      <c r="N1247" s="626">
        <v>2</v>
      </c>
      <c r="O1247" s="691">
        <v>0.5</v>
      </c>
      <c r="P1247" s="627">
        <v>77.98</v>
      </c>
      <c r="Q1247" s="642">
        <v>1</v>
      </c>
      <c r="R1247" s="626">
        <v>2</v>
      </c>
      <c r="S1247" s="642">
        <v>1</v>
      </c>
      <c r="T1247" s="691">
        <v>0.5</v>
      </c>
      <c r="U1247" s="673">
        <v>1</v>
      </c>
    </row>
    <row r="1248" spans="1:21" ht="14.4" customHeight="1" x14ac:dyDescent="0.3">
      <c r="A1248" s="625">
        <v>7</v>
      </c>
      <c r="B1248" s="626" t="s">
        <v>528</v>
      </c>
      <c r="C1248" s="626">
        <v>89301074</v>
      </c>
      <c r="D1248" s="689" t="s">
        <v>4276</v>
      </c>
      <c r="E1248" s="690" t="s">
        <v>2896</v>
      </c>
      <c r="F1248" s="626" t="s">
        <v>2873</v>
      </c>
      <c r="G1248" s="626" t="s">
        <v>2932</v>
      </c>
      <c r="H1248" s="626" t="s">
        <v>527</v>
      </c>
      <c r="I1248" s="626" t="s">
        <v>3500</v>
      </c>
      <c r="J1248" s="626" t="s">
        <v>3501</v>
      </c>
      <c r="K1248" s="626" t="s">
        <v>3502</v>
      </c>
      <c r="L1248" s="627">
        <v>0</v>
      </c>
      <c r="M1248" s="627">
        <v>0</v>
      </c>
      <c r="N1248" s="626">
        <v>3</v>
      </c>
      <c r="O1248" s="691">
        <v>0.5</v>
      </c>
      <c r="P1248" s="627">
        <v>0</v>
      </c>
      <c r="Q1248" s="642"/>
      <c r="R1248" s="626">
        <v>3</v>
      </c>
      <c r="S1248" s="642">
        <v>1</v>
      </c>
      <c r="T1248" s="691">
        <v>0.5</v>
      </c>
      <c r="U1248" s="673">
        <v>1</v>
      </c>
    </row>
    <row r="1249" spans="1:21" ht="14.4" customHeight="1" x14ac:dyDescent="0.3">
      <c r="A1249" s="625">
        <v>7</v>
      </c>
      <c r="B1249" s="626" t="s">
        <v>528</v>
      </c>
      <c r="C1249" s="626">
        <v>89301074</v>
      </c>
      <c r="D1249" s="689" t="s">
        <v>4276</v>
      </c>
      <c r="E1249" s="690" t="s">
        <v>2896</v>
      </c>
      <c r="F1249" s="626" t="s">
        <v>2873</v>
      </c>
      <c r="G1249" s="626" t="s">
        <v>2932</v>
      </c>
      <c r="H1249" s="626" t="s">
        <v>645</v>
      </c>
      <c r="I1249" s="626" t="s">
        <v>4174</v>
      </c>
      <c r="J1249" s="626" t="s">
        <v>4175</v>
      </c>
      <c r="K1249" s="626" t="s">
        <v>4176</v>
      </c>
      <c r="L1249" s="627">
        <v>46.3</v>
      </c>
      <c r="M1249" s="627">
        <v>138.89999999999998</v>
      </c>
      <c r="N1249" s="626">
        <v>3</v>
      </c>
      <c r="O1249" s="691">
        <v>1</v>
      </c>
      <c r="P1249" s="627">
        <v>138.89999999999998</v>
      </c>
      <c r="Q1249" s="642">
        <v>1</v>
      </c>
      <c r="R1249" s="626">
        <v>3</v>
      </c>
      <c r="S1249" s="642">
        <v>1</v>
      </c>
      <c r="T1249" s="691">
        <v>1</v>
      </c>
      <c r="U1249" s="673">
        <v>1</v>
      </c>
    </row>
    <row r="1250" spans="1:21" ht="14.4" customHeight="1" x14ac:dyDescent="0.3">
      <c r="A1250" s="625">
        <v>7</v>
      </c>
      <c r="B1250" s="626" t="s">
        <v>528</v>
      </c>
      <c r="C1250" s="626">
        <v>89301074</v>
      </c>
      <c r="D1250" s="689" t="s">
        <v>4276</v>
      </c>
      <c r="E1250" s="690" t="s">
        <v>2896</v>
      </c>
      <c r="F1250" s="626" t="s">
        <v>2873</v>
      </c>
      <c r="G1250" s="626" t="s">
        <v>3237</v>
      </c>
      <c r="H1250" s="626" t="s">
        <v>527</v>
      </c>
      <c r="I1250" s="626" t="s">
        <v>3238</v>
      </c>
      <c r="J1250" s="626" t="s">
        <v>3239</v>
      </c>
      <c r="K1250" s="626" t="s">
        <v>3240</v>
      </c>
      <c r="L1250" s="627">
        <v>975.16</v>
      </c>
      <c r="M1250" s="627">
        <v>975.16</v>
      </c>
      <c r="N1250" s="626">
        <v>1</v>
      </c>
      <c r="O1250" s="691">
        <v>1</v>
      </c>
      <c r="P1250" s="627"/>
      <c r="Q1250" s="642">
        <v>0</v>
      </c>
      <c r="R1250" s="626"/>
      <c r="S1250" s="642">
        <v>0</v>
      </c>
      <c r="T1250" s="691"/>
      <c r="U1250" s="673">
        <v>0</v>
      </c>
    </row>
    <row r="1251" spans="1:21" ht="14.4" customHeight="1" x14ac:dyDescent="0.3">
      <c r="A1251" s="625">
        <v>7</v>
      </c>
      <c r="B1251" s="626" t="s">
        <v>528</v>
      </c>
      <c r="C1251" s="626">
        <v>89301074</v>
      </c>
      <c r="D1251" s="689" t="s">
        <v>4276</v>
      </c>
      <c r="E1251" s="690" t="s">
        <v>2896</v>
      </c>
      <c r="F1251" s="626" t="s">
        <v>2873</v>
      </c>
      <c r="G1251" s="626" t="s">
        <v>3237</v>
      </c>
      <c r="H1251" s="626" t="s">
        <v>527</v>
      </c>
      <c r="I1251" s="626" t="s">
        <v>3243</v>
      </c>
      <c r="J1251" s="626" t="s">
        <v>3242</v>
      </c>
      <c r="K1251" s="626" t="s">
        <v>3244</v>
      </c>
      <c r="L1251" s="627">
        <v>1301.1500000000001</v>
      </c>
      <c r="M1251" s="627">
        <v>2602.3000000000002</v>
      </c>
      <c r="N1251" s="626">
        <v>2</v>
      </c>
      <c r="O1251" s="691">
        <v>1</v>
      </c>
      <c r="P1251" s="627">
        <v>2602.3000000000002</v>
      </c>
      <c r="Q1251" s="642">
        <v>1</v>
      </c>
      <c r="R1251" s="626">
        <v>2</v>
      </c>
      <c r="S1251" s="642">
        <v>1</v>
      </c>
      <c r="T1251" s="691">
        <v>1</v>
      </c>
      <c r="U1251" s="673">
        <v>1</v>
      </c>
    </row>
    <row r="1252" spans="1:21" ht="14.4" customHeight="1" x14ac:dyDescent="0.3">
      <c r="A1252" s="625">
        <v>7</v>
      </c>
      <c r="B1252" s="626" t="s">
        <v>528</v>
      </c>
      <c r="C1252" s="626">
        <v>89301074</v>
      </c>
      <c r="D1252" s="689" t="s">
        <v>4276</v>
      </c>
      <c r="E1252" s="690" t="s">
        <v>2896</v>
      </c>
      <c r="F1252" s="626" t="s">
        <v>2873</v>
      </c>
      <c r="G1252" s="626" t="s">
        <v>3237</v>
      </c>
      <c r="H1252" s="626" t="s">
        <v>527</v>
      </c>
      <c r="I1252" s="626" t="s">
        <v>3610</v>
      </c>
      <c r="J1252" s="626" t="s">
        <v>3611</v>
      </c>
      <c r="K1252" s="626" t="s">
        <v>3367</v>
      </c>
      <c r="L1252" s="627">
        <v>1540.49</v>
      </c>
      <c r="M1252" s="627">
        <v>4621.47</v>
      </c>
      <c r="N1252" s="626">
        <v>3</v>
      </c>
      <c r="O1252" s="691">
        <v>2</v>
      </c>
      <c r="P1252" s="627"/>
      <c r="Q1252" s="642">
        <v>0</v>
      </c>
      <c r="R1252" s="626"/>
      <c r="S1252" s="642">
        <v>0</v>
      </c>
      <c r="T1252" s="691"/>
      <c r="U1252" s="673">
        <v>0</v>
      </c>
    </row>
    <row r="1253" spans="1:21" ht="14.4" customHeight="1" x14ac:dyDescent="0.3">
      <c r="A1253" s="625">
        <v>7</v>
      </c>
      <c r="B1253" s="626" t="s">
        <v>528</v>
      </c>
      <c r="C1253" s="626">
        <v>89301074</v>
      </c>
      <c r="D1253" s="689" t="s">
        <v>4276</v>
      </c>
      <c r="E1253" s="690" t="s">
        <v>2896</v>
      </c>
      <c r="F1253" s="626" t="s">
        <v>2873</v>
      </c>
      <c r="G1253" s="626" t="s">
        <v>3237</v>
      </c>
      <c r="H1253" s="626" t="s">
        <v>527</v>
      </c>
      <c r="I1253" s="626" t="s">
        <v>3357</v>
      </c>
      <c r="J1253" s="626" t="s">
        <v>3239</v>
      </c>
      <c r="K1253" s="626" t="s">
        <v>3358</v>
      </c>
      <c r="L1253" s="627">
        <v>487.59</v>
      </c>
      <c r="M1253" s="627">
        <v>1462.77</v>
      </c>
      <c r="N1253" s="626">
        <v>3</v>
      </c>
      <c r="O1253" s="691">
        <v>1</v>
      </c>
      <c r="P1253" s="627">
        <v>1462.77</v>
      </c>
      <c r="Q1253" s="642">
        <v>1</v>
      </c>
      <c r="R1253" s="626">
        <v>3</v>
      </c>
      <c r="S1253" s="642">
        <v>1</v>
      </c>
      <c r="T1253" s="691">
        <v>1</v>
      </c>
      <c r="U1253" s="673">
        <v>1</v>
      </c>
    </row>
    <row r="1254" spans="1:21" ht="14.4" customHeight="1" x14ac:dyDescent="0.3">
      <c r="A1254" s="625">
        <v>7</v>
      </c>
      <c r="B1254" s="626" t="s">
        <v>528</v>
      </c>
      <c r="C1254" s="626">
        <v>89301074</v>
      </c>
      <c r="D1254" s="689" t="s">
        <v>4276</v>
      </c>
      <c r="E1254" s="690" t="s">
        <v>2896</v>
      </c>
      <c r="F1254" s="626" t="s">
        <v>2873</v>
      </c>
      <c r="G1254" s="626" t="s">
        <v>3237</v>
      </c>
      <c r="H1254" s="626" t="s">
        <v>527</v>
      </c>
      <c r="I1254" s="626" t="s">
        <v>3359</v>
      </c>
      <c r="J1254" s="626" t="s">
        <v>3239</v>
      </c>
      <c r="K1254" s="626" t="s">
        <v>3240</v>
      </c>
      <c r="L1254" s="627">
        <v>975.16</v>
      </c>
      <c r="M1254" s="627">
        <v>2925.48</v>
      </c>
      <c r="N1254" s="626">
        <v>3</v>
      </c>
      <c r="O1254" s="691">
        <v>1</v>
      </c>
      <c r="P1254" s="627">
        <v>2925.48</v>
      </c>
      <c r="Q1254" s="642">
        <v>1</v>
      </c>
      <c r="R1254" s="626">
        <v>3</v>
      </c>
      <c r="S1254" s="642">
        <v>1</v>
      </c>
      <c r="T1254" s="691">
        <v>1</v>
      </c>
      <c r="U1254" s="673">
        <v>1</v>
      </c>
    </row>
    <row r="1255" spans="1:21" ht="14.4" customHeight="1" x14ac:dyDescent="0.3">
      <c r="A1255" s="625">
        <v>7</v>
      </c>
      <c r="B1255" s="626" t="s">
        <v>528</v>
      </c>
      <c r="C1255" s="626">
        <v>89301074</v>
      </c>
      <c r="D1255" s="689" t="s">
        <v>4276</v>
      </c>
      <c r="E1255" s="690" t="s">
        <v>2896</v>
      </c>
      <c r="F1255" s="626" t="s">
        <v>2873</v>
      </c>
      <c r="G1255" s="626" t="s">
        <v>3237</v>
      </c>
      <c r="H1255" s="626" t="s">
        <v>527</v>
      </c>
      <c r="I1255" s="626" t="s">
        <v>3839</v>
      </c>
      <c r="J1255" s="626" t="s">
        <v>3611</v>
      </c>
      <c r="K1255" s="626" t="s">
        <v>3367</v>
      </c>
      <c r="L1255" s="627">
        <v>1540.49</v>
      </c>
      <c r="M1255" s="627">
        <v>4621.47</v>
      </c>
      <c r="N1255" s="626">
        <v>3</v>
      </c>
      <c r="O1255" s="691"/>
      <c r="P1255" s="627">
        <v>4621.47</v>
      </c>
      <c r="Q1255" s="642">
        <v>1</v>
      </c>
      <c r="R1255" s="626">
        <v>3</v>
      </c>
      <c r="S1255" s="642">
        <v>1</v>
      </c>
      <c r="T1255" s="691"/>
      <c r="U1255" s="673"/>
    </row>
    <row r="1256" spans="1:21" ht="14.4" customHeight="1" x14ac:dyDescent="0.3">
      <c r="A1256" s="625">
        <v>7</v>
      </c>
      <c r="B1256" s="626" t="s">
        <v>528</v>
      </c>
      <c r="C1256" s="626">
        <v>89301074</v>
      </c>
      <c r="D1256" s="689" t="s">
        <v>4276</v>
      </c>
      <c r="E1256" s="690" t="s">
        <v>2896</v>
      </c>
      <c r="F1256" s="626" t="s">
        <v>2873</v>
      </c>
      <c r="G1256" s="626" t="s">
        <v>3237</v>
      </c>
      <c r="H1256" s="626" t="s">
        <v>527</v>
      </c>
      <c r="I1256" s="626" t="s">
        <v>3612</v>
      </c>
      <c r="J1256" s="626" t="s">
        <v>3613</v>
      </c>
      <c r="K1256" s="626" t="s">
        <v>3614</v>
      </c>
      <c r="L1256" s="627">
        <v>1736.73</v>
      </c>
      <c r="M1256" s="627">
        <v>5210.1900000000005</v>
      </c>
      <c r="N1256" s="626">
        <v>3</v>
      </c>
      <c r="O1256" s="691">
        <v>1</v>
      </c>
      <c r="P1256" s="627">
        <v>5210.1900000000005</v>
      </c>
      <c r="Q1256" s="642">
        <v>1</v>
      </c>
      <c r="R1256" s="626">
        <v>3</v>
      </c>
      <c r="S1256" s="642">
        <v>1</v>
      </c>
      <c r="T1256" s="691">
        <v>1</v>
      </c>
      <c r="U1256" s="673">
        <v>1</v>
      </c>
    </row>
    <row r="1257" spans="1:21" ht="14.4" customHeight="1" x14ac:dyDescent="0.3">
      <c r="A1257" s="625">
        <v>7</v>
      </c>
      <c r="B1257" s="626" t="s">
        <v>528</v>
      </c>
      <c r="C1257" s="626">
        <v>89301074</v>
      </c>
      <c r="D1257" s="689" t="s">
        <v>4276</v>
      </c>
      <c r="E1257" s="690" t="s">
        <v>2896</v>
      </c>
      <c r="F1257" s="626" t="s">
        <v>2873</v>
      </c>
      <c r="G1257" s="626" t="s">
        <v>3237</v>
      </c>
      <c r="H1257" s="626" t="s">
        <v>527</v>
      </c>
      <c r="I1257" s="626" t="s">
        <v>4177</v>
      </c>
      <c r="J1257" s="626" t="s">
        <v>4022</v>
      </c>
      <c r="K1257" s="626" t="s">
        <v>4023</v>
      </c>
      <c r="L1257" s="627">
        <v>1906.12</v>
      </c>
      <c r="M1257" s="627">
        <v>3812.24</v>
      </c>
      <c r="N1257" s="626">
        <v>2</v>
      </c>
      <c r="O1257" s="691">
        <v>1</v>
      </c>
      <c r="P1257" s="627"/>
      <c r="Q1257" s="642">
        <v>0</v>
      </c>
      <c r="R1257" s="626"/>
      <c r="S1257" s="642">
        <v>0</v>
      </c>
      <c r="T1257" s="691"/>
      <c r="U1257" s="673">
        <v>0</v>
      </c>
    </row>
    <row r="1258" spans="1:21" ht="14.4" customHeight="1" x14ac:dyDescent="0.3">
      <c r="A1258" s="625">
        <v>7</v>
      </c>
      <c r="B1258" s="626" t="s">
        <v>528</v>
      </c>
      <c r="C1258" s="626">
        <v>89301074</v>
      </c>
      <c r="D1258" s="689" t="s">
        <v>4276</v>
      </c>
      <c r="E1258" s="690" t="s">
        <v>2896</v>
      </c>
      <c r="F1258" s="626" t="s">
        <v>2873</v>
      </c>
      <c r="G1258" s="626" t="s">
        <v>3237</v>
      </c>
      <c r="H1258" s="626" t="s">
        <v>527</v>
      </c>
      <c r="I1258" s="626" t="s">
        <v>3245</v>
      </c>
      <c r="J1258" s="626" t="s">
        <v>3246</v>
      </c>
      <c r="K1258" s="626" t="s">
        <v>3247</v>
      </c>
      <c r="L1258" s="627">
        <v>0</v>
      </c>
      <c r="M1258" s="627">
        <v>0</v>
      </c>
      <c r="N1258" s="626">
        <v>1</v>
      </c>
      <c r="O1258" s="691">
        <v>1</v>
      </c>
      <c r="P1258" s="627"/>
      <c r="Q1258" s="642"/>
      <c r="R1258" s="626"/>
      <c r="S1258" s="642">
        <v>0</v>
      </c>
      <c r="T1258" s="691"/>
      <c r="U1258" s="673">
        <v>0</v>
      </c>
    </row>
    <row r="1259" spans="1:21" ht="14.4" customHeight="1" x14ac:dyDescent="0.3">
      <c r="A1259" s="625">
        <v>7</v>
      </c>
      <c r="B1259" s="626" t="s">
        <v>528</v>
      </c>
      <c r="C1259" s="626">
        <v>89301074</v>
      </c>
      <c r="D1259" s="689" t="s">
        <v>4276</v>
      </c>
      <c r="E1259" s="690" t="s">
        <v>2896</v>
      </c>
      <c r="F1259" s="626" t="s">
        <v>2873</v>
      </c>
      <c r="G1259" s="626" t="s">
        <v>3237</v>
      </c>
      <c r="H1259" s="626" t="s">
        <v>527</v>
      </c>
      <c r="I1259" s="626" t="s">
        <v>4178</v>
      </c>
      <c r="J1259" s="626" t="s">
        <v>4022</v>
      </c>
      <c r="K1259" s="626" t="s">
        <v>4179</v>
      </c>
      <c r="L1259" s="627">
        <v>0</v>
      </c>
      <c r="M1259" s="627">
        <v>0</v>
      </c>
      <c r="N1259" s="626">
        <v>1</v>
      </c>
      <c r="O1259" s="691">
        <v>1</v>
      </c>
      <c r="P1259" s="627">
        <v>0</v>
      </c>
      <c r="Q1259" s="642"/>
      <c r="R1259" s="626">
        <v>1</v>
      </c>
      <c r="S1259" s="642">
        <v>1</v>
      </c>
      <c r="T1259" s="691">
        <v>1</v>
      </c>
      <c r="U1259" s="673">
        <v>1</v>
      </c>
    </row>
    <row r="1260" spans="1:21" ht="14.4" customHeight="1" x14ac:dyDescent="0.3">
      <c r="A1260" s="625">
        <v>7</v>
      </c>
      <c r="B1260" s="626" t="s">
        <v>528</v>
      </c>
      <c r="C1260" s="626">
        <v>89301074</v>
      </c>
      <c r="D1260" s="689" t="s">
        <v>4276</v>
      </c>
      <c r="E1260" s="690" t="s">
        <v>2896</v>
      </c>
      <c r="F1260" s="626" t="s">
        <v>2873</v>
      </c>
      <c r="G1260" s="626" t="s">
        <v>3237</v>
      </c>
      <c r="H1260" s="626" t="s">
        <v>527</v>
      </c>
      <c r="I1260" s="626" t="s">
        <v>4180</v>
      </c>
      <c r="J1260" s="626" t="s">
        <v>3611</v>
      </c>
      <c r="K1260" s="626" t="s">
        <v>4181</v>
      </c>
      <c r="L1260" s="627">
        <v>0</v>
      </c>
      <c r="M1260" s="627">
        <v>0</v>
      </c>
      <c r="N1260" s="626">
        <v>10</v>
      </c>
      <c r="O1260" s="691">
        <v>2</v>
      </c>
      <c r="P1260" s="627">
        <v>0</v>
      </c>
      <c r="Q1260" s="642"/>
      <c r="R1260" s="626">
        <v>6</v>
      </c>
      <c r="S1260" s="642">
        <v>0.6</v>
      </c>
      <c r="T1260" s="691">
        <v>1</v>
      </c>
      <c r="U1260" s="673">
        <v>0.5</v>
      </c>
    </row>
    <row r="1261" spans="1:21" ht="14.4" customHeight="1" x14ac:dyDescent="0.3">
      <c r="A1261" s="625">
        <v>7</v>
      </c>
      <c r="B1261" s="626" t="s">
        <v>528</v>
      </c>
      <c r="C1261" s="626">
        <v>89301074</v>
      </c>
      <c r="D1261" s="689" t="s">
        <v>4276</v>
      </c>
      <c r="E1261" s="690" t="s">
        <v>2896</v>
      </c>
      <c r="F1261" s="626" t="s">
        <v>2873</v>
      </c>
      <c r="G1261" s="626" t="s">
        <v>3237</v>
      </c>
      <c r="H1261" s="626" t="s">
        <v>527</v>
      </c>
      <c r="I1261" s="626" t="s">
        <v>4182</v>
      </c>
      <c r="J1261" s="626" t="s">
        <v>3613</v>
      </c>
      <c r="K1261" s="626" t="s">
        <v>4183</v>
      </c>
      <c r="L1261" s="627">
        <v>0</v>
      </c>
      <c r="M1261" s="627">
        <v>0</v>
      </c>
      <c r="N1261" s="626">
        <v>1</v>
      </c>
      <c r="O1261" s="691">
        <v>1</v>
      </c>
      <c r="P1261" s="627"/>
      <c r="Q1261" s="642"/>
      <c r="R1261" s="626"/>
      <c r="S1261" s="642">
        <v>0</v>
      </c>
      <c r="T1261" s="691"/>
      <c r="U1261" s="673">
        <v>0</v>
      </c>
    </row>
    <row r="1262" spans="1:21" ht="14.4" customHeight="1" x14ac:dyDescent="0.3">
      <c r="A1262" s="625">
        <v>7</v>
      </c>
      <c r="B1262" s="626" t="s">
        <v>528</v>
      </c>
      <c r="C1262" s="626">
        <v>89301074</v>
      </c>
      <c r="D1262" s="689" t="s">
        <v>4276</v>
      </c>
      <c r="E1262" s="690" t="s">
        <v>2896</v>
      </c>
      <c r="F1262" s="626" t="s">
        <v>2873</v>
      </c>
      <c r="G1262" s="626" t="s">
        <v>3237</v>
      </c>
      <c r="H1262" s="626" t="s">
        <v>527</v>
      </c>
      <c r="I1262" s="626" t="s">
        <v>4184</v>
      </c>
      <c r="J1262" s="626" t="s">
        <v>3611</v>
      </c>
      <c r="K1262" s="626" t="s">
        <v>4185</v>
      </c>
      <c r="L1262" s="627">
        <v>0</v>
      </c>
      <c r="M1262" s="627">
        <v>0</v>
      </c>
      <c r="N1262" s="626">
        <v>6</v>
      </c>
      <c r="O1262" s="691">
        <v>1</v>
      </c>
      <c r="P1262" s="627"/>
      <c r="Q1262" s="642"/>
      <c r="R1262" s="626"/>
      <c r="S1262" s="642">
        <v>0</v>
      </c>
      <c r="T1262" s="691"/>
      <c r="U1262" s="673">
        <v>0</v>
      </c>
    </row>
    <row r="1263" spans="1:21" ht="14.4" customHeight="1" x14ac:dyDescent="0.3">
      <c r="A1263" s="625">
        <v>7</v>
      </c>
      <c r="B1263" s="626" t="s">
        <v>528</v>
      </c>
      <c r="C1263" s="626">
        <v>89301074</v>
      </c>
      <c r="D1263" s="689" t="s">
        <v>4276</v>
      </c>
      <c r="E1263" s="690" t="s">
        <v>2896</v>
      </c>
      <c r="F1263" s="626" t="s">
        <v>2873</v>
      </c>
      <c r="G1263" s="626" t="s">
        <v>3615</v>
      </c>
      <c r="H1263" s="626" t="s">
        <v>527</v>
      </c>
      <c r="I1263" s="626" t="s">
        <v>3616</v>
      </c>
      <c r="J1263" s="626" t="s">
        <v>3617</v>
      </c>
      <c r="K1263" s="626" t="s">
        <v>3158</v>
      </c>
      <c r="L1263" s="627">
        <v>64.13</v>
      </c>
      <c r="M1263" s="627">
        <v>128.26</v>
      </c>
      <c r="N1263" s="626">
        <v>2</v>
      </c>
      <c r="O1263" s="691">
        <v>0.5</v>
      </c>
      <c r="P1263" s="627">
        <v>128.26</v>
      </c>
      <c r="Q1263" s="642">
        <v>1</v>
      </c>
      <c r="R1263" s="626">
        <v>2</v>
      </c>
      <c r="S1263" s="642">
        <v>1</v>
      </c>
      <c r="T1263" s="691">
        <v>0.5</v>
      </c>
      <c r="U1263" s="673">
        <v>1</v>
      </c>
    </row>
    <row r="1264" spans="1:21" ht="14.4" customHeight="1" x14ac:dyDescent="0.3">
      <c r="A1264" s="625">
        <v>7</v>
      </c>
      <c r="B1264" s="626" t="s">
        <v>528</v>
      </c>
      <c r="C1264" s="626">
        <v>89301074</v>
      </c>
      <c r="D1264" s="689" t="s">
        <v>4276</v>
      </c>
      <c r="E1264" s="690" t="s">
        <v>2896</v>
      </c>
      <c r="F1264" s="626" t="s">
        <v>2873</v>
      </c>
      <c r="G1264" s="626" t="s">
        <v>3252</v>
      </c>
      <c r="H1264" s="626" t="s">
        <v>527</v>
      </c>
      <c r="I1264" s="626" t="s">
        <v>3253</v>
      </c>
      <c r="J1264" s="626" t="s">
        <v>3254</v>
      </c>
      <c r="K1264" s="626" t="s">
        <v>3175</v>
      </c>
      <c r="L1264" s="627">
        <v>114.52</v>
      </c>
      <c r="M1264" s="627">
        <v>343.56</v>
      </c>
      <c r="N1264" s="626">
        <v>3</v>
      </c>
      <c r="O1264" s="691">
        <v>0.5</v>
      </c>
      <c r="P1264" s="627"/>
      <c r="Q1264" s="642">
        <v>0</v>
      </c>
      <c r="R1264" s="626"/>
      <c r="S1264" s="642">
        <v>0</v>
      </c>
      <c r="T1264" s="691"/>
      <c r="U1264" s="673">
        <v>0</v>
      </c>
    </row>
    <row r="1265" spans="1:21" ht="14.4" customHeight="1" x14ac:dyDescent="0.3">
      <c r="A1265" s="625">
        <v>7</v>
      </c>
      <c r="B1265" s="626" t="s">
        <v>528</v>
      </c>
      <c r="C1265" s="626">
        <v>89301074</v>
      </c>
      <c r="D1265" s="689" t="s">
        <v>4276</v>
      </c>
      <c r="E1265" s="690" t="s">
        <v>2896</v>
      </c>
      <c r="F1265" s="626" t="s">
        <v>2873</v>
      </c>
      <c r="G1265" s="626" t="s">
        <v>3252</v>
      </c>
      <c r="H1265" s="626" t="s">
        <v>527</v>
      </c>
      <c r="I1265" s="626" t="s">
        <v>3255</v>
      </c>
      <c r="J1265" s="626" t="s">
        <v>3254</v>
      </c>
      <c r="K1265" s="626" t="s">
        <v>3175</v>
      </c>
      <c r="L1265" s="627">
        <v>0</v>
      </c>
      <c r="M1265" s="627">
        <v>0</v>
      </c>
      <c r="N1265" s="626">
        <v>3</v>
      </c>
      <c r="O1265" s="691">
        <v>1</v>
      </c>
      <c r="P1265" s="627"/>
      <c r="Q1265" s="642"/>
      <c r="R1265" s="626"/>
      <c r="S1265" s="642">
        <v>0</v>
      </c>
      <c r="T1265" s="691"/>
      <c r="U1265" s="673">
        <v>0</v>
      </c>
    </row>
    <row r="1266" spans="1:21" ht="14.4" customHeight="1" x14ac:dyDescent="0.3">
      <c r="A1266" s="625">
        <v>7</v>
      </c>
      <c r="B1266" s="626" t="s">
        <v>528</v>
      </c>
      <c r="C1266" s="626">
        <v>89301074</v>
      </c>
      <c r="D1266" s="689" t="s">
        <v>4276</v>
      </c>
      <c r="E1266" s="690" t="s">
        <v>2896</v>
      </c>
      <c r="F1266" s="626" t="s">
        <v>2873</v>
      </c>
      <c r="G1266" s="626" t="s">
        <v>3252</v>
      </c>
      <c r="H1266" s="626" t="s">
        <v>527</v>
      </c>
      <c r="I1266" s="626" t="s">
        <v>4186</v>
      </c>
      <c r="J1266" s="626" t="s">
        <v>3257</v>
      </c>
      <c r="K1266" s="626" t="s">
        <v>930</v>
      </c>
      <c r="L1266" s="627">
        <v>196.46</v>
      </c>
      <c r="M1266" s="627">
        <v>196.46</v>
      </c>
      <c r="N1266" s="626">
        <v>1</v>
      </c>
      <c r="O1266" s="691">
        <v>1</v>
      </c>
      <c r="P1266" s="627"/>
      <c r="Q1266" s="642">
        <v>0</v>
      </c>
      <c r="R1266" s="626"/>
      <c r="S1266" s="642">
        <v>0</v>
      </c>
      <c r="T1266" s="691"/>
      <c r="U1266" s="673">
        <v>0</v>
      </c>
    </row>
    <row r="1267" spans="1:21" ht="14.4" customHeight="1" x14ac:dyDescent="0.3">
      <c r="A1267" s="625">
        <v>7</v>
      </c>
      <c r="B1267" s="626" t="s">
        <v>528</v>
      </c>
      <c r="C1267" s="626">
        <v>89301074</v>
      </c>
      <c r="D1267" s="689" t="s">
        <v>4276</v>
      </c>
      <c r="E1267" s="690" t="s">
        <v>2896</v>
      </c>
      <c r="F1267" s="626" t="s">
        <v>2873</v>
      </c>
      <c r="G1267" s="626" t="s">
        <v>3252</v>
      </c>
      <c r="H1267" s="626" t="s">
        <v>527</v>
      </c>
      <c r="I1267" s="626" t="s">
        <v>4187</v>
      </c>
      <c r="J1267" s="626" t="s">
        <v>3259</v>
      </c>
      <c r="K1267" s="626" t="s">
        <v>4188</v>
      </c>
      <c r="L1267" s="627">
        <v>147.36000000000001</v>
      </c>
      <c r="M1267" s="627">
        <v>294.72000000000003</v>
      </c>
      <c r="N1267" s="626">
        <v>2</v>
      </c>
      <c r="O1267" s="691">
        <v>0.5</v>
      </c>
      <c r="P1267" s="627">
        <v>294.72000000000003</v>
      </c>
      <c r="Q1267" s="642">
        <v>1</v>
      </c>
      <c r="R1267" s="626">
        <v>2</v>
      </c>
      <c r="S1267" s="642">
        <v>1</v>
      </c>
      <c r="T1267" s="691">
        <v>0.5</v>
      </c>
      <c r="U1267" s="673">
        <v>1</v>
      </c>
    </row>
    <row r="1268" spans="1:21" ht="14.4" customHeight="1" x14ac:dyDescent="0.3">
      <c r="A1268" s="625">
        <v>7</v>
      </c>
      <c r="B1268" s="626" t="s">
        <v>528</v>
      </c>
      <c r="C1268" s="626">
        <v>89301074</v>
      </c>
      <c r="D1268" s="689" t="s">
        <v>4276</v>
      </c>
      <c r="E1268" s="690" t="s">
        <v>2896</v>
      </c>
      <c r="F1268" s="626" t="s">
        <v>2873</v>
      </c>
      <c r="G1268" s="626" t="s">
        <v>3252</v>
      </c>
      <c r="H1268" s="626" t="s">
        <v>645</v>
      </c>
      <c r="I1268" s="626" t="s">
        <v>3261</v>
      </c>
      <c r="J1268" s="626" t="s">
        <v>3262</v>
      </c>
      <c r="K1268" s="626" t="s">
        <v>3263</v>
      </c>
      <c r="L1268" s="627">
        <v>147.36000000000001</v>
      </c>
      <c r="M1268" s="627">
        <v>1915.68</v>
      </c>
      <c r="N1268" s="626">
        <v>13</v>
      </c>
      <c r="O1268" s="691">
        <v>3</v>
      </c>
      <c r="P1268" s="627">
        <v>1620.96</v>
      </c>
      <c r="Q1268" s="642">
        <v>0.84615384615384615</v>
      </c>
      <c r="R1268" s="626">
        <v>11</v>
      </c>
      <c r="S1268" s="642">
        <v>0.84615384615384615</v>
      </c>
      <c r="T1268" s="691">
        <v>2</v>
      </c>
      <c r="U1268" s="673">
        <v>0.66666666666666663</v>
      </c>
    </row>
    <row r="1269" spans="1:21" ht="14.4" customHeight="1" x14ac:dyDescent="0.3">
      <c r="A1269" s="625">
        <v>7</v>
      </c>
      <c r="B1269" s="626" t="s">
        <v>528</v>
      </c>
      <c r="C1269" s="626">
        <v>89301074</v>
      </c>
      <c r="D1269" s="689" t="s">
        <v>4276</v>
      </c>
      <c r="E1269" s="690" t="s">
        <v>2896</v>
      </c>
      <c r="F1269" s="626" t="s">
        <v>2873</v>
      </c>
      <c r="G1269" s="626" t="s">
        <v>3252</v>
      </c>
      <c r="H1269" s="626" t="s">
        <v>645</v>
      </c>
      <c r="I1269" s="626" t="s">
        <v>3264</v>
      </c>
      <c r="J1269" s="626" t="s">
        <v>3265</v>
      </c>
      <c r="K1269" s="626" t="s">
        <v>930</v>
      </c>
      <c r="L1269" s="627">
        <v>196.46</v>
      </c>
      <c r="M1269" s="627">
        <v>2553.98</v>
      </c>
      <c r="N1269" s="626">
        <v>13</v>
      </c>
      <c r="O1269" s="691">
        <v>1.5</v>
      </c>
      <c r="P1269" s="627">
        <v>1178.76</v>
      </c>
      <c r="Q1269" s="642">
        <v>0.46153846153846151</v>
      </c>
      <c r="R1269" s="626">
        <v>6</v>
      </c>
      <c r="S1269" s="642">
        <v>0.46153846153846156</v>
      </c>
      <c r="T1269" s="691">
        <v>0.5</v>
      </c>
      <c r="U1269" s="673">
        <v>0.33333333333333331</v>
      </c>
    </row>
    <row r="1270" spans="1:21" ht="14.4" customHeight="1" x14ac:dyDescent="0.3">
      <c r="A1270" s="625">
        <v>7</v>
      </c>
      <c r="B1270" s="626" t="s">
        <v>528</v>
      </c>
      <c r="C1270" s="626">
        <v>89301074</v>
      </c>
      <c r="D1270" s="689" t="s">
        <v>4276</v>
      </c>
      <c r="E1270" s="690" t="s">
        <v>2896</v>
      </c>
      <c r="F1270" s="626" t="s">
        <v>2873</v>
      </c>
      <c r="G1270" s="626" t="s">
        <v>3252</v>
      </c>
      <c r="H1270" s="626" t="s">
        <v>527</v>
      </c>
      <c r="I1270" s="626" t="s">
        <v>3671</v>
      </c>
      <c r="J1270" s="626" t="s">
        <v>3267</v>
      </c>
      <c r="K1270" s="626" t="s">
        <v>3175</v>
      </c>
      <c r="L1270" s="627">
        <v>0</v>
      </c>
      <c r="M1270" s="627">
        <v>0</v>
      </c>
      <c r="N1270" s="626">
        <v>3</v>
      </c>
      <c r="O1270" s="691">
        <v>1</v>
      </c>
      <c r="P1270" s="627"/>
      <c r="Q1270" s="642"/>
      <c r="R1270" s="626"/>
      <c r="S1270" s="642">
        <v>0</v>
      </c>
      <c r="T1270" s="691"/>
      <c r="U1270" s="673">
        <v>0</v>
      </c>
    </row>
    <row r="1271" spans="1:21" ht="14.4" customHeight="1" x14ac:dyDescent="0.3">
      <c r="A1271" s="625">
        <v>7</v>
      </c>
      <c r="B1271" s="626" t="s">
        <v>528</v>
      </c>
      <c r="C1271" s="626">
        <v>89301074</v>
      </c>
      <c r="D1271" s="689" t="s">
        <v>4276</v>
      </c>
      <c r="E1271" s="690" t="s">
        <v>2896</v>
      </c>
      <c r="F1271" s="626" t="s">
        <v>2873</v>
      </c>
      <c r="G1271" s="626" t="s">
        <v>3252</v>
      </c>
      <c r="H1271" s="626" t="s">
        <v>527</v>
      </c>
      <c r="I1271" s="626" t="s">
        <v>3266</v>
      </c>
      <c r="J1271" s="626" t="s">
        <v>3267</v>
      </c>
      <c r="K1271" s="626" t="s">
        <v>3268</v>
      </c>
      <c r="L1271" s="627">
        <v>163.72999999999999</v>
      </c>
      <c r="M1271" s="627">
        <v>163.72999999999999</v>
      </c>
      <c r="N1271" s="626">
        <v>1</v>
      </c>
      <c r="O1271" s="691">
        <v>1</v>
      </c>
      <c r="P1271" s="627">
        <v>163.72999999999999</v>
      </c>
      <c r="Q1271" s="642">
        <v>1</v>
      </c>
      <c r="R1271" s="626">
        <v>1</v>
      </c>
      <c r="S1271" s="642">
        <v>1</v>
      </c>
      <c r="T1271" s="691">
        <v>1</v>
      </c>
      <c r="U1271" s="673">
        <v>1</v>
      </c>
    </row>
    <row r="1272" spans="1:21" ht="14.4" customHeight="1" x14ac:dyDescent="0.3">
      <c r="A1272" s="625">
        <v>7</v>
      </c>
      <c r="B1272" s="626" t="s">
        <v>528</v>
      </c>
      <c r="C1272" s="626">
        <v>89301074</v>
      </c>
      <c r="D1272" s="689" t="s">
        <v>4276</v>
      </c>
      <c r="E1272" s="690" t="s">
        <v>2896</v>
      </c>
      <c r="F1272" s="626" t="s">
        <v>2873</v>
      </c>
      <c r="G1272" s="626" t="s">
        <v>3252</v>
      </c>
      <c r="H1272" s="626" t="s">
        <v>645</v>
      </c>
      <c r="I1272" s="626" t="s">
        <v>3269</v>
      </c>
      <c r="J1272" s="626" t="s">
        <v>3270</v>
      </c>
      <c r="K1272" s="626" t="s">
        <v>3175</v>
      </c>
      <c r="L1272" s="627">
        <v>124.51</v>
      </c>
      <c r="M1272" s="627">
        <v>747.06000000000006</v>
      </c>
      <c r="N1272" s="626">
        <v>6</v>
      </c>
      <c r="O1272" s="691">
        <v>0.5</v>
      </c>
      <c r="P1272" s="627"/>
      <c r="Q1272" s="642">
        <v>0</v>
      </c>
      <c r="R1272" s="626"/>
      <c r="S1272" s="642">
        <v>0</v>
      </c>
      <c r="T1272" s="691"/>
      <c r="U1272" s="673">
        <v>0</v>
      </c>
    </row>
    <row r="1273" spans="1:21" ht="14.4" customHeight="1" x14ac:dyDescent="0.3">
      <c r="A1273" s="625">
        <v>7</v>
      </c>
      <c r="B1273" s="626" t="s">
        <v>528</v>
      </c>
      <c r="C1273" s="626">
        <v>89301074</v>
      </c>
      <c r="D1273" s="689" t="s">
        <v>4276</v>
      </c>
      <c r="E1273" s="690" t="s">
        <v>2896</v>
      </c>
      <c r="F1273" s="626" t="s">
        <v>2873</v>
      </c>
      <c r="G1273" s="626" t="s">
        <v>3252</v>
      </c>
      <c r="H1273" s="626" t="s">
        <v>645</v>
      </c>
      <c r="I1273" s="626" t="s">
        <v>3377</v>
      </c>
      <c r="J1273" s="626" t="s">
        <v>3270</v>
      </c>
      <c r="K1273" s="626" t="s">
        <v>3268</v>
      </c>
      <c r="L1273" s="627">
        <v>207.53</v>
      </c>
      <c r="M1273" s="627">
        <v>622.59</v>
      </c>
      <c r="N1273" s="626">
        <v>3</v>
      </c>
      <c r="O1273" s="691">
        <v>1</v>
      </c>
      <c r="P1273" s="627">
        <v>622.59</v>
      </c>
      <c r="Q1273" s="642">
        <v>1</v>
      </c>
      <c r="R1273" s="626">
        <v>3</v>
      </c>
      <c r="S1273" s="642">
        <v>1</v>
      </c>
      <c r="T1273" s="691">
        <v>1</v>
      </c>
      <c r="U1273" s="673">
        <v>1</v>
      </c>
    </row>
    <row r="1274" spans="1:21" ht="14.4" customHeight="1" x14ac:dyDescent="0.3">
      <c r="A1274" s="625">
        <v>7</v>
      </c>
      <c r="B1274" s="626" t="s">
        <v>528</v>
      </c>
      <c r="C1274" s="626">
        <v>89301074</v>
      </c>
      <c r="D1274" s="689" t="s">
        <v>4276</v>
      </c>
      <c r="E1274" s="690" t="s">
        <v>2896</v>
      </c>
      <c r="F1274" s="626" t="s">
        <v>2873</v>
      </c>
      <c r="G1274" s="626" t="s">
        <v>3252</v>
      </c>
      <c r="H1274" s="626" t="s">
        <v>645</v>
      </c>
      <c r="I1274" s="626" t="s">
        <v>3377</v>
      </c>
      <c r="J1274" s="626" t="s">
        <v>3270</v>
      </c>
      <c r="K1274" s="626" t="s">
        <v>3268</v>
      </c>
      <c r="L1274" s="627">
        <v>163.72999999999999</v>
      </c>
      <c r="M1274" s="627">
        <v>982.38</v>
      </c>
      <c r="N1274" s="626">
        <v>6</v>
      </c>
      <c r="O1274" s="691">
        <v>3.5</v>
      </c>
      <c r="P1274" s="627">
        <v>818.65</v>
      </c>
      <c r="Q1274" s="642">
        <v>0.83333333333333326</v>
      </c>
      <c r="R1274" s="626">
        <v>5</v>
      </c>
      <c r="S1274" s="642">
        <v>0.83333333333333337</v>
      </c>
      <c r="T1274" s="691">
        <v>2.5</v>
      </c>
      <c r="U1274" s="673">
        <v>0.7142857142857143</v>
      </c>
    </row>
    <row r="1275" spans="1:21" ht="14.4" customHeight="1" x14ac:dyDescent="0.3">
      <c r="A1275" s="625">
        <v>7</v>
      </c>
      <c r="B1275" s="626" t="s">
        <v>528</v>
      </c>
      <c r="C1275" s="626">
        <v>89301074</v>
      </c>
      <c r="D1275" s="689" t="s">
        <v>4276</v>
      </c>
      <c r="E1275" s="690" t="s">
        <v>2896</v>
      </c>
      <c r="F1275" s="626" t="s">
        <v>2873</v>
      </c>
      <c r="G1275" s="626" t="s">
        <v>3252</v>
      </c>
      <c r="H1275" s="626" t="s">
        <v>645</v>
      </c>
      <c r="I1275" s="626" t="s">
        <v>3378</v>
      </c>
      <c r="J1275" s="626" t="s">
        <v>3369</v>
      </c>
      <c r="K1275" s="626" t="s">
        <v>3374</v>
      </c>
      <c r="L1275" s="627">
        <v>314.35000000000002</v>
      </c>
      <c r="M1275" s="627">
        <v>2514.8000000000002</v>
      </c>
      <c r="N1275" s="626">
        <v>8</v>
      </c>
      <c r="O1275" s="691">
        <v>4</v>
      </c>
      <c r="P1275" s="627">
        <v>1571.75</v>
      </c>
      <c r="Q1275" s="642">
        <v>0.625</v>
      </c>
      <c r="R1275" s="626">
        <v>5</v>
      </c>
      <c r="S1275" s="642">
        <v>0.625</v>
      </c>
      <c r="T1275" s="691">
        <v>2.5</v>
      </c>
      <c r="U1275" s="673">
        <v>0.625</v>
      </c>
    </row>
    <row r="1276" spans="1:21" ht="14.4" customHeight="1" x14ac:dyDescent="0.3">
      <c r="A1276" s="625">
        <v>7</v>
      </c>
      <c r="B1276" s="626" t="s">
        <v>528</v>
      </c>
      <c r="C1276" s="626">
        <v>89301074</v>
      </c>
      <c r="D1276" s="689" t="s">
        <v>4276</v>
      </c>
      <c r="E1276" s="690" t="s">
        <v>2896</v>
      </c>
      <c r="F1276" s="626" t="s">
        <v>2873</v>
      </c>
      <c r="G1276" s="626" t="s">
        <v>3252</v>
      </c>
      <c r="H1276" s="626" t="s">
        <v>645</v>
      </c>
      <c r="I1276" s="626" t="s">
        <v>3378</v>
      </c>
      <c r="J1276" s="626" t="s">
        <v>3369</v>
      </c>
      <c r="K1276" s="626" t="s">
        <v>3374</v>
      </c>
      <c r="L1276" s="627">
        <v>314.33999999999997</v>
      </c>
      <c r="M1276" s="627">
        <v>5972.4599999999991</v>
      </c>
      <c r="N1276" s="626">
        <v>19</v>
      </c>
      <c r="O1276" s="691">
        <v>5.5</v>
      </c>
      <c r="P1276" s="627">
        <v>3457.74</v>
      </c>
      <c r="Q1276" s="642">
        <v>0.57894736842105265</v>
      </c>
      <c r="R1276" s="626">
        <v>11</v>
      </c>
      <c r="S1276" s="642">
        <v>0.57894736842105265</v>
      </c>
      <c r="T1276" s="691">
        <v>3</v>
      </c>
      <c r="U1276" s="673">
        <v>0.54545454545454541</v>
      </c>
    </row>
    <row r="1277" spans="1:21" ht="14.4" customHeight="1" x14ac:dyDescent="0.3">
      <c r="A1277" s="625">
        <v>7</v>
      </c>
      <c r="B1277" s="626" t="s">
        <v>528</v>
      </c>
      <c r="C1277" s="626">
        <v>89301074</v>
      </c>
      <c r="D1277" s="689" t="s">
        <v>4276</v>
      </c>
      <c r="E1277" s="690" t="s">
        <v>2896</v>
      </c>
      <c r="F1277" s="626" t="s">
        <v>2873</v>
      </c>
      <c r="G1277" s="626" t="s">
        <v>3252</v>
      </c>
      <c r="H1277" s="626" t="s">
        <v>527</v>
      </c>
      <c r="I1277" s="626" t="s">
        <v>4189</v>
      </c>
      <c r="J1277" s="626" t="s">
        <v>4190</v>
      </c>
      <c r="K1277" s="626" t="s">
        <v>3670</v>
      </c>
      <c r="L1277" s="627">
        <v>32.74</v>
      </c>
      <c r="M1277" s="627">
        <v>32.74</v>
      </c>
      <c r="N1277" s="626">
        <v>1</v>
      </c>
      <c r="O1277" s="691">
        <v>0.5</v>
      </c>
      <c r="P1277" s="627"/>
      <c r="Q1277" s="642">
        <v>0</v>
      </c>
      <c r="R1277" s="626"/>
      <c r="S1277" s="642">
        <v>0</v>
      </c>
      <c r="T1277" s="691"/>
      <c r="U1277" s="673">
        <v>0</v>
      </c>
    </row>
    <row r="1278" spans="1:21" ht="14.4" customHeight="1" x14ac:dyDescent="0.3">
      <c r="A1278" s="625">
        <v>7</v>
      </c>
      <c r="B1278" s="626" t="s">
        <v>528</v>
      </c>
      <c r="C1278" s="626">
        <v>89301074</v>
      </c>
      <c r="D1278" s="689" t="s">
        <v>4276</v>
      </c>
      <c r="E1278" s="690" t="s">
        <v>2896</v>
      </c>
      <c r="F1278" s="626" t="s">
        <v>2873</v>
      </c>
      <c r="G1278" s="626" t="s">
        <v>3252</v>
      </c>
      <c r="H1278" s="626" t="s">
        <v>527</v>
      </c>
      <c r="I1278" s="626" t="s">
        <v>4191</v>
      </c>
      <c r="J1278" s="626" t="s">
        <v>4029</v>
      </c>
      <c r="K1278" s="626" t="s">
        <v>4030</v>
      </c>
      <c r="L1278" s="627">
        <v>294.7</v>
      </c>
      <c r="M1278" s="627">
        <v>884.09999999999991</v>
      </c>
      <c r="N1278" s="626">
        <v>3</v>
      </c>
      <c r="O1278" s="691">
        <v>1</v>
      </c>
      <c r="P1278" s="627"/>
      <c r="Q1278" s="642">
        <v>0</v>
      </c>
      <c r="R1278" s="626"/>
      <c r="S1278" s="642">
        <v>0</v>
      </c>
      <c r="T1278" s="691"/>
      <c r="U1278" s="673">
        <v>0</v>
      </c>
    </row>
    <row r="1279" spans="1:21" ht="14.4" customHeight="1" x14ac:dyDescent="0.3">
      <c r="A1279" s="625">
        <v>7</v>
      </c>
      <c r="B1279" s="626" t="s">
        <v>528</v>
      </c>
      <c r="C1279" s="626">
        <v>89301074</v>
      </c>
      <c r="D1279" s="689" t="s">
        <v>4276</v>
      </c>
      <c r="E1279" s="690" t="s">
        <v>2896</v>
      </c>
      <c r="F1279" s="626" t="s">
        <v>2873</v>
      </c>
      <c r="G1279" s="626" t="s">
        <v>3034</v>
      </c>
      <c r="H1279" s="626" t="s">
        <v>527</v>
      </c>
      <c r="I1279" s="626" t="s">
        <v>3620</v>
      </c>
      <c r="J1279" s="626" t="s">
        <v>3621</v>
      </c>
      <c r="K1279" s="626" t="s">
        <v>3622</v>
      </c>
      <c r="L1279" s="627">
        <v>0</v>
      </c>
      <c r="M1279" s="627">
        <v>0</v>
      </c>
      <c r="N1279" s="626">
        <v>10</v>
      </c>
      <c r="O1279" s="691">
        <v>3.5</v>
      </c>
      <c r="P1279" s="627">
        <v>0</v>
      </c>
      <c r="Q1279" s="642"/>
      <c r="R1279" s="626">
        <v>2</v>
      </c>
      <c r="S1279" s="642">
        <v>0.2</v>
      </c>
      <c r="T1279" s="691">
        <v>1</v>
      </c>
      <c r="U1279" s="673">
        <v>0.2857142857142857</v>
      </c>
    </row>
    <row r="1280" spans="1:21" ht="14.4" customHeight="1" x14ac:dyDescent="0.3">
      <c r="A1280" s="625">
        <v>7</v>
      </c>
      <c r="B1280" s="626" t="s">
        <v>528</v>
      </c>
      <c r="C1280" s="626">
        <v>89301074</v>
      </c>
      <c r="D1280" s="689" t="s">
        <v>4276</v>
      </c>
      <c r="E1280" s="690" t="s">
        <v>2896</v>
      </c>
      <c r="F1280" s="626" t="s">
        <v>2873</v>
      </c>
      <c r="G1280" s="626" t="s">
        <v>3034</v>
      </c>
      <c r="H1280" s="626" t="s">
        <v>527</v>
      </c>
      <c r="I1280" s="626" t="s">
        <v>3271</v>
      </c>
      <c r="J1280" s="626" t="s">
        <v>3272</v>
      </c>
      <c r="K1280" s="626" t="s">
        <v>3002</v>
      </c>
      <c r="L1280" s="627">
        <v>154.33000000000001</v>
      </c>
      <c r="M1280" s="627">
        <v>5710.2099999999991</v>
      </c>
      <c r="N1280" s="626">
        <v>37</v>
      </c>
      <c r="O1280" s="691">
        <v>10</v>
      </c>
      <c r="P1280" s="627">
        <v>2777.9399999999996</v>
      </c>
      <c r="Q1280" s="642">
        <v>0.48648648648648651</v>
      </c>
      <c r="R1280" s="626">
        <v>18</v>
      </c>
      <c r="S1280" s="642">
        <v>0.48648648648648651</v>
      </c>
      <c r="T1280" s="691">
        <v>5.5</v>
      </c>
      <c r="U1280" s="673">
        <v>0.55000000000000004</v>
      </c>
    </row>
    <row r="1281" spans="1:21" ht="14.4" customHeight="1" x14ac:dyDescent="0.3">
      <c r="A1281" s="625">
        <v>7</v>
      </c>
      <c r="B1281" s="626" t="s">
        <v>528</v>
      </c>
      <c r="C1281" s="626">
        <v>89301074</v>
      </c>
      <c r="D1281" s="689" t="s">
        <v>4276</v>
      </c>
      <c r="E1281" s="690" t="s">
        <v>2896</v>
      </c>
      <c r="F1281" s="626" t="s">
        <v>2873</v>
      </c>
      <c r="G1281" s="626" t="s">
        <v>3034</v>
      </c>
      <c r="H1281" s="626" t="s">
        <v>527</v>
      </c>
      <c r="I1281" s="626" t="s">
        <v>3035</v>
      </c>
      <c r="J1281" s="626" t="s">
        <v>3036</v>
      </c>
      <c r="K1281" s="626" t="s">
        <v>3002</v>
      </c>
      <c r="L1281" s="627">
        <v>60.97</v>
      </c>
      <c r="M1281" s="627">
        <v>7316.4000000000005</v>
      </c>
      <c r="N1281" s="626">
        <v>120</v>
      </c>
      <c r="O1281" s="691">
        <v>36</v>
      </c>
      <c r="P1281" s="627">
        <v>3963.05</v>
      </c>
      <c r="Q1281" s="642">
        <v>0.54166666666666663</v>
      </c>
      <c r="R1281" s="626">
        <v>65</v>
      </c>
      <c r="S1281" s="642">
        <v>0.54166666666666663</v>
      </c>
      <c r="T1281" s="691">
        <v>20.5</v>
      </c>
      <c r="U1281" s="673">
        <v>0.56944444444444442</v>
      </c>
    </row>
    <row r="1282" spans="1:21" ht="14.4" customHeight="1" x14ac:dyDescent="0.3">
      <c r="A1282" s="625">
        <v>7</v>
      </c>
      <c r="B1282" s="626" t="s">
        <v>528</v>
      </c>
      <c r="C1282" s="626">
        <v>89301074</v>
      </c>
      <c r="D1282" s="689" t="s">
        <v>4276</v>
      </c>
      <c r="E1282" s="690" t="s">
        <v>2896</v>
      </c>
      <c r="F1282" s="626" t="s">
        <v>2873</v>
      </c>
      <c r="G1282" s="626" t="s">
        <v>3034</v>
      </c>
      <c r="H1282" s="626" t="s">
        <v>527</v>
      </c>
      <c r="I1282" s="626" t="s">
        <v>3383</v>
      </c>
      <c r="J1282" s="626" t="s">
        <v>3036</v>
      </c>
      <c r="K1282" s="626" t="s">
        <v>3384</v>
      </c>
      <c r="L1282" s="627">
        <v>0</v>
      </c>
      <c r="M1282" s="627">
        <v>0</v>
      </c>
      <c r="N1282" s="626">
        <v>1</v>
      </c>
      <c r="O1282" s="691">
        <v>0.5</v>
      </c>
      <c r="P1282" s="627"/>
      <c r="Q1282" s="642"/>
      <c r="R1282" s="626"/>
      <c r="S1282" s="642">
        <v>0</v>
      </c>
      <c r="T1282" s="691"/>
      <c r="U1282" s="673">
        <v>0</v>
      </c>
    </row>
    <row r="1283" spans="1:21" ht="14.4" customHeight="1" x14ac:dyDescent="0.3">
      <c r="A1283" s="625">
        <v>7</v>
      </c>
      <c r="B1283" s="626" t="s">
        <v>528</v>
      </c>
      <c r="C1283" s="626">
        <v>89301074</v>
      </c>
      <c r="D1283" s="689" t="s">
        <v>4276</v>
      </c>
      <c r="E1283" s="690" t="s">
        <v>2896</v>
      </c>
      <c r="F1283" s="626" t="s">
        <v>2873</v>
      </c>
      <c r="G1283" s="626" t="s">
        <v>3034</v>
      </c>
      <c r="H1283" s="626" t="s">
        <v>527</v>
      </c>
      <c r="I1283" s="626" t="s">
        <v>4192</v>
      </c>
      <c r="J1283" s="626" t="s">
        <v>3621</v>
      </c>
      <c r="K1283" s="626" t="s">
        <v>4193</v>
      </c>
      <c r="L1283" s="627">
        <v>0</v>
      </c>
      <c r="M1283" s="627">
        <v>0</v>
      </c>
      <c r="N1283" s="626">
        <v>3</v>
      </c>
      <c r="O1283" s="691">
        <v>1.5</v>
      </c>
      <c r="P1283" s="627">
        <v>0</v>
      </c>
      <c r="Q1283" s="642"/>
      <c r="R1283" s="626">
        <v>2</v>
      </c>
      <c r="S1283" s="642">
        <v>0.66666666666666663</v>
      </c>
      <c r="T1283" s="691">
        <v>0.5</v>
      </c>
      <c r="U1283" s="673">
        <v>0.33333333333333331</v>
      </c>
    </row>
    <row r="1284" spans="1:21" ht="14.4" customHeight="1" x14ac:dyDescent="0.3">
      <c r="A1284" s="625">
        <v>7</v>
      </c>
      <c r="B1284" s="626" t="s">
        <v>528</v>
      </c>
      <c r="C1284" s="626">
        <v>89301074</v>
      </c>
      <c r="D1284" s="689" t="s">
        <v>4276</v>
      </c>
      <c r="E1284" s="690" t="s">
        <v>2896</v>
      </c>
      <c r="F1284" s="626" t="s">
        <v>2873</v>
      </c>
      <c r="G1284" s="626" t="s">
        <v>3034</v>
      </c>
      <c r="H1284" s="626" t="s">
        <v>527</v>
      </c>
      <c r="I1284" s="626" t="s">
        <v>4194</v>
      </c>
      <c r="J1284" s="626" t="s">
        <v>3621</v>
      </c>
      <c r="K1284" s="626" t="s">
        <v>4193</v>
      </c>
      <c r="L1284" s="627">
        <v>0</v>
      </c>
      <c r="M1284" s="627">
        <v>0</v>
      </c>
      <c r="N1284" s="626">
        <v>1</v>
      </c>
      <c r="O1284" s="691">
        <v>0.5</v>
      </c>
      <c r="P1284" s="627">
        <v>0</v>
      </c>
      <c r="Q1284" s="642"/>
      <c r="R1284" s="626">
        <v>1</v>
      </c>
      <c r="S1284" s="642">
        <v>1</v>
      </c>
      <c r="T1284" s="691">
        <v>0.5</v>
      </c>
      <c r="U1284" s="673">
        <v>1</v>
      </c>
    </row>
    <row r="1285" spans="1:21" ht="14.4" customHeight="1" x14ac:dyDescent="0.3">
      <c r="A1285" s="625">
        <v>7</v>
      </c>
      <c r="B1285" s="626" t="s">
        <v>528</v>
      </c>
      <c r="C1285" s="626">
        <v>89301074</v>
      </c>
      <c r="D1285" s="689" t="s">
        <v>4276</v>
      </c>
      <c r="E1285" s="690" t="s">
        <v>2896</v>
      </c>
      <c r="F1285" s="626" t="s">
        <v>2873</v>
      </c>
      <c r="G1285" s="626" t="s">
        <v>3034</v>
      </c>
      <c r="H1285" s="626" t="s">
        <v>527</v>
      </c>
      <c r="I1285" s="626" t="s">
        <v>4195</v>
      </c>
      <c r="J1285" s="626" t="s">
        <v>3272</v>
      </c>
      <c r="K1285" s="626" t="s">
        <v>3002</v>
      </c>
      <c r="L1285" s="627">
        <v>154.33000000000001</v>
      </c>
      <c r="M1285" s="627">
        <v>1080.31</v>
      </c>
      <c r="N1285" s="626">
        <v>7</v>
      </c>
      <c r="O1285" s="691">
        <v>2</v>
      </c>
      <c r="P1285" s="627"/>
      <c r="Q1285" s="642">
        <v>0</v>
      </c>
      <c r="R1285" s="626"/>
      <c r="S1285" s="642">
        <v>0</v>
      </c>
      <c r="T1285" s="691"/>
      <c r="U1285" s="673">
        <v>0</v>
      </c>
    </row>
    <row r="1286" spans="1:21" ht="14.4" customHeight="1" x14ac:dyDescent="0.3">
      <c r="A1286" s="625">
        <v>7</v>
      </c>
      <c r="B1286" s="626" t="s">
        <v>528</v>
      </c>
      <c r="C1286" s="626">
        <v>89301074</v>
      </c>
      <c r="D1286" s="689" t="s">
        <v>4276</v>
      </c>
      <c r="E1286" s="690" t="s">
        <v>2896</v>
      </c>
      <c r="F1286" s="626" t="s">
        <v>2873</v>
      </c>
      <c r="G1286" s="626" t="s">
        <v>3273</v>
      </c>
      <c r="H1286" s="626" t="s">
        <v>527</v>
      </c>
      <c r="I1286" s="626" t="s">
        <v>4196</v>
      </c>
      <c r="J1286" s="626" t="s">
        <v>3275</v>
      </c>
      <c r="K1286" s="626" t="s">
        <v>4197</v>
      </c>
      <c r="L1286" s="627">
        <v>432.32</v>
      </c>
      <c r="M1286" s="627">
        <v>1729.28</v>
      </c>
      <c r="N1286" s="626">
        <v>4</v>
      </c>
      <c r="O1286" s="691">
        <v>1</v>
      </c>
      <c r="P1286" s="627">
        <v>1729.28</v>
      </c>
      <c r="Q1286" s="642">
        <v>1</v>
      </c>
      <c r="R1286" s="626">
        <v>4</v>
      </c>
      <c r="S1286" s="642">
        <v>1</v>
      </c>
      <c r="T1286" s="691">
        <v>1</v>
      </c>
      <c r="U1286" s="673">
        <v>1</v>
      </c>
    </row>
    <row r="1287" spans="1:21" ht="14.4" customHeight="1" x14ac:dyDescent="0.3">
      <c r="A1287" s="625">
        <v>7</v>
      </c>
      <c r="B1287" s="626" t="s">
        <v>528</v>
      </c>
      <c r="C1287" s="626">
        <v>89301074</v>
      </c>
      <c r="D1287" s="689" t="s">
        <v>4276</v>
      </c>
      <c r="E1287" s="690" t="s">
        <v>2896</v>
      </c>
      <c r="F1287" s="626" t="s">
        <v>2873</v>
      </c>
      <c r="G1287" s="626" t="s">
        <v>3273</v>
      </c>
      <c r="H1287" s="626" t="s">
        <v>527</v>
      </c>
      <c r="I1287" s="626" t="s">
        <v>3385</v>
      </c>
      <c r="J1287" s="626" t="s">
        <v>3386</v>
      </c>
      <c r="K1287" s="626" t="s">
        <v>3387</v>
      </c>
      <c r="L1287" s="627">
        <v>162.13</v>
      </c>
      <c r="M1287" s="627">
        <v>972.78</v>
      </c>
      <c r="N1287" s="626">
        <v>6</v>
      </c>
      <c r="O1287" s="691">
        <v>1</v>
      </c>
      <c r="P1287" s="627">
        <v>972.78</v>
      </c>
      <c r="Q1287" s="642">
        <v>1</v>
      </c>
      <c r="R1287" s="626">
        <v>6</v>
      </c>
      <c r="S1287" s="642">
        <v>1</v>
      </c>
      <c r="T1287" s="691">
        <v>1</v>
      </c>
      <c r="U1287" s="673">
        <v>1</v>
      </c>
    </row>
    <row r="1288" spans="1:21" ht="14.4" customHeight="1" x14ac:dyDescent="0.3">
      <c r="A1288" s="625">
        <v>7</v>
      </c>
      <c r="B1288" s="626" t="s">
        <v>528</v>
      </c>
      <c r="C1288" s="626">
        <v>89301074</v>
      </c>
      <c r="D1288" s="689" t="s">
        <v>4276</v>
      </c>
      <c r="E1288" s="690" t="s">
        <v>2896</v>
      </c>
      <c r="F1288" s="626" t="s">
        <v>2873</v>
      </c>
      <c r="G1288" s="626" t="s">
        <v>3277</v>
      </c>
      <c r="H1288" s="626" t="s">
        <v>645</v>
      </c>
      <c r="I1288" s="626" t="s">
        <v>2069</v>
      </c>
      <c r="J1288" s="626" t="s">
        <v>2070</v>
      </c>
      <c r="K1288" s="626" t="s">
        <v>2071</v>
      </c>
      <c r="L1288" s="627">
        <v>139.46</v>
      </c>
      <c r="M1288" s="627">
        <v>139.46</v>
      </c>
      <c r="N1288" s="626">
        <v>1</v>
      </c>
      <c r="O1288" s="691">
        <v>1</v>
      </c>
      <c r="P1288" s="627"/>
      <c r="Q1288" s="642">
        <v>0</v>
      </c>
      <c r="R1288" s="626"/>
      <c r="S1288" s="642">
        <v>0</v>
      </c>
      <c r="T1288" s="691"/>
      <c r="U1288" s="673">
        <v>0</v>
      </c>
    </row>
    <row r="1289" spans="1:21" ht="14.4" customHeight="1" x14ac:dyDescent="0.3">
      <c r="A1289" s="625">
        <v>7</v>
      </c>
      <c r="B1289" s="626" t="s">
        <v>528</v>
      </c>
      <c r="C1289" s="626">
        <v>89301074</v>
      </c>
      <c r="D1289" s="689" t="s">
        <v>4276</v>
      </c>
      <c r="E1289" s="690" t="s">
        <v>2896</v>
      </c>
      <c r="F1289" s="626" t="s">
        <v>2873</v>
      </c>
      <c r="G1289" s="626" t="s">
        <v>3037</v>
      </c>
      <c r="H1289" s="626" t="s">
        <v>527</v>
      </c>
      <c r="I1289" s="626" t="s">
        <v>3040</v>
      </c>
      <c r="J1289" s="626" t="s">
        <v>3041</v>
      </c>
      <c r="K1289" s="626" t="s">
        <v>1011</v>
      </c>
      <c r="L1289" s="627">
        <v>0</v>
      </c>
      <c r="M1289" s="627">
        <v>0</v>
      </c>
      <c r="N1289" s="626">
        <v>1</v>
      </c>
      <c r="O1289" s="691">
        <v>0.5</v>
      </c>
      <c r="P1289" s="627">
        <v>0</v>
      </c>
      <c r="Q1289" s="642"/>
      <c r="R1289" s="626">
        <v>1</v>
      </c>
      <c r="S1289" s="642">
        <v>1</v>
      </c>
      <c r="T1289" s="691">
        <v>0.5</v>
      </c>
      <c r="U1289" s="673">
        <v>1</v>
      </c>
    </row>
    <row r="1290" spans="1:21" ht="14.4" customHeight="1" x14ac:dyDescent="0.3">
      <c r="A1290" s="625">
        <v>7</v>
      </c>
      <c r="B1290" s="626" t="s">
        <v>528</v>
      </c>
      <c r="C1290" s="626">
        <v>89301074</v>
      </c>
      <c r="D1290" s="689" t="s">
        <v>4276</v>
      </c>
      <c r="E1290" s="690" t="s">
        <v>2896</v>
      </c>
      <c r="F1290" s="626" t="s">
        <v>2873</v>
      </c>
      <c r="G1290" s="626" t="s">
        <v>3037</v>
      </c>
      <c r="H1290" s="626" t="s">
        <v>527</v>
      </c>
      <c r="I1290" s="626" t="s">
        <v>3042</v>
      </c>
      <c r="J1290" s="626" t="s">
        <v>3043</v>
      </c>
      <c r="K1290" s="626" t="s">
        <v>1011</v>
      </c>
      <c r="L1290" s="627">
        <v>0</v>
      </c>
      <c r="M1290" s="627">
        <v>0</v>
      </c>
      <c r="N1290" s="626">
        <v>1</v>
      </c>
      <c r="O1290" s="691">
        <v>0.5</v>
      </c>
      <c r="P1290" s="627"/>
      <c r="Q1290" s="642"/>
      <c r="R1290" s="626"/>
      <c r="S1290" s="642">
        <v>0</v>
      </c>
      <c r="T1290" s="691"/>
      <c r="U1290" s="673">
        <v>0</v>
      </c>
    </row>
    <row r="1291" spans="1:21" ht="14.4" customHeight="1" x14ac:dyDescent="0.3">
      <c r="A1291" s="625">
        <v>7</v>
      </c>
      <c r="B1291" s="626" t="s">
        <v>528</v>
      </c>
      <c r="C1291" s="626">
        <v>89301074</v>
      </c>
      <c r="D1291" s="689" t="s">
        <v>4276</v>
      </c>
      <c r="E1291" s="690" t="s">
        <v>2896</v>
      </c>
      <c r="F1291" s="626" t="s">
        <v>2873</v>
      </c>
      <c r="G1291" s="626" t="s">
        <v>3037</v>
      </c>
      <c r="H1291" s="626" t="s">
        <v>527</v>
      </c>
      <c r="I1291" s="626" t="s">
        <v>4198</v>
      </c>
      <c r="J1291" s="626" t="s">
        <v>3530</v>
      </c>
      <c r="K1291" s="626" t="s">
        <v>2029</v>
      </c>
      <c r="L1291" s="627">
        <v>0</v>
      </c>
      <c r="M1291" s="627">
        <v>0</v>
      </c>
      <c r="N1291" s="626">
        <v>3</v>
      </c>
      <c r="O1291" s="691">
        <v>1</v>
      </c>
      <c r="P1291" s="627">
        <v>0</v>
      </c>
      <c r="Q1291" s="642"/>
      <c r="R1291" s="626">
        <v>3</v>
      </c>
      <c r="S1291" s="642">
        <v>1</v>
      </c>
      <c r="T1291" s="691">
        <v>1</v>
      </c>
      <c r="U1291" s="673">
        <v>1</v>
      </c>
    </row>
    <row r="1292" spans="1:21" ht="14.4" customHeight="1" x14ac:dyDescent="0.3">
      <c r="A1292" s="625">
        <v>7</v>
      </c>
      <c r="B1292" s="626" t="s">
        <v>528</v>
      </c>
      <c r="C1292" s="626">
        <v>89301074</v>
      </c>
      <c r="D1292" s="689" t="s">
        <v>4276</v>
      </c>
      <c r="E1292" s="690" t="s">
        <v>2899</v>
      </c>
      <c r="F1292" s="626" t="s">
        <v>2873</v>
      </c>
      <c r="G1292" s="626" t="s">
        <v>3050</v>
      </c>
      <c r="H1292" s="626" t="s">
        <v>527</v>
      </c>
      <c r="I1292" s="626" t="s">
        <v>3051</v>
      </c>
      <c r="J1292" s="626" t="s">
        <v>3052</v>
      </c>
      <c r="K1292" s="626" t="s">
        <v>3053</v>
      </c>
      <c r="L1292" s="627">
        <v>51.87</v>
      </c>
      <c r="M1292" s="627">
        <v>207.48</v>
      </c>
      <c r="N1292" s="626">
        <v>4</v>
      </c>
      <c r="O1292" s="691">
        <v>1.5</v>
      </c>
      <c r="P1292" s="627"/>
      <c r="Q1292" s="642">
        <v>0</v>
      </c>
      <c r="R1292" s="626"/>
      <c r="S1292" s="642">
        <v>0</v>
      </c>
      <c r="T1292" s="691"/>
      <c r="U1292" s="673">
        <v>0</v>
      </c>
    </row>
    <row r="1293" spans="1:21" ht="14.4" customHeight="1" x14ac:dyDescent="0.3">
      <c r="A1293" s="625">
        <v>7</v>
      </c>
      <c r="B1293" s="626" t="s">
        <v>528</v>
      </c>
      <c r="C1293" s="626">
        <v>89301074</v>
      </c>
      <c r="D1293" s="689" t="s">
        <v>4276</v>
      </c>
      <c r="E1293" s="690" t="s">
        <v>2899</v>
      </c>
      <c r="F1293" s="626" t="s">
        <v>2873</v>
      </c>
      <c r="G1293" s="626" t="s">
        <v>3050</v>
      </c>
      <c r="H1293" s="626" t="s">
        <v>527</v>
      </c>
      <c r="I1293" s="626" t="s">
        <v>4100</v>
      </c>
      <c r="J1293" s="626" t="s">
        <v>3052</v>
      </c>
      <c r="K1293" s="626" t="s">
        <v>4101</v>
      </c>
      <c r="L1293" s="627">
        <v>0</v>
      </c>
      <c r="M1293" s="627">
        <v>0</v>
      </c>
      <c r="N1293" s="626">
        <v>1</v>
      </c>
      <c r="O1293" s="691">
        <v>0.5</v>
      </c>
      <c r="P1293" s="627"/>
      <c r="Q1293" s="642"/>
      <c r="R1293" s="626"/>
      <c r="S1293" s="642">
        <v>0</v>
      </c>
      <c r="T1293" s="691"/>
      <c r="U1293" s="673">
        <v>0</v>
      </c>
    </row>
    <row r="1294" spans="1:21" ht="14.4" customHeight="1" x14ac:dyDescent="0.3">
      <c r="A1294" s="625">
        <v>7</v>
      </c>
      <c r="B1294" s="626" t="s">
        <v>528</v>
      </c>
      <c r="C1294" s="626">
        <v>89301074</v>
      </c>
      <c r="D1294" s="689" t="s">
        <v>4276</v>
      </c>
      <c r="E1294" s="690" t="s">
        <v>2899</v>
      </c>
      <c r="F1294" s="626" t="s">
        <v>2873</v>
      </c>
      <c r="G1294" s="626" t="s">
        <v>3054</v>
      </c>
      <c r="H1294" s="626" t="s">
        <v>527</v>
      </c>
      <c r="I1294" s="626" t="s">
        <v>3551</v>
      </c>
      <c r="J1294" s="626" t="s">
        <v>3552</v>
      </c>
      <c r="K1294" s="626" t="s">
        <v>3553</v>
      </c>
      <c r="L1294" s="627">
        <v>1130.2</v>
      </c>
      <c r="M1294" s="627">
        <v>6781.2000000000007</v>
      </c>
      <c r="N1294" s="626">
        <v>6</v>
      </c>
      <c r="O1294" s="691">
        <v>1</v>
      </c>
      <c r="P1294" s="627"/>
      <c r="Q1294" s="642">
        <v>0</v>
      </c>
      <c r="R1294" s="626"/>
      <c r="S1294" s="642">
        <v>0</v>
      </c>
      <c r="T1294" s="691"/>
      <c r="U1294" s="673">
        <v>0</v>
      </c>
    </row>
    <row r="1295" spans="1:21" ht="14.4" customHeight="1" x14ac:dyDescent="0.3">
      <c r="A1295" s="625">
        <v>7</v>
      </c>
      <c r="B1295" s="626" t="s">
        <v>528</v>
      </c>
      <c r="C1295" s="626">
        <v>89301074</v>
      </c>
      <c r="D1295" s="689" t="s">
        <v>4276</v>
      </c>
      <c r="E1295" s="690" t="s">
        <v>2899</v>
      </c>
      <c r="F1295" s="626" t="s">
        <v>2873</v>
      </c>
      <c r="G1295" s="626" t="s">
        <v>3054</v>
      </c>
      <c r="H1295" s="626" t="s">
        <v>645</v>
      </c>
      <c r="I1295" s="626" t="s">
        <v>3055</v>
      </c>
      <c r="J1295" s="626" t="s">
        <v>3056</v>
      </c>
      <c r="K1295" s="626" t="s">
        <v>3057</v>
      </c>
      <c r="L1295" s="627">
        <v>1027.5999999999999</v>
      </c>
      <c r="M1295" s="627">
        <v>18496.8</v>
      </c>
      <c r="N1295" s="626">
        <v>18</v>
      </c>
      <c r="O1295" s="691">
        <v>5</v>
      </c>
      <c r="P1295" s="627">
        <v>15413.999999999998</v>
      </c>
      <c r="Q1295" s="642">
        <v>0.83333333333333326</v>
      </c>
      <c r="R1295" s="626">
        <v>15</v>
      </c>
      <c r="S1295" s="642">
        <v>0.83333333333333337</v>
      </c>
      <c r="T1295" s="691">
        <v>4</v>
      </c>
      <c r="U1295" s="673">
        <v>0.8</v>
      </c>
    </row>
    <row r="1296" spans="1:21" ht="14.4" customHeight="1" x14ac:dyDescent="0.3">
      <c r="A1296" s="625">
        <v>7</v>
      </c>
      <c r="B1296" s="626" t="s">
        <v>528</v>
      </c>
      <c r="C1296" s="626">
        <v>89301074</v>
      </c>
      <c r="D1296" s="689" t="s">
        <v>4276</v>
      </c>
      <c r="E1296" s="690" t="s">
        <v>2899</v>
      </c>
      <c r="F1296" s="626" t="s">
        <v>2873</v>
      </c>
      <c r="G1296" s="626" t="s">
        <v>3054</v>
      </c>
      <c r="H1296" s="626" t="s">
        <v>645</v>
      </c>
      <c r="I1296" s="626" t="s">
        <v>3058</v>
      </c>
      <c r="J1296" s="626" t="s">
        <v>3059</v>
      </c>
      <c r="K1296" s="626" t="s">
        <v>3060</v>
      </c>
      <c r="L1296" s="627">
        <v>1509.4</v>
      </c>
      <c r="M1296" s="627">
        <v>54338.400000000009</v>
      </c>
      <c r="N1296" s="626">
        <v>36</v>
      </c>
      <c r="O1296" s="691">
        <v>6</v>
      </c>
      <c r="P1296" s="627">
        <v>27169.200000000004</v>
      </c>
      <c r="Q1296" s="642">
        <v>0.5</v>
      </c>
      <c r="R1296" s="626">
        <v>18</v>
      </c>
      <c r="S1296" s="642">
        <v>0.5</v>
      </c>
      <c r="T1296" s="691">
        <v>3</v>
      </c>
      <c r="U1296" s="673">
        <v>0.5</v>
      </c>
    </row>
    <row r="1297" spans="1:21" ht="14.4" customHeight="1" x14ac:dyDescent="0.3">
      <c r="A1297" s="625">
        <v>7</v>
      </c>
      <c r="B1297" s="626" t="s">
        <v>528</v>
      </c>
      <c r="C1297" s="626">
        <v>89301074</v>
      </c>
      <c r="D1297" s="689" t="s">
        <v>4276</v>
      </c>
      <c r="E1297" s="690" t="s">
        <v>2899</v>
      </c>
      <c r="F1297" s="626" t="s">
        <v>2873</v>
      </c>
      <c r="G1297" s="626" t="s">
        <v>3054</v>
      </c>
      <c r="H1297" s="626" t="s">
        <v>645</v>
      </c>
      <c r="I1297" s="626" t="s">
        <v>3283</v>
      </c>
      <c r="J1297" s="626" t="s">
        <v>3284</v>
      </c>
      <c r="K1297" s="626" t="s">
        <v>3285</v>
      </c>
      <c r="L1297" s="627">
        <v>1896.14</v>
      </c>
      <c r="M1297" s="627">
        <v>11376.84</v>
      </c>
      <c r="N1297" s="626">
        <v>6</v>
      </c>
      <c r="O1297" s="691">
        <v>1</v>
      </c>
      <c r="P1297" s="627">
        <v>11376.84</v>
      </c>
      <c r="Q1297" s="642">
        <v>1</v>
      </c>
      <c r="R1297" s="626">
        <v>6</v>
      </c>
      <c r="S1297" s="642">
        <v>1</v>
      </c>
      <c r="T1297" s="691">
        <v>1</v>
      </c>
      <c r="U1297" s="673">
        <v>1</v>
      </c>
    </row>
    <row r="1298" spans="1:21" ht="14.4" customHeight="1" x14ac:dyDescent="0.3">
      <c r="A1298" s="625">
        <v>7</v>
      </c>
      <c r="B1298" s="626" t="s">
        <v>528</v>
      </c>
      <c r="C1298" s="626">
        <v>89301074</v>
      </c>
      <c r="D1298" s="689" t="s">
        <v>4276</v>
      </c>
      <c r="E1298" s="690" t="s">
        <v>2899</v>
      </c>
      <c r="F1298" s="626" t="s">
        <v>2873</v>
      </c>
      <c r="G1298" s="626" t="s">
        <v>3644</v>
      </c>
      <c r="H1298" s="626" t="s">
        <v>527</v>
      </c>
      <c r="I1298" s="626" t="s">
        <v>3645</v>
      </c>
      <c r="J1298" s="626" t="s">
        <v>3646</v>
      </c>
      <c r="K1298" s="626" t="s">
        <v>3647</v>
      </c>
      <c r="L1298" s="627">
        <v>531.86</v>
      </c>
      <c r="M1298" s="627">
        <v>2127.44</v>
      </c>
      <c r="N1298" s="626">
        <v>4</v>
      </c>
      <c r="O1298" s="691">
        <v>0.5</v>
      </c>
      <c r="P1298" s="627"/>
      <c r="Q1298" s="642">
        <v>0</v>
      </c>
      <c r="R1298" s="626"/>
      <c r="S1298" s="642">
        <v>0</v>
      </c>
      <c r="T1298" s="691"/>
      <c r="U1298" s="673">
        <v>0</v>
      </c>
    </row>
    <row r="1299" spans="1:21" ht="14.4" customHeight="1" x14ac:dyDescent="0.3">
      <c r="A1299" s="625">
        <v>7</v>
      </c>
      <c r="B1299" s="626" t="s">
        <v>528</v>
      </c>
      <c r="C1299" s="626">
        <v>89301074</v>
      </c>
      <c r="D1299" s="689" t="s">
        <v>4276</v>
      </c>
      <c r="E1299" s="690" t="s">
        <v>2899</v>
      </c>
      <c r="F1299" s="626" t="s">
        <v>2873</v>
      </c>
      <c r="G1299" s="626" t="s">
        <v>3061</v>
      </c>
      <c r="H1299" s="626" t="s">
        <v>645</v>
      </c>
      <c r="I1299" s="626" t="s">
        <v>3286</v>
      </c>
      <c r="J1299" s="626" t="s">
        <v>3287</v>
      </c>
      <c r="K1299" s="626" t="s">
        <v>3288</v>
      </c>
      <c r="L1299" s="627">
        <v>162.13</v>
      </c>
      <c r="M1299" s="627">
        <v>810.65</v>
      </c>
      <c r="N1299" s="626">
        <v>5</v>
      </c>
      <c r="O1299" s="691">
        <v>2</v>
      </c>
      <c r="P1299" s="627">
        <v>810.65</v>
      </c>
      <c r="Q1299" s="642">
        <v>1</v>
      </c>
      <c r="R1299" s="626">
        <v>5</v>
      </c>
      <c r="S1299" s="642">
        <v>1</v>
      </c>
      <c r="T1299" s="691">
        <v>2</v>
      </c>
      <c r="U1299" s="673">
        <v>1</v>
      </c>
    </row>
    <row r="1300" spans="1:21" ht="14.4" customHeight="1" x14ac:dyDescent="0.3">
      <c r="A1300" s="625">
        <v>7</v>
      </c>
      <c r="B1300" s="626" t="s">
        <v>528</v>
      </c>
      <c r="C1300" s="626">
        <v>89301074</v>
      </c>
      <c r="D1300" s="689" t="s">
        <v>4276</v>
      </c>
      <c r="E1300" s="690" t="s">
        <v>2899</v>
      </c>
      <c r="F1300" s="626" t="s">
        <v>2873</v>
      </c>
      <c r="G1300" s="626" t="s">
        <v>3061</v>
      </c>
      <c r="H1300" s="626" t="s">
        <v>527</v>
      </c>
      <c r="I1300" s="626" t="s">
        <v>4199</v>
      </c>
      <c r="J1300" s="626" t="s">
        <v>3287</v>
      </c>
      <c r="K1300" s="626" t="s">
        <v>4200</v>
      </c>
      <c r="L1300" s="627">
        <v>0</v>
      </c>
      <c r="M1300" s="627">
        <v>0</v>
      </c>
      <c r="N1300" s="626">
        <v>1</v>
      </c>
      <c r="O1300" s="691">
        <v>1</v>
      </c>
      <c r="P1300" s="627">
        <v>0</v>
      </c>
      <c r="Q1300" s="642"/>
      <c r="R1300" s="626">
        <v>1</v>
      </c>
      <c r="S1300" s="642">
        <v>1</v>
      </c>
      <c r="T1300" s="691">
        <v>1</v>
      </c>
      <c r="U1300" s="673">
        <v>1</v>
      </c>
    </row>
    <row r="1301" spans="1:21" ht="14.4" customHeight="1" x14ac:dyDescent="0.3">
      <c r="A1301" s="625">
        <v>7</v>
      </c>
      <c r="B1301" s="626" t="s">
        <v>528</v>
      </c>
      <c r="C1301" s="626">
        <v>89301074</v>
      </c>
      <c r="D1301" s="689" t="s">
        <v>4276</v>
      </c>
      <c r="E1301" s="690" t="s">
        <v>2899</v>
      </c>
      <c r="F1301" s="626" t="s">
        <v>2873</v>
      </c>
      <c r="G1301" s="626" t="s">
        <v>3061</v>
      </c>
      <c r="H1301" s="626" t="s">
        <v>645</v>
      </c>
      <c r="I1301" s="626" t="s">
        <v>2065</v>
      </c>
      <c r="J1301" s="626" t="s">
        <v>2066</v>
      </c>
      <c r="K1301" s="626" t="s">
        <v>2852</v>
      </c>
      <c r="L1301" s="627">
        <v>216.16</v>
      </c>
      <c r="M1301" s="627">
        <v>432.32</v>
      </c>
      <c r="N1301" s="626">
        <v>2</v>
      </c>
      <c r="O1301" s="691">
        <v>1</v>
      </c>
      <c r="P1301" s="627"/>
      <c r="Q1301" s="642">
        <v>0</v>
      </c>
      <c r="R1301" s="626"/>
      <c r="S1301" s="642">
        <v>0</v>
      </c>
      <c r="T1301" s="691"/>
      <c r="U1301" s="673">
        <v>0</v>
      </c>
    </row>
    <row r="1302" spans="1:21" ht="14.4" customHeight="1" x14ac:dyDescent="0.3">
      <c r="A1302" s="625">
        <v>7</v>
      </c>
      <c r="B1302" s="626" t="s">
        <v>528</v>
      </c>
      <c r="C1302" s="626">
        <v>89301074</v>
      </c>
      <c r="D1302" s="689" t="s">
        <v>4276</v>
      </c>
      <c r="E1302" s="690" t="s">
        <v>2899</v>
      </c>
      <c r="F1302" s="626" t="s">
        <v>2873</v>
      </c>
      <c r="G1302" s="626" t="s">
        <v>3061</v>
      </c>
      <c r="H1302" s="626" t="s">
        <v>527</v>
      </c>
      <c r="I1302" s="626" t="s">
        <v>4201</v>
      </c>
      <c r="J1302" s="626" t="s">
        <v>4202</v>
      </c>
      <c r="K1302" s="626" t="s">
        <v>1938</v>
      </c>
      <c r="L1302" s="627">
        <v>201.75</v>
      </c>
      <c r="M1302" s="627">
        <v>605.25</v>
      </c>
      <c r="N1302" s="626">
        <v>3</v>
      </c>
      <c r="O1302" s="691">
        <v>0.5</v>
      </c>
      <c r="P1302" s="627">
        <v>605.25</v>
      </c>
      <c r="Q1302" s="642">
        <v>1</v>
      </c>
      <c r="R1302" s="626">
        <v>3</v>
      </c>
      <c r="S1302" s="642">
        <v>1</v>
      </c>
      <c r="T1302" s="691">
        <v>0.5</v>
      </c>
      <c r="U1302" s="673">
        <v>1</v>
      </c>
    </row>
    <row r="1303" spans="1:21" ht="14.4" customHeight="1" x14ac:dyDescent="0.3">
      <c r="A1303" s="625">
        <v>7</v>
      </c>
      <c r="B1303" s="626" t="s">
        <v>528</v>
      </c>
      <c r="C1303" s="626">
        <v>89301074</v>
      </c>
      <c r="D1303" s="689" t="s">
        <v>4276</v>
      </c>
      <c r="E1303" s="690" t="s">
        <v>2899</v>
      </c>
      <c r="F1303" s="626" t="s">
        <v>2873</v>
      </c>
      <c r="G1303" s="626" t="s">
        <v>3061</v>
      </c>
      <c r="H1303" s="626" t="s">
        <v>527</v>
      </c>
      <c r="I1303" s="626" t="s">
        <v>713</v>
      </c>
      <c r="J1303" s="626" t="s">
        <v>2853</v>
      </c>
      <c r="K1303" s="626" t="s">
        <v>1938</v>
      </c>
      <c r="L1303" s="627">
        <v>201.75</v>
      </c>
      <c r="M1303" s="627">
        <v>403.5</v>
      </c>
      <c r="N1303" s="626">
        <v>2</v>
      </c>
      <c r="O1303" s="691">
        <v>1</v>
      </c>
      <c r="P1303" s="627">
        <v>201.75</v>
      </c>
      <c r="Q1303" s="642">
        <v>0.5</v>
      </c>
      <c r="R1303" s="626">
        <v>1</v>
      </c>
      <c r="S1303" s="642">
        <v>0.5</v>
      </c>
      <c r="T1303" s="691">
        <v>0.5</v>
      </c>
      <c r="U1303" s="673">
        <v>0.5</v>
      </c>
    </row>
    <row r="1304" spans="1:21" ht="14.4" customHeight="1" x14ac:dyDescent="0.3">
      <c r="A1304" s="625">
        <v>7</v>
      </c>
      <c r="B1304" s="626" t="s">
        <v>528</v>
      </c>
      <c r="C1304" s="626">
        <v>89301074</v>
      </c>
      <c r="D1304" s="689" t="s">
        <v>4276</v>
      </c>
      <c r="E1304" s="690" t="s">
        <v>2899</v>
      </c>
      <c r="F1304" s="626" t="s">
        <v>2873</v>
      </c>
      <c r="G1304" s="626" t="s">
        <v>3062</v>
      </c>
      <c r="H1304" s="626" t="s">
        <v>527</v>
      </c>
      <c r="I1304" s="626" t="s">
        <v>3063</v>
      </c>
      <c r="J1304" s="626" t="s">
        <v>3064</v>
      </c>
      <c r="K1304" s="626" t="s">
        <v>3065</v>
      </c>
      <c r="L1304" s="627">
        <v>294.70999999999998</v>
      </c>
      <c r="M1304" s="627">
        <v>589.41999999999996</v>
      </c>
      <c r="N1304" s="626">
        <v>2</v>
      </c>
      <c r="O1304" s="691">
        <v>1</v>
      </c>
      <c r="P1304" s="627"/>
      <c r="Q1304" s="642">
        <v>0</v>
      </c>
      <c r="R1304" s="626"/>
      <c r="S1304" s="642">
        <v>0</v>
      </c>
      <c r="T1304" s="691"/>
      <c r="U1304" s="673">
        <v>0</v>
      </c>
    </row>
    <row r="1305" spans="1:21" ht="14.4" customHeight="1" x14ac:dyDescent="0.3">
      <c r="A1305" s="625">
        <v>7</v>
      </c>
      <c r="B1305" s="626" t="s">
        <v>528</v>
      </c>
      <c r="C1305" s="626">
        <v>89301074</v>
      </c>
      <c r="D1305" s="689" t="s">
        <v>4276</v>
      </c>
      <c r="E1305" s="690" t="s">
        <v>2899</v>
      </c>
      <c r="F1305" s="626" t="s">
        <v>2873</v>
      </c>
      <c r="G1305" s="626" t="s">
        <v>3069</v>
      </c>
      <c r="H1305" s="626" t="s">
        <v>527</v>
      </c>
      <c r="I1305" s="626" t="s">
        <v>3070</v>
      </c>
      <c r="J1305" s="626" t="s">
        <v>3071</v>
      </c>
      <c r="K1305" s="626" t="s">
        <v>3072</v>
      </c>
      <c r="L1305" s="627">
        <v>53.67</v>
      </c>
      <c r="M1305" s="627">
        <v>697.71</v>
      </c>
      <c r="N1305" s="626">
        <v>13</v>
      </c>
      <c r="O1305" s="691">
        <v>3</v>
      </c>
      <c r="P1305" s="627">
        <v>483.03</v>
      </c>
      <c r="Q1305" s="642">
        <v>0.69230769230769218</v>
      </c>
      <c r="R1305" s="626">
        <v>9</v>
      </c>
      <c r="S1305" s="642">
        <v>0.69230769230769229</v>
      </c>
      <c r="T1305" s="691">
        <v>1.5</v>
      </c>
      <c r="U1305" s="673">
        <v>0.5</v>
      </c>
    </row>
    <row r="1306" spans="1:21" ht="14.4" customHeight="1" x14ac:dyDescent="0.3">
      <c r="A1306" s="625">
        <v>7</v>
      </c>
      <c r="B1306" s="626" t="s">
        <v>528</v>
      </c>
      <c r="C1306" s="626">
        <v>89301074</v>
      </c>
      <c r="D1306" s="689" t="s">
        <v>4276</v>
      </c>
      <c r="E1306" s="690" t="s">
        <v>2899</v>
      </c>
      <c r="F1306" s="626" t="s">
        <v>2873</v>
      </c>
      <c r="G1306" s="626" t="s">
        <v>3069</v>
      </c>
      <c r="H1306" s="626" t="s">
        <v>527</v>
      </c>
      <c r="I1306" s="626" t="s">
        <v>3070</v>
      </c>
      <c r="J1306" s="626" t="s">
        <v>3071</v>
      </c>
      <c r="K1306" s="626" t="s">
        <v>3072</v>
      </c>
      <c r="L1306" s="627">
        <v>25.8</v>
      </c>
      <c r="M1306" s="627">
        <v>103.2</v>
      </c>
      <c r="N1306" s="626">
        <v>4</v>
      </c>
      <c r="O1306" s="691">
        <v>1.5</v>
      </c>
      <c r="P1306" s="627">
        <v>77.400000000000006</v>
      </c>
      <c r="Q1306" s="642">
        <v>0.75</v>
      </c>
      <c r="R1306" s="626">
        <v>3</v>
      </c>
      <c r="S1306" s="642">
        <v>0.75</v>
      </c>
      <c r="T1306" s="691">
        <v>1</v>
      </c>
      <c r="U1306" s="673">
        <v>0.66666666666666663</v>
      </c>
    </row>
    <row r="1307" spans="1:21" ht="14.4" customHeight="1" x14ac:dyDescent="0.3">
      <c r="A1307" s="625">
        <v>7</v>
      </c>
      <c r="B1307" s="626" t="s">
        <v>528</v>
      </c>
      <c r="C1307" s="626">
        <v>89301074</v>
      </c>
      <c r="D1307" s="689" t="s">
        <v>4276</v>
      </c>
      <c r="E1307" s="690" t="s">
        <v>2899</v>
      </c>
      <c r="F1307" s="626" t="s">
        <v>2873</v>
      </c>
      <c r="G1307" s="626" t="s">
        <v>3069</v>
      </c>
      <c r="H1307" s="626" t="s">
        <v>527</v>
      </c>
      <c r="I1307" s="626" t="s">
        <v>3073</v>
      </c>
      <c r="J1307" s="626" t="s">
        <v>3074</v>
      </c>
      <c r="K1307" s="626" t="s">
        <v>2003</v>
      </c>
      <c r="L1307" s="627">
        <v>77.42</v>
      </c>
      <c r="M1307" s="627">
        <v>77.42</v>
      </c>
      <c r="N1307" s="626">
        <v>1</v>
      </c>
      <c r="O1307" s="691">
        <v>1</v>
      </c>
      <c r="P1307" s="627"/>
      <c r="Q1307" s="642">
        <v>0</v>
      </c>
      <c r="R1307" s="626"/>
      <c r="S1307" s="642">
        <v>0</v>
      </c>
      <c r="T1307" s="691"/>
      <c r="U1307" s="673">
        <v>0</v>
      </c>
    </row>
    <row r="1308" spans="1:21" ht="14.4" customHeight="1" x14ac:dyDescent="0.3">
      <c r="A1308" s="625">
        <v>7</v>
      </c>
      <c r="B1308" s="626" t="s">
        <v>528</v>
      </c>
      <c r="C1308" s="626">
        <v>89301074</v>
      </c>
      <c r="D1308" s="689" t="s">
        <v>4276</v>
      </c>
      <c r="E1308" s="690" t="s">
        <v>2899</v>
      </c>
      <c r="F1308" s="626" t="s">
        <v>2873</v>
      </c>
      <c r="G1308" s="626" t="s">
        <v>3079</v>
      </c>
      <c r="H1308" s="626" t="s">
        <v>527</v>
      </c>
      <c r="I1308" s="626" t="s">
        <v>3080</v>
      </c>
      <c r="J1308" s="626" t="s">
        <v>3081</v>
      </c>
      <c r="K1308" s="626" t="s">
        <v>3082</v>
      </c>
      <c r="L1308" s="627">
        <v>629.07000000000005</v>
      </c>
      <c r="M1308" s="627">
        <v>13210.470000000001</v>
      </c>
      <c r="N1308" s="626">
        <v>21</v>
      </c>
      <c r="O1308" s="691">
        <v>6</v>
      </c>
      <c r="P1308" s="627">
        <v>7548.84</v>
      </c>
      <c r="Q1308" s="642">
        <v>0.5714285714285714</v>
      </c>
      <c r="R1308" s="626">
        <v>12</v>
      </c>
      <c r="S1308" s="642">
        <v>0.5714285714285714</v>
      </c>
      <c r="T1308" s="691">
        <v>3</v>
      </c>
      <c r="U1308" s="673">
        <v>0.5</v>
      </c>
    </row>
    <row r="1309" spans="1:21" ht="14.4" customHeight="1" x14ac:dyDescent="0.3">
      <c r="A1309" s="625">
        <v>7</v>
      </c>
      <c r="B1309" s="626" t="s">
        <v>528</v>
      </c>
      <c r="C1309" s="626">
        <v>89301074</v>
      </c>
      <c r="D1309" s="689" t="s">
        <v>4276</v>
      </c>
      <c r="E1309" s="690" t="s">
        <v>2899</v>
      </c>
      <c r="F1309" s="626" t="s">
        <v>2873</v>
      </c>
      <c r="G1309" s="626" t="s">
        <v>3079</v>
      </c>
      <c r="H1309" s="626" t="s">
        <v>527</v>
      </c>
      <c r="I1309" s="626" t="s">
        <v>3104</v>
      </c>
      <c r="J1309" s="626" t="s">
        <v>3791</v>
      </c>
      <c r="K1309" s="626" t="s">
        <v>3106</v>
      </c>
      <c r="L1309" s="627">
        <v>4358.63</v>
      </c>
      <c r="M1309" s="627">
        <v>8717.26</v>
      </c>
      <c r="N1309" s="626">
        <v>2</v>
      </c>
      <c r="O1309" s="691">
        <v>1</v>
      </c>
      <c r="P1309" s="627"/>
      <c r="Q1309" s="642">
        <v>0</v>
      </c>
      <c r="R1309" s="626"/>
      <c r="S1309" s="642">
        <v>0</v>
      </c>
      <c r="T1309" s="691"/>
      <c r="U1309" s="673">
        <v>0</v>
      </c>
    </row>
    <row r="1310" spans="1:21" ht="14.4" customHeight="1" x14ac:dyDescent="0.3">
      <c r="A1310" s="625">
        <v>7</v>
      </c>
      <c r="B1310" s="626" t="s">
        <v>528</v>
      </c>
      <c r="C1310" s="626">
        <v>89301074</v>
      </c>
      <c r="D1310" s="689" t="s">
        <v>4276</v>
      </c>
      <c r="E1310" s="690" t="s">
        <v>2899</v>
      </c>
      <c r="F1310" s="626" t="s">
        <v>2873</v>
      </c>
      <c r="G1310" s="626" t="s">
        <v>3079</v>
      </c>
      <c r="H1310" s="626" t="s">
        <v>527</v>
      </c>
      <c r="I1310" s="626" t="s">
        <v>3104</v>
      </c>
      <c r="J1310" s="626" t="s">
        <v>3105</v>
      </c>
      <c r="K1310" s="626" t="s">
        <v>3106</v>
      </c>
      <c r="L1310" s="627">
        <v>4358.63</v>
      </c>
      <c r="M1310" s="627">
        <v>30510.41</v>
      </c>
      <c r="N1310" s="626">
        <v>7</v>
      </c>
      <c r="O1310" s="691">
        <v>4</v>
      </c>
      <c r="P1310" s="627">
        <v>30510.41</v>
      </c>
      <c r="Q1310" s="642">
        <v>1</v>
      </c>
      <c r="R1310" s="626">
        <v>7</v>
      </c>
      <c r="S1310" s="642">
        <v>1</v>
      </c>
      <c r="T1310" s="691">
        <v>4</v>
      </c>
      <c r="U1310" s="673">
        <v>1</v>
      </c>
    </row>
    <row r="1311" spans="1:21" ht="14.4" customHeight="1" x14ac:dyDescent="0.3">
      <c r="A1311" s="625">
        <v>7</v>
      </c>
      <c r="B1311" s="626" t="s">
        <v>528</v>
      </c>
      <c r="C1311" s="626">
        <v>89301074</v>
      </c>
      <c r="D1311" s="689" t="s">
        <v>4276</v>
      </c>
      <c r="E1311" s="690" t="s">
        <v>2899</v>
      </c>
      <c r="F1311" s="626" t="s">
        <v>2873</v>
      </c>
      <c r="G1311" s="626" t="s">
        <v>3079</v>
      </c>
      <c r="H1311" s="626" t="s">
        <v>527</v>
      </c>
      <c r="I1311" s="626" t="s">
        <v>3107</v>
      </c>
      <c r="J1311" s="626" t="s">
        <v>3108</v>
      </c>
      <c r="K1311" s="626" t="s">
        <v>3109</v>
      </c>
      <c r="L1311" s="627">
        <v>4359.28</v>
      </c>
      <c r="M1311" s="627">
        <v>26155.68</v>
      </c>
      <c r="N1311" s="626">
        <v>6</v>
      </c>
      <c r="O1311" s="691">
        <v>4</v>
      </c>
      <c r="P1311" s="627">
        <v>17437.12</v>
      </c>
      <c r="Q1311" s="642">
        <v>0.66666666666666663</v>
      </c>
      <c r="R1311" s="626">
        <v>4</v>
      </c>
      <c r="S1311" s="642">
        <v>0.66666666666666663</v>
      </c>
      <c r="T1311" s="691">
        <v>3</v>
      </c>
      <c r="U1311" s="673">
        <v>0.75</v>
      </c>
    </row>
    <row r="1312" spans="1:21" ht="14.4" customHeight="1" x14ac:dyDescent="0.3">
      <c r="A1312" s="625">
        <v>7</v>
      </c>
      <c r="B1312" s="626" t="s">
        <v>528</v>
      </c>
      <c r="C1312" s="626">
        <v>89301074</v>
      </c>
      <c r="D1312" s="689" t="s">
        <v>4276</v>
      </c>
      <c r="E1312" s="690" t="s">
        <v>2899</v>
      </c>
      <c r="F1312" s="626" t="s">
        <v>2873</v>
      </c>
      <c r="G1312" s="626" t="s">
        <v>3079</v>
      </c>
      <c r="H1312" s="626" t="s">
        <v>527</v>
      </c>
      <c r="I1312" s="626" t="s">
        <v>3110</v>
      </c>
      <c r="J1312" s="626" t="s">
        <v>3111</v>
      </c>
      <c r="K1312" s="626" t="s">
        <v>3112</v>
      </c>
      <c r="L1312" s="627">
        <v>1629.03</v>
      </c>
      <c r="M1312" s="627">
        <v>19548.36</v>
      </c>
      <c r="N1312" s="626">
        <v>12</v>
      </c>
      <c r="O1312" s="691">
        <v>2</v>
      </c>
      <c r="P1312" s="627">
        <v>19548.36</v>
      </c>
      <c r="Q1312" s="642">
        <v>1</v>
      </c>
      <c r="R1312" s="626">
        <v>12</v>
      </c>
      <c r="S1312" s="642">
        <v>1</v>
      </c>
      <c r="T1312" s="691">
        <v>2</v>
      </c>
      <c r="U1312" s="673">
        <v>1</v>
      </c>
    </row>
    <row r="1313" spans="1:21" ht="14.4" customHeight="1" x14ac:dyDescent="0.3">
      <c r="A1313" s="625">
        <v>7</v>
      </c>
      <c r="B1313" s="626" t="s">
        <v>528</v>
      </c>
      <c r="C1313" s="626">
        <v>89301074</v>
      </c>
      <c r="D1313" s="689" t="s">
        <v>4276</v>
      </c>
      <c r="E1313" s="690" t="s">
        <v>2899</v>
      </c>
      <c r="F1313" s="626" t="s">
        <v>2873</v>
      </c>
      <c r="G1313" s="626" t="s">
        <v>3079</v>
      </c>
      <c r="H1313" s="626" t="s">
        <v>527</v>
      </c>
      <c r="I1313" s="626" t="s">
        <v>3116</v>
      </c>
      <c r="J1313" s="626" t="s">
        <v>3117</v>
      </c>
      <c r="K1313" s="626" t="s">
        <v>3118</v>
      </c>
      <c r="L1313" s="627">
        <v>2787.72</v>
      </c>
      <c r="M1313" s="627">
        <v>83631.600000000006</v>
      </c>
      <c r="N1313" s="626">
        <v>30</v>
      </c>
      <c r="O1313" s="691">
        <v>6</v>
      </c>
      <c r="P1313" s="627">
        <v>16726.32</v>
      </c>
      <c r="Q1313" s="642">
        <v>0.19999999999999998</v>
      </c>
      <c r="R1313" s="626">
        <v>6</v>
      </c>
      <c r="S1313" s="642">
        <v>0.2</v>
      </c>
      <c r="T1313" s="691">
        <v>1</v>
      </c>
      <c r="U1313" s="673">
        <v>0.16666666666666666</v>
      </c>
    </row>
    <row r="1314" spans="1:21" ht="14.4" customHeight="1" x14ac:dyDescent="0.3">
      <c r="A1314" s="625">
        <v>7</v>
      </c>
      <c r="B1314" s="626" t="s">
        <v>528</v>
      </c>
      <c r="C1314" s="626">
        <v>89301074</v>
      </c>
      <c r="D1314" s="689" t="s">
        <v>4276</v>
      </c>
      <c r="E1314" s="690" t="s">
        <v>2899</v>
      </c>
      <c r="F1314" s="626" t="s">
        <v>2873</v>
      </c>
      <c r="G1314" s="626" t="s">
        <v>3079</v>
      </c>
      <c r="H1314" s="626" t="s">
        <v>527</v>
      </c>
      <c r="I1314" s="626" t="s">
        <v>3119</v>
      </c>
      <c r="J1314" s="626" t="s">
        <v>3120</v>
      </c>
      <c r="K1314" s="626" t="s">
        <v>3121</v>
      </c>
      <c r="L1314" s="627">
        <v>2332.38</v>
      </c>
      <c r="M1314" s="627">
        <v>30320.940000000002</v>
      </c>
      <c r="N1314" s="626">
        <v>13</v>
      </c>
      <c r="O1314" s="691">
        <v>4</v>
      </c>
      <c r="P1314" s="627">
        <v>16326.66</v>
      </c>
      <c r="Q1314" s="642">
        <v>0.53846153846153844</v>
      </c>
      <c r="R1314" s="626">
        <v>7</v>
      </c>
      <c r="S1314" s="642">
        <v>0.53846153846153844</v>
      </c>
      <c r="T1314" s="691">
        <v>3</v>
      </c>
      <c r="U1314" s="673">
        <v>0.75</v>
      </c>
    </row>
    <row r="1315" spans="1:21" ht="14.4" customHeight="1" x14ac:dyDescent="0.3">
      <c r="A1315" s="625">
        <v>7</v>
      </c>
      <c r="B1315" s="626" t="s">
        <v>528</v>
      </c>
      <c r="C1315" s="626">
        <v>89301074</v>
      </c>
      <c r="D1315" s="689" t="s">
        <v>4276</v>
      </c>
      <c r="E1315" s="690" t="s">
        <v>2899</v>
      </c>
      <c r="F1315" s="626" t="s">
        <v>2873</v>
      </c>
      <c r="G1315" s="626" t="s">
        <v>3079</v>
      </c>
      <c r="H1315" s="626" t="s">
        <v>527</v>
      </c>
      <c r="I1315" s="626" t="s">
        <v>3122</v>
      </c>
      <c r="J1315" s="626" t="s">
        <v>3123</v>
      </c>
      <c r="K1315" s="626" t="s">
        <v>3124</v>
      </c>
      <c r="L1315" s="627">
        <v>880.88</v>
      </c>
      <c r="M1315" s="627">
        <v>40520.479999999996</v>
      </c>
      <c r="N1315" s="626">
        <v>46</v>
      </c>
      <c r="O1315" s="691">
        <v>11</v>
      </c>
      <c r="P1315" s="627">
        <v>14094.079999999998</v>
      </c>
      <c r="Q1315" s="642">
        <v>0.34782608695652173</v>
      </c>
      <c r="R1315" s="626">
        <v>16</v>
      </c>
      <c r="S1315" s="642">
        <v>0.34782608695652173</v>
      </c>
      <c r="T1315" s="691">
        <v>5</v>
      </c>
      <c r="U1315" s="673">
        <v>0.45454545454545453</v>
      </c>
    </row>
    <row r="1316" spans="1:21" ht="14.4" customHeight="1" x14ac:dyDescent="0.3">
      <c r="A1316" s="625">
        <v>7</v>
      </c>
      <c r="B1316" s="626" t="s">
        <v>528</v>
      </c>
      <c r="C1316" s="626">
        <v>89301074</v>
      </c>
      <c r="D1316" s="689" t="s">
        <v>4276</v>
      </c>
      <c r="E1316" s="690" t="s">
        <v>2899</v>
      </c>
      <c r="F1316" s="626" t="s">
        <v>2873</v>
      </c>
      <c r="G1316" s="626" t="s">
        <v>3079</v>
      </c>
      <c r="H1316" s="626" t="s">
        <v>527</v>
      </c>
      <c r="I1316" s="626" t="s">
        <v>3125</v>
      </c>
      <c r="J1316" s="626" t="s">
        <v>3126</v>
      </c>
      <c r="K1316" s="626" t="s">
        <v>3127</v>
      </c>
      <c r="L1316" s="627">
        <v>1629.03</v>
      </c>
      <c r="M1316" s="627">
        <v>30951.57</v>
      </c>
      <c r="N1316" s="626">
        <v>19</v>
      </c>
      <c r="O1316" s="691">
        <v>4</v>
      </c>
      <c r="P1316" s="627"/>
      <c r="Q1316" s="642">
        <v>0</v>
      </c>
      <c r="R1316" s="626"/>
      <c r="S1316" s="642">
        <v>0</v>
      </c>
      <c r="T1316" s="691"/>
      <c r="U1316" s="673">
        <v>0</v>
      </c>
    </row>
    <row r="1317" spans="1:21" ht="14.4" customHeight="1" x14ac:dyDescent="0.3">
      <c r="A1317" s="625">
        <v>7</v>
      </c>
      <c r="B1317" s="626" t="s">
        <v>528</v>
      </c>
      <c r="C1317" s="626">
        <v>89301074</v>
      </c>
      <c r="D1317" s="689" t="s">
        <v>4276</v>
      </c>
      <c r="E1317" s="690" t="s">
        <v>2899</v>
      </c>
      <c r="F1317" s="626" t="s">
        <v>2873</v>
      </c>
      <c r="G1317" s="626" t="s">
        <v>3079</v>
      </c>
      <c r="H1317" s="626" t="s">
        <v>527</v>
      </c>
      <c r="I1317" s="626" t="s">
        <v>3989</v>
      </c>
      <c r="J1317" s="626" t="s">
        <v>3990</v>
      </c>
      <c r="K1317" s="626" t="s">
        <v>3991</v>
      </c>
      <c r="L1317" s="627">
        <v>5888.74</v>
      </c>
      <c r="M1317" s="627">
        <v>5888.74</v>
      </c>
      <c r="N1317" s="626">
        <v>1</v>
      </c>
      <c r="O1317" s="691">
        <v>1</v>
      </c>
      <c r="P1317" s="627"/>
      <c r="Q1317" s="642">
        <v>0</v>
      </c>
      <c r="R1317" s="626"/>
      <c r="S1317" s="642">
        <v>0</v>
      </c>
      <c r="T1317" s="691"/>
      <c r="U1317" s="673">
        <v>0</v>
      </c>
    </row>
    <row r="1318" spans="1:21" ht="14.4" customHeight="1" x14ac:dyDescent="0.3">
      <c r="A1318" s="625">
        <v>7</v>
      </c>
      <c r="B1318" s="626" t="s">
        <v>528</v>
      </c>
      <c r="C1318" s="626">
        <v>89301074</v>
      </c>
      <c r="D1318" s="689" t="s">
        <v>4276</v>
      </c>
      <c r="E1318" s="690" t="s">
        <v>2899</v>
      </c>
      <c r="F1318" s="626" t="s">
        <v>2873</v>
      </c>
      <c r="G1318" s="626" t="s">
        <v>3128</v>
      </c>
      <c r="H1318" s="626" t="s">
        <v>645</v>
      </c>
      <c r="I1318" s="626" t="s">
        <v>3650</v>
      </c>
      <c r="J1318" s="626" t="s">
        <v>3651</v>
      </c>
      <c r="K1318" s="626" t="s">
        <v>3652</v>
      </c>
      <c r="L1318" s="627">
        <v>999.6</v>
      </c>
      <c r="M1318" s="627">
        <v>2998.8</v>
      </c>
      <c r="N1318" s="626">
        <v>3</v>
      </c>
      <c r="O1318" s="691">
        <v>0.5</v>
      </c>
      <c r="P1318" s="627"/>
      <c r="Q1318" s="642">
        <v>0</v>
      </c>
      <c r="R1318" s="626"/>
      <c r="S1318" s="642">
        <v>0</v>
      </c>
      <c r="T1318" s="691"/>
      <c r="U1318" s="673">
        <v>0</v>
      </c>
    </row>
    <row r="1319" spans="1:21" ht="14.4" customHeight="1" x14ac:dyDescent="0.3">
      <c r="A1319" s="625">
        <v>7</v>
      </c>
      <c r="B1319" s="626" t="s">
        <v>528</v>
      </c>
      <c r="C1319" s="626">
        <v>89301074</v>
      </c>
      <c r="D1319" s="689" t="s">
        <v>4276</v>
      </c>
      <c r="E1319" s="690" t="s">
        <v>2899</v>
      </c>
      <c r="F1319" s="626" t="s">
        <v>2873</v>
      </c>
      <c r="G1319" s="626" t="s">
        <v>3128</v>
      </c>
      <c r="H1319" s="626" t="s">
        <v>645</v>
      </c>
      <c r="I1319" s="626" t="s">
        <v>3129</v>
      </c>
      <c r="J1319" s="626" t="s">
        <v>3130</v>
      </c>
      <c r="K1319" s="626" t="s">
        <v>3131</v>
      </c>
      <c r="L1319" s="627">
        <v>443.52</v>
      </c>
      <c r="M1319" s="627">
        <v>1330.56</v>
      </c>
      <c r="N1319" s="626">
        <v>3</v>
      </c>
      <c r="O1319" s="691">
        <v>1</v>
      </c>
      <c r="P1319" s="627"/>
      <c r="Q1319" s="642">
        <v>0</v>
      </c>
      <c r="R1319" s="626"/>
      <c r="S1319" s="642">
        <v>0</v>
      </c>
      <c r="T1319" s="691"/>
      <c r="U1319" s="673">
        <v>0</v>
      </c>
    </row>
    <row r="1320" spans="1:21" ht="14.4" customHeight="1" x14ac:dyDescent="0.3">
      <c r="A1320" s="625">
        <v>7</v>
      </c>
      <c r="B1320" s="626" t="s">
        <v>528</v>
      </c>
      <c r="C1320" s="626">
        <v>89301074</v>
      </c>
      <c r="D1320" s="689" t="s">
        <v>4276</v>
      </c>
      <c r="E1320" s="690" t="s">
        <v>2899</v>
      </c>
      <c r="F1320" s="626" t="s">
        <v>2873</v>
      </c>
      <c r="G1320" s="626" t="s">
        <v>3128</v>
      </c>
      <c r="H1320" s="626" t="s">
        <v>645</v>
      </c>
      <c r="I1320" s="626" t="s">
        <v>4040</v>
      </c>
      <c r="J1320" s="626" t="s">
        <v>3138</v>
      </c>
      <c r="K1320" s="626" t="s">
        <v>4041</v>
      </c>
      <c r="L1320" s="627">
        <v>561.54</v>
      </c>
      <c r="M1320" s="627">
        <v>1123.08</v>
      </c>
      <c r="N1320" s="626">
        <v>2</v>
      </c>
      <c r="O1320" s="691">
        <v>1.5</v>
      </c>
      <c r="P1320" s="627">
        <v>1123.08</v>
      </c>
      <c r="Q1320" s="642">
        <v>1</v>
      </c>
      <c r="R1320" s="626">
        <v>2</v>
      </c>
      <c r="S1320" s="642">
        <v>1</v>
      </c>
      <c r="T1320" s="691">
        <v>1.5</v>
      </c>
      <c r="U1320" s="673">
        <v>1</v>
      </c>
    </row>
    <row r="1321" spans="1:21" ht="14.4" customHeight="1" x14ac:dyDescent="0.3">
      <c r="A1321" s="625">
        <v>7</v>
      </c>
      <c r="B1321" s="626" t="s">
        <v>528</v>
      </c>
      <c r="C1321" s="626">
        <v>89301074</v>
      </c>
      <c r="D1321" s="689" t="s">
        <v>4276</v>
      </c>
      <c r="E1321" s="690" t="s">
        <v>2899</v>
      </c>
      <c r="F1321" s="626" t="s">
        <v>2873</v>
      </c>
      <c r="G1321" s="626" t="s">
        <v>3128</v>
      </c>
      <c r="H1321" s="626" t="s">
        <v>645</v>
      </c>
      <c r="I1321" s="626" t="s">
        <v>1966</v>
      </c>
      <c r="J1321" s="626" t="s">
        <v>1967</v>
      </c>
      <c r="K1321" s="626" t="s">
        <v>1968</v>
      </c>
      <c r="L1321" s="627">
        <v>887.05</v>
      </c>
      <c r="M1321" s="627">
        <v>2661.1499999999996</v>
      </c>
      <c r="N1321" s="626">
        <v>3</v>
      </c>
      <c r="O1321" s="691">
        <v>1.5</v>
      </c>
      <c r="P1321" s="627"/>
      <c r="Q1321" s="642">
        <v>0</v>
      </c>
      <c r="R1321" s="626"/>
      <c r="S1321" s="642">
        <v>0</v>
      </c>
      <c r="T1321" s="691"/>
      <c r="U1321" s="673">
        <v>0</v>
      </c>
    </row>
    <row r="1322" spans="1:21" ht="14.4" customHeight="1" x14ac:dyDescent="0.3">
      <c r="A1322" s="625">
        <v>7</v>
      </c>
      <c r="B1322" s="626" t="s">
        <v>528</v>
      </c>
      <c r="C1322" s="626">
        <v>89301074</v>
      </c>
      <c r="D1322" s="689" t="s">
        <v>4276</v>
      </c>
      <c r="E1322" s="690" t="s">
        <v>2899</v>
      </c>
      <c r="F1322" s="626" t="s">
        <v>2873</v>
      </c>
      <c r="G1322" s="626" t="s">
        <v>3313</v>
      </c>
      <c r="H1322" s="626" t="s">
        <v>527</v>
      </c>
      <c r="I1322" s="626" t="s">
        <v>3314</v>
      </c>
      <c r="J1322" s="626" t="s">
        <v>3315</v>
      </c>
      <c r="K1322" s="626" t="s">
        <v>899</v>
      </c>
      <c r="L1322" s="627">
        <v>33.36</v>
      </c>
      <c r="M1322" s="627">
        <v>33.36</v>
      </c>
      <c r="N1322" s="626">
        <v>1</v>
      </c>
      <c r="O1322" s="691">
        <v>0.5</v>
      </c>
      <c r="P1322" s="627"/>
      <c r="Q1322" s="642">
        <v>0</v>
      </c>
      <c r="R1322" s="626"/>
      <c r="S1322" s="642">
        <v>0</v>
      </c>
      <c r="T1322" s="691"/>
      <c r="U1322" s="673">
        <v>0</v>
      </c>
    </row>
    <row r="1323" spans="1:21" ht="14.4" customHeight="1" x14ac:dyDescent="0.3">
      <c r="A1323" s="625">
        <v>7</v>
      </c>
      <c r="B1323" s="626" t="s">
        <v>528</v>
      </c>
      <c r="C1323" s="626">
        <v>89301074</v>
      </c>
      <c r="D1323" s="689" t="s">
        <v>4276</v>
      </c>
      <c r="E1323" s="690" t="s">
        <v>2899</v>
      </c>
      <c r="F1323" s="626" t="s">
        <v>2873</v>
      </c>
      <c r="G1323" s="626" t="s">
        <v>3141</v>
      </c>
      <c r="H1323" s="626" t="s">
        <v>527</v>
      </c>
      <c r="I1323" s="626" t="s">
        <v>4203</v>
      </c>
      <c r="J1323" s="626" t="s">
        <v>3797</v>
      </c>
      <c r="K1323" s="626" t="s">
        <v>4204</v>
      </c>
      <c r="L1323" s="627">
        <v>531.98</v>
      </c>
      <c r="M1323" s="627">
        <v>531.98</v>
      </c>
      <c r="N1323" s="626">
        <v>1</v>
      </c>
      <c r="O1323" s="691">
        <v>1</v>
      </c>
      <c r="P1323" s="627">
        <v>531.98</v>
      </c>
      <c r="Q1323" s="642">
        <v>1</v>
      </c>
      <c r="R1323" s="626">
        <v>1</v>
      </c>
      <c r="S1323" s="642">
        <v>1</v>
      </c>
      <c r="T1323" s="691">
        <v>1</v>
      </c>
      <c r="U1323" s="673">
        <v>1</v>
      </c>
    </row>
    <row r="1324" spans="1:21" ht="14.4" customHeight="1" x14ac:dyDescent="0.3">
      <c r="A1324" s="625">
        <v>7</v>
      </c>
      <c r="B1324" s="626" t="s">
        <v>528</v>
      </c>
      <c r="C1324" s="626">
        <v>89301074</v>
      </c>
      <c r="D1324" s="689" t="s">
        <v>4276</v>
      </c>
      <c r="E1324" s="690" t="s">
        <v>2899</v>
      </c>
      <c r="F1324" s="626" t="s">
        <v>2873</v>
      </c>
      <c r="G1324" s="626" t="s">
        <v>3148</v>
      </c>
      <c r="H1324" s="626" t="s">
        <v>527</v>
      </c>
      <c r="I1324" s="626" t="s">
        <v>3149</v>
      </c>
      <c r="J1324" s="626" t="s">
        <v>3150</v>
      </c>
      <c r="K1324" s="626" t="s">
        <v>3151</v>
      </c>
      <c r="L1324" s="627">
        <v>144.01</v>
      </c>
      <c r="M1324" s="627">
        <v>288.02</v>
      </c>
      <c r="N1324" s="626">
        <v>2</v>
      </c>
      <c r="O1324" s="691">
        <v>0.5</v>
      </c>
      <c r="P1324" s="627"/>
      <c r="Q1324" s="642">
        <v>0</v>
      </c>
      <c r="R1324" s="626"/>
      <c r="S1324" s="642">
        <v>0</v>
      </c>
      <c r="T1324" s="691"/>
      <c r="U1324" s="673">
        <v>0</v>
      </c>
    </row>
    <row r="1325" spans="1:21" ht="14.4" customHeight="1" x14ac:dyDescent="0.3">
      <c r="A1325" s="625">
        <v>7</v>
      </c>
      <c r="B1325" s="626" t="s">
        <v>528</v>
      </c>
      <c r="C1325" s="626">
        <v>89301074</v>
      </c>
      <c r="D1325" s="689" t="s">
        <v>4276</v>
      </c>
      <c r="E1325" s="690" t="s">
        <v>2899</v>
      </c>
      <c r="F1325" s="626" t="s">
        <v>2873</v>
      </c>
      <c r="G1325" s="626" t="s">
        <v>3148</v>
      </c>
      <c r="H1325" s="626" t="s">
        <v>527</v>
      </c>
      <c r="I1325" s="626" t="s">
        <v>3152</v>
      </c>
      <c r="J1325" s="626" t="s">
        <v>3150</v>
      </c>
      <c r="K1325" s="626" t="s">
        <v>3151</v>
      </c>
      <c r="L1325" s="627">
        <v>144.01</v>
      </c>
      <c r="M1325" s="627">
        <v>1008.0699999999999</v>
      </c>
      <c r="N1325" s="626">
        <v>7</v>
      </c>
      <c r="O1325" s="691">
        <v>2</v>
      </c>
      <c r="P1325" s="627">
        <v>288.02</v>
      </c>
      <c r="Q1325" s="642">
        <v>0.2857142857142857</v>
      </c>
      <c r="R1325" s="626">
        <v>2</v>
      </c>
      <c r="S1325" s="642">
        <v>0.2857142857142857</v>
      </c>
      <c r="T1325" s="691">
        <v>1</v>
      </c>
      <c r="U1325" s="673">
        <v>0.5</v>
      </c>
    </row>
    <row r="1326" spans="1:21" ht="14.4" customHeight="1" x14ac:dyDescent="0.3">
      <c r="A1326" s="625">
        <v>7</v>
      </c>
      <c r="B1326" s="626" t="s">
        <v>528</v>
      </c>
      <c r="C1326" s="626">
        <v>89301074</v>
      </c>
      <c r="D1326" s="689" t="s">
        <v>4276</v>
      </c>
      <c r="E1326" s="690" t="s">
        <v>2899</v>
      </c>
      <c r="F1326" s="626" t="s">
        <v>2873</v>
      </c>
      <c r="G1326" s="626" t="s">
        <v>3448</v>
      </c>
      <c r="H1326" s="626" t="s">
        <v>527</v>
      </c>
      <c r="I1326" s="626" t="s">
        <v>3949</v>
      </c>
      <c r="J1326" s="626" t="s">
        <v>3950</v>
      </c>
      <c r="K1326" s="626" t="s">
        <v>3951</v>
      </c>
      <c r="L1326" s="627">
        <v>77.08</v>
      </c>
      <c r="M1326" s="627">
        <v>154.16</v>
      </c>
      <c r="N1326" s="626">
        <v>2</v>
      </c>
      <c r="O1326" s="691">
        <v>1</v>
      </c>
      <c r="P1326" s="627">
        <v>154.16</v>
      </c>
      <c r="Q1326" s="642">
        <v>1</v>
      </c>
      <c r="R1326" s="626">
        <v>2</v>
      </c>
      <c r="S1326" s="642">
        <v>1</v>
      </c>
      <c r="T1326" s="691">
        <v>1</v>
      </c>
      <c r="U1326" s="673">
        <v>1</v>
      </c>
    </row>
    <row r="1327" spans="1:21" ht="14.4" customHeight="1" x14ac:dyDescent="0.3">
      <c r="A1327" s="625">
        <v>7</v>
      </c>
      <c r="B1327" s="626" t="s">
        <v>528</v>
      </c>
      <c r="C1327" s="626">
        <v>89301074</v>
      </c>
      <c r="D1327" s="689" t="s">
        <v>4276</v>
      </c>
      <c r="E1327" s="690" t="s">
        <v>2899</v>
      </c>
      <c r="F1327" s="626" t="s">
        <v>2873</v>
      </c>
      <c r="G1327" s="626" t="s">
        <v>3451</v>
      </c>
      <c r="H1327" s="626" t="s">
        <v>527</v>
      </c>
      <c r="I1327" s="626" t="s">
        <v>3653</v>
      </c>
      <c r="J1327" s="626" t="s">
        <v>3453</v>
      </c>
      <c r="K1327" s="626" t="s">
        <v>3654</v>
      </c>
      <c r="L1327" s="627">
        <v>0</v>
      </c>
      <c r="M1327" s="627">
        <v>0</v>
      </c>
      <c r="N1327" s="626">
        <v>1</v>
      </c>
      <c r="O1327" s="691">
        <v>0.5</v>
      </c>
      <c r="P1327" s="627"/>
      <c r="Q1327" s="642"/>
      <c r="R1327" s="626"/>
      <c r="S1327" s="642">
        <v>0</v>
      </c>
      <c r="T1327" s="691"/>
      <c r="U1327" s="673">
        <v>0</v>
      </c>
    </row>
    <row r="1328" spans="1:21" ht="14.4" customHeight="1" x14ac:dyDescent="0.3">
      <c r="A1328" s="625">
        <v>7</v>
      </c>
      <c r="B1328" s="626" t="s">
        <v>528</v>
      </c>
      <c r="C1328" s="626">
        <v>89301074</v>
      </c>
      <c r="D1328" s="689" t="s">
        <v>4276</v>
      </c>
      <c r="E1328" s="690" t="s">
        <v>2899</v>
      </c>
      <c r="F1328" s="626" t="s">
        <v>2873</v>
      </c>
      <c r="G1328" s="626" t="s">
        <v>3451</v>
      </c>
      <c r="H1328" s="626" t="s">
        <v>527</v>
      </c>
      <c r="I1328" s="626" t="s">
        <v>3452</v>
      </c>
      <c r="J1328" s="626" t="s">
        <v>3453</v>
      </c>
      <c r="K1328" s="626" t="s">
        <v>1988</v>
      </c>
      <c r="L1328" s="627">
        <v>0</v>
      </c>
      <c r="M1328" s="627">
        <v>0</v>
      </c>
      <c r="N1328" s="626">
        <v>7</v>
      </c>
      <c r="O1328" s="691">
        <v>4</v>
      </c>
      <c r="P1328" s="627">
        <v>0</v>
      </c>
      <c r="Q1328" s="642"/>
      <c r="R1328" s="626">
        <v>2</v>
      </c>
      <c r="S1328" s="642">
        <v>0.2857142857142857</v>
      </c>
      <c r="T1328" s="691">
        <v>1</v>
      </c>
      <c r="U1328" s="673">
        <v>0.25</v>
      </c>
    </row>
    <row r="1329" spans="1:21" ht="14.4" customHeight="1" x14ac:dyDescent="0.3">
      <c r="A1329" s="625">
        <v>7</v>
      </c>
      <c r="B1329" s="626" t="s">
        <v>528</v>
      </c>
      <c r="C1329" s="626">
        <v>89301074</v>
      </c>
      <c r="D1329" s="689" t="s">
        <v>4276</v>
      </c>
      <c r="E1329" s="690" t="s">
        <v>2899</v>
      </c>
      <c r="F1329" s="626" t="s">
        <v>2873</v>
      </c>
      <c r="G1329" s="626" t="s">
        <v>3758</v>
      </c>
      <c r="H1329" s="626" t="s">
        <v>527</v>
      </c>
      <c r="I1329" s="626" t="s">
        <v>1801</v>
      </c>
      <c r="J1329" s="626" t="s">
        <v>3759</v>
      </c>
      <c r="K1329" s="626" t="s">
        <v>3760</v>
      </c>
      <c r="L1329" s="627">
        <v>37.68</v>
      </c>
      <c r="M1329" s="627">
        <v>150.72</v>
      </c>
      <c r="N1329" s="626">
        <v>4</v>
      </c>
      <c r="O1329" s="691">
        <v>1</v>
      </c>
      <c r="P1329" s="627"/>
      <c r="Q1329" s="642">
        <v>0</v>
      </c>
      <c r="R1329" s="626"/>
      <c r="S1329" s="642">
        <v>0</v>
      </c>
      <c r="T1329" s="691"/>
      <c r="U1329" s="673">
        <v>0</v>
      </c>
    </row>
    <row r="1330" spans="1:21" ht="14.4" customHeight="1" x14ac:dyDescent="0.3">
      <c r="A1330" s="625">
        <v>7</v>
      </c>
      <c r="B1330" s="626" t="s">
        <v>528</v>
      </c>
      <c r="C1330" s="626">
        <v>89301074</v>
      </c>
      <c r="D1330" s="689" t="s">
        <v>4276</v>
      </c>
      <c r="E1330" s="690" t="s">
        <v>2899</v>
      </c>
      <c r="F1330" s="626" t="s">
        <v>2873</v>
      </c>
      <c r="G1330" s="626" t="s">
        <v>3162</v>
      </c>
      <c r="H1330" s="626" t="s">
        <v>527</v>
      </c>
      <c r="I1330" s="626" t="s">
        <v>3816</v>
      </c>
      <c r="J1330" s="626" t="s">
        <v>3164</v>
      </c>
      <c r="K1330" s="626" t="s">
        <v>3165</v>
      </c>
      <c r="L1330" s="627">
        <v>1638.59</v>
      </c>
      <c r="M1330" s="627">
        <v>1638.59</v>
      </c>
      <c r="N1330" s="626">
        <v>1</v>
      </c>
      <c r="O1330" s="691">
        <v>0.5</v>
      </c>
      <c r="P1330" s="627"/>
      <c r="Q1330" s="642">
        <v>0</v>
      </c>
      <c r="R1330" s="626"/>
      <c r="S1330" s="642">
        <v>0</v>
      </c>
      <c r="T1330" s="691"/>
      <c r="U1330" s="673">
        <v>0</v>
      </c>
    </row>
    <row r="1331" spans="1:21" ht="14.4" customHeight="1" x14ac:dyDescent="0.3">
      <c r="A1331" s="625">
        <v>7</v>
      </c>
      <c r="B1331" s="626" t="s">
        <v>528</v>
      </c>
      <c r="C1331" s="626">
        <v>89301074</v>
      </c>
      <c r="D1331" s="689" t="s">
        <v>4276</v>
      </c>
      <c r="E1331" s="690" t="s">
        <v>2899</v>
      </c>
      <c r="F1331" s="626" t="s">
        <v>2873</v>
      </c>
      <c r="G1331" s="626" t="s">
        <v>3322</v>
      </c>
      <c r="H1331" s="626" t="s">
        <v>527</v>
      </c>
      <c r="I1331" s="626" t="s">
        <v>3323</v>
      </c>
      <c r="J1331" s="626" t="s">
        <v>3324</v>
      </c>
      <c r="K1331" s="626" t="s">
        <v>3325</v>
      </c>
      <c r="L1331" s="627">
        <v>0</v>
      </c>
      <c r="M1331" s="627">
        <v>0</v>
      </c>
      <c r="N1331" s="626">
        <v>3</v>
      </c>
      <c r="O1331" s="691">
        <v>0.5</v>
      </c>
      <c r="P1331" s="627"/>
      <c r="Q1331" s="642"/>
      <c r="R1331" s="626"/>
      <c r="S1331" s="642">
        <v>0</v>
      </c>
      <c r="T1331" s="691"/>
      <c r="U1331" s="673">
        <v>0</v>
      </c>
    </row>
    <row r="1332" spans="1:21" ht="14.4" customHeight="1" x14ac:dyDescent="0.3">
      <c r="A1332" s="625">
        <v>7</v>
      </c>
      <c r="B1332" s="626" t="s">
        <v>528</v>
      </c>
      <c r="C1332" s="626">
        <v>89301074</v>
      </c>
      <c r="D1332" s="689" t="s">
        <v>4276</v>
      </c>
      <c r="E1332" s="690" t="s">
        <v>2899</v>
      </c>
      <c r="F1332" s="626" t="s">
        <v>2873</v>
      </c>
      <c r="G1332" s="626" t="s">
        <v>3322</v>
      </c>
      <c r="H1332" s="626" t="s">
        <v>527</v>
      </c>
      <c r="I1332" s="626" t="s">
        <v>3323</v>
      </c>
      <c r="J1332" s="626" t="s">
        <v>3324</v>
      </c>
      <c r="K1332" s="626" t="s">
        <v>3325</v>
      </c>
      <c r="L1332" s="627">
        <v>65.89</v>
      </c>
      <c r="M1332" s="627">
        <v>527.12</v>
      </c>
      <c r="N1332" s="626">
        <v>8</v>
      </c>
      <c r="O1332" s="691">
        <v>1</v>
      </c>
      <c r="P1332" s="627"/>
      <c r="Q1332" s="642">
        <v>0</v>
      </c>
      <c r="R1332" s="626"/>
      <c r="S1332" s="642">
        <v>0</v>
      </c>
      <c r="T1332" s="691"/>
      <c r="U1332" s="673">
        <v>0</v>
      </c>
    </row>
    <row r="1333" spans="1:21" ht="14.4" customHeight="1" x14ac:dyDescent="0.3">
      <c r="A1333" s="625">
        <v>7</v>
      </c>
      <c r="B1333" s="626" t="s">
        <v>528</v>
      </c>
      <c r="C1333" s="626">
        <v>89301074</v>
      </c>
      <c r="D1333" s="689" t="s">
        <v>4276</v>
      </c>
      <c r="E1333" s="690" t="s">
        <v>2899</v>
      </c>
      <c r="F1333" s="626" t="s">
        <v>2873</v>
      </c>
      <c r="G1333" s="626" t="s">
        <v>3761</v>
      </c>
      <c r="H1333" s="626" t="s">
        <v>645</v>
      </c>
      <c r="I1333" s="626" t="s">
        <v>2616</v>
      </c>
      <c r="J1333" s="626" t="s">
        <v>2013</v>
      </c>
      <c r="K1333" s="626" t="s">
        <v>2617</v>
      </c>
      <c r="L1333" s="627">
        <v>193.26</v>
      </c>
      <c r="M1333" s="627">
        <v>193.26</v>
      </c>
      <c r="N1333" s="626">
        <v>1</v>
      </c>
      <c r="O1333" s="691">
        <v>1</v>
      </c>
      <c r="P1333" s="627"/>
      <c r="Q1333" s="642">
        <v>0</v>
      </c>
      <c r="R1333" s="626"/>
      <c r="S1333" s="642">
        <v>0</v>
      </c>
      <c r="T1333" s="691"/>
      <c r="U1333" s="673">
        <v>0</v>
      </c>
    </row>
    <row r="1334" spans="1:21" ht="14.4" customHeight="1" x14ac:dyDescent="0.3">
      <c r="A1334" s="625">
        <v>7</v>
      </c>
      <c r="B1334" s="626" t="s">
        <v>528</v>
      </c>
      <c r="C1334" s="626">
        <v>89301074</v>
      </c>
      <c r="D1334" s="689" t="s">
        <v>4276</v>
      </c>
      <c r="E1334" s="690" t="s">
        <v>2899</v>
      </c>
      <c r="F1334" s="626" t="s">
        <v>2873</v>
      </c>
      <c r="G1334" s="626" t="s">
        <v>3169</v>
      </c>
      <c r="H1334" s="626" t="s">
        <v>527</v>
      </c>
      <c r="I1334" s="626" t="s">
        <v>3337</v>
      </c>
      <c r="J1334" s="626" t="s">
        <v>3181</v>
      </c>
      <c r="K1334" s="626" t="s">
        <v>3182</v>
      </c>
      <c r="L1334" s="627">
        <v>237.72</v>
      </c>
      <c r="M1334" s="627">
        <v>950.88</v>
      </c>
      <c r="N1334" s="626">
        <v>4</v>
      </c>
      <c r="O1334" s="691">
        <v>1</v>
      </c>
      <c r="P1334" s="627">
        <v>950.88</v>
      </c>
      <c r="Q1334" s="642">
        <v>1</v>
      </c>
      <c r="R1334" s="626">
        <v>4</v>
      </c>
      <c r="S1334" s="642">
        <v>1</v>
      </c>
      <c r="T1334" s="691">
        <v>1</v>
      </c>
      <c r="U1334" s="673">
        <v>1</v>
      </c>
    </row>
    <row r="1335" spans="1:21" ht="14.4" customHeight="1" x14ac:dyDescent="0.3">
      <c r="A1335" s="625">
        <v>7</v>
      </c>
      <c r="B1335" s="626" t="s">
        <v>528</v>
      </c>
      <c r="C1335" s="626">
        <v>89301074</v>
      </c>
      <c r="D1335" s="689" t="s">
        <v>4276</v>
      </c>
      <c r="E1335" s="690" t="s">
        <v>2899</v>
      </c>
      <c r="F1335" s="626" t="s">
        <v>2873</v>
      </c>
      <c r="G1335" s="626" t="s">
        <v>3169</v>
      </c>
      <c r="H1335" s="626" t="s">
        <v>527</v>
      </c>
      <c r="I1335" s="626" t="s">
        <v>3170</v>
      </c>
      <c r="J1335" s="626" t="s">
        <v>3171</v>
      </c>
      <c r="K1335" s="626" t="s">
        <v>3172</v>
      </c>
      <c r="L1335" s="627">
        <v>244.58</v>
      </c>
      <c r="M1335" s="627">
        <v>1467.48</v>
      </c>
      <c r="N1335" s="626">
        <v>6</v>
      </c>
      <c r="O1335" s="691">
        <v>1</v>
      </c>
      <c r="P1335" s="627"/>
      <c r="Q1335" s="642">
        <v>0</v>
      </c>
      <c r="R1335" s="626"/>
      <c r="S1335" s="642">
        <v>0</v>
      </c>
      <c r="T1335" s="691"/>
      <c r="U1335" s="673">
        <v>0</v>
      </c>
    </row>
    <row r="1336" spans="1:21" ht="14.4" customHeight="1" x14ac:dyDescent="0.3">
      <c r="A1336" s="625">
        <v>7</v>
      </c>
      <c r="B1336" s="626" t="s">
        <v>528</v>
      </c>
      <c r="C1336" s="626">
        <v>89301074</v>
      </c>
      <c r="D1336" s="689" t="s">
        <v>4276</v>
      </c>
      <c r="E1336" s="690" t="s">
        <v>2899</v>
      </c>
      <c r="F1336" s="626" t="s">
        <v>2873</v>
      </c>
      <c r="G1336" s="626" t="s">
        <v>3169</v>
      </c>
      <c r="H1336" s="626" t="s">
        <v>527</v>
      </c>
      <c r="I1336" s="626" t="s">
        <v>3176</v>
      </c>
      <c r="J1336" s="626" t="s">
        <v>3177</v>
      </c>
      <c r="K1336" s="626" t="s">
        <v>2029</v>
      </c>
      <c r="L1336" s="627">
        <v>57.48</v>
      </c>
      <c r="M1336" s="627">
        <v>402.36</v>
      </c>
      <c r="N1336" s="626">
        <v>7</v>
      </c>
      <c r="O1336" s="691">
        <v>3</v>
      </c>
      <c r="P1336" s="627">
        <v>57.48</v>
      </c>
      <c r="Q1336" s="642">
        <v>0.14285714285714285</v>
      </c>
      <c r="R1336" s="626">
        <v>1</v>
      </c>
      <c r="S1336" s="642">
        <v>0.14285714285714285</v>
      </c>
      <c r="T1336" s="691">
        <v>1</v>
      </c>
      <c r="U1336" s="673">
        <v>0.33333333333333331</v>
      </c>
    </row>
    <row r="1337" spans="1:21" ht="14.4" customHeight="1" x14ac:dyDescent="0.3">
      <c r="A1337" s="625">
        <v>7</v>
      </c>
      <c r="B1337" s="626" t="s">
        <v>528</v>
      </c>
      <c r="C1337" s="626">
        <v>89301074</v>
      </c>
      <c r="D1337" s="689" t="s">
        <v>4276</v>
      </c>
      <c r="E1337" s="690" t="s">
        <v>2899</v>
      </c>
      <c r="F1337" s="626" t="s">
        <v>2873</v>
      </c>
      <c r="G1337" s="626" t="s">
        <v>3169</v>
      </c>
      <c r="H1337" s="626" t="s">
        <v>527</v>
      </c>
      <c r="I1337" s="626" t="s">
        <v>3661</v>
      </c>
      <c r="J1337" s="626" t="s">
        <v>3177</v>
      </c>
      <c r="K1337" s="626" t="s">
        <v>3662</v>
      </c>
      <c r="L1337" s="627">
        <v>0</v>
      </c>
      <c r="M1337" s="627">
        <v>0</v>
      </c>
      <c r="N1337" s="626">
        <v>1</v>
      </c>
      <c r="O1337" s="691">
        <v>1</v>
      </c>
      <c r="P1337" s="627">
        <v>0</v>
      </c>
      <c r="Q1337" s="642"/>
      <c r="R1337" s="626">
        <v>1</v>
      </c>
      <c r="S1337" s="642">
        <v>1</v>
      </c>
      <c r="T1337" s="691">
        <v>1</v>
      </c>
      <c r="U1337" s="673">
        <v>1</v>
      </c>
    </row>
    <row r="1338" spans="1:21" ht="14.4" customHeight="1" x14ac:dyDescent="0.3">
      <c r="A1338" s="625">
        <v>7</v>
      </c>
      <c r="B1338" s="626" t="s">
        <v>528</v>
      </c>
      <c r="C1338" s="626">
        <v>89301074</v>
      </c>
      <c r="D1338" s="689" t="s">
        <v>4276</v>
      </c>
      <c r="E1338" s="690" t="s">
        <v>2899</v>
      </c>
      <c r="F1338" s="626" t="s">
        <v>2873</v>
      </c>
      <c r="G1338" s="626" t="s">
        <v>3169</v>
      </c>
      <c r="H1338" s="626" t="s">
        <v>527</v>
      </c>
      <c r="I1338" s="626" t="s">
        <v>3184</v>
      </c>
      <c r="J1338" s="626" t="s">
        <v>3174</v>
      </c>
      <c r="K1338" s="626" t="s">
        <v>3175</v>
      </c>
      <c r="L1338" s="627">
        <v>503.26</v>
      </c>
      <c r="M1338" s="627">
        <v>4529.34</v>
      </c>
      <c r="N1338" s="626">
        <v>9</v>
      </c>
      <c r="O1338" s="691">
        <v>1</v>
      </c>
      <c r="P1338" s="627"/>
      <c r="Q1338" s="642">
        <v>0</v>
      </c>
      <c r="R1338" s="626"/>
      <c r="S1338" s="642">
        <v>0</v>
      </c>
      <c r="T1338" s="691"/>
      <c r="U1338" s="673">
        <v>0</v>
      </c>
    </row>
    <row r="1339" spans="1:21" ht="14.4" customHeight="1" x14ac:dyDescent="0.3">
      <c r="A1339" s="625">
        <v>7</v>
      </c>
      <c r="B1339" s="626" t="s">
        <v>528</v>
      </c>
      <c r="C1339" s="626">
        <v>89301074</v>
      </c>
      <c r="D1339" s="689" t="s">
        <v>4276</v>
      </c>
      <c r="E1339" s="690" t="s">
        <v>2899</v>
      </c>
      <c r="F1339" s="626" t="s">
        <v>2873</v>
      </c>
      <c r="G1339" s="626" t="s">
        <v>3169</v>
      </c>
      <c r="H1339" s="626" t="s">
        <v>527</v>
      </c>
      <c r="I1339" s="626" t="s">
        <v>3184</v>
      </c>
      <c r="J1339" s="626" t="s">
        <v>3174</v>
      </c>
      <c r="K1339" s="626" t="s">
        <v>3175</v>
      </c>
      <c r="L1339" s="627">
        <v>407.64</v>
      </c>
      <c r="M1339" s="627">
        <v>3668.7599999999998</v>
      </c>
      <c r="N1339" s="626">
        <v>9</v>
      </c>
      <c r="O1339" s="691">
        <v>1</v>
      </c>
      <c r="P1339" s="627"/>
      <c r="Q1339" s="642">
        <v>0</v>
      </c>
      <c r="R1339" s="626"/>
      <c r="S1339" s="642">
        <v>0</v>
      </c>
      <c r="T1339" s="691"/>
      <c r="U1339" s="673">
        <v>0</v>
      </c>
    </row>
    <row r="1340" spans="1:21" ht="14.4" customHeight="1" x14ac:dyDescent="0.3">
      <c r="A1340" s="625">
        <v>7</v>
      </c>
      <c r="B1340" s="626" t="s">
        <v>528</v>
      </c>
      <c r="C1340" s="626">
        <v>89301074</v>
      </c>
      <c r="D1340" s="689" t="s">
        <v>4276</v>
      </c>
      <c r="E1340" s="690" t="s">
        <v>2899</v>
      </c>
      <c r="F1340" s="626" t="s">
        <v>2873</v>
      </c>
      <c r="G1340" s="626" t="s">
        <v>3023</v>
      </c>
      <c r="H1340" s="626" t="s">
        <v>527</v>
      </c>
      <c r="I1340" s="626" t="s">
        <v>667</v>
      </c>
      <c r="J1340" s="626" t="s">
        <v>668</v>
      </c>
      <c r="K1340" s="626" t="s">
        <v>2831</v>
      </c>
      <c r="L1340" s="627">
        <v>96.63</v>
      </c>
      <c r="M1340" s="627">
        <v>386.52</v>
      </c>
      <c r="N1340" s="626">
        <v>4</v>
      </c>
      <c r="O1340" s="691">
        <v>2</v>
      </c>
      <c r="P1340" s="627"/>
      <c r="Q1340" s="642">
        <v>0</v>
      </c>
      <c r="R1340" s="626"/>
      <c r="S1340" s="642">
        <v>0</v>
      </c>
      <c r="T1340" s="691"/>
      <c r="U1340" s="673">
        <v>0</v>
      </c>
    </row>
    <row r="1341" spans="1:21" ht="14.4" customHeight="1" x14ac:dyDescent="0.3">
      <c r="A1341" s="625">
        <v>7</v>
      </c>
      <c r="B1341" s="626" t="s">
        <v>528</v>
      </c>
      <c r="C1341" s="626">
        <v>89301074</v>
      </c>
      <c r="D1341" s="689" t="s">
        <v>4276</v>
      </c>
      <c r="E1341" s="690" t="s">
        <v>2899</v>
      </c>
      <c r="F1341" s="626" t="s">
        <v>2873</v>
      </c>
      <c r="G1341" s="626" t="s">
        <v>3026</v>
      </c>
      <c r="H1341" s="626" t="s">
        <v>527</v>
      </c>
      <c r="I1341" s="626" t="s">
        <v>3027</v>
      </c>
      <c r="J1341" s="626" t="s">
        <v>865</v>
      </c>
      <c r="K1341" s="626" t="s">
        <v>3028</v>
      </c>
      <c r="L1341" s="627">
        <v>612.26</v>
      </c>
      <c r="M1341" s="627">
        <v>612.26</v>
      </c>
      <c r="N1341" s="626">
        <v>1</v>
      </c>
      <c r="O1341" s="691">
        <v>1</v>
      </c>
      <c r="P1341" s="627">
        <v>612.26</v>
      </c>
      <c r="Q1341" s="642">
        <v>1</v>
      </c>
      <c r="R1341" s="626">
        <v>1</v>
      </c>
      <c r="S1341" s="642">
        <v>1</v>
      </c>
      <c r="T1341" s="691">
        <v>1</v>
      </c>
      <c r="U1341" s="673">
        <v>1</v>
      </c>
    </row>
    <row r="1342" spans="1:21" ht="14.4" customHeight="1" x14ac:dyDescent="0.3">
      <c r="A1342" s="625">
        <v>7</v>
      </c>
      <c r="B1342" s="626" t="s">
        <v>528</v>
      </c>
      <c r="C1342" s="626">
        <v>89301074</v>
      </c>
      <c r="D1342" s="689" t="s">
        <v>4276</v>
      </c>
      <c r="E1342" s="690" t="s">
        <v>2899</v>
      </c>
      <c r="F1342" s="626" t="s">
        <v>2873</v>
      </c>
      <c r="G1342" s="626" t="s">
        <v>3191</v>
      </c>
      <c r="H1342" s="626" t="s">
        <v>527</v>
      </c>
      <c r="I1342" s="626" t="s">
        <v>3195</v>
      </c>
      <c r="J1342" s="626" t="s">
        <v>3193</v>
      </c>
      <c r="K1342" s="626" t="s">
        <v>3196</v>
      </c>
      <c r="L1342" s="627">
        <v>3040.6</v>
      </c>
      <c r="M1342" s="627">
        <v>118583.4</v>
      </c>
      <c r="N1342" s="626">
        <v>39</v>
      </c>
      <c r="O1342" s="691">
        <v>12</v>
      </c>
      <c r="P1342" s="627">
        <v>100339.8</v>
      </c>
      <c r="Q1342" s="642">
        <v>0.84615384615384626</v>
      </c>
      <c r="R1342" s="626">
        <v>33</v>
      </c>
      <c r="S1342" s="642">
        <v>0.84615384615384615</v>
      </c>
      <c r="T1342" s="691">
        <v>10</v>
      </c>
      <c r="U1342" s="673">
        <v>0.83333333333333337</v>
      </c>
    </row>
    <row r="1343" spans="1:21" ht="14.4" customHeight="1" x14ac:dyDescent="0.3">
      <c r="A1343" s="625">
        <v>7</v>
      </c>
      <c r="B1343" s="626" t="s">
        <v>528</v>
      </c>
      <c r="C1343" s="626">
        <v>89301074</v>
      </c>
      <c r="D1343" s="689" t="s">
        <v>4276</v>
      </c>
      <c r="E1343" s="690" t="s">
        <v>2899</v>
      </c>
      <c r="F1343" s="626" t="s">
        <v>2873</v>
      </c>
      <c r="G1343" s="626" t="s">
        <v>3191</v>
      </c>
      <c r="H1343" s="626" t="s">
        <v>527</v>
      </c>
      <c r="I1343" s="626" t="s">
        <v>3197</v>
      </c>
      <c r="J1343" s="626" t="s">
        <v>3198</v>
      </c>
      <c r="K1343" s="626" t="s">
        <v>3199</v>
      </c>
      <c r="L1343" s="627">
        <v>569.97</v>
      </c>
      <c r="M1343" s="627">
        <v>5129.7300000000005</v>
      </c>
      <c r="N1343" s="626">
        <v>9</v>
      </c>
      <c r="O1343" s="691">
        <v>3</v>
      </c>
      <c r="P1343" s="627">
        <v>3419.82</v>
      </c>
      <c r="Q1343" s="642">
        <v>0.66666666666666663</v>
      </c>
      <c r="R1343" s="626">
        <v>6</v>
      </c>
      <c r="S1343" s="642">
        <v>0.66666666666666663</v>
      </c>
      <c r="T1343" s="691">
        <v>2</v>
      </c>
      <c r="U1343" s="673">
        <v>0.66666666666666663</v>
      </c>
    </row>
    <row r="1344" spans="1:21" ht="14.4" customHeight="1" x14ac:dyDescent="0.3">
      <c r="A1344" s="625">
        <v>7</v>
      </c>
      <c r="B1344" s="626" t="s">
        <v>528</v>
      </c>
      <c r="C1344" s="626">
        <v>89301074</v>
      </c>
      <c r="D1344" s="689" t="s">
        <v>4276</v>
      </c>
      <c r="E1344" s="690" t="s">
        <v>2899</v>
      </c>
      <c r="F1344" s="626" t="s">
        <v>2873</v>
      </c>
      <c r="G1344" s="626" t="s">
        <v>3191</v>
      </c>
      <c r="H1344" s="626" t="s">
        <v>527</v>
      </c>
      <c r="I1344" s="626" t="s">
        <v>3342</v>
      </c>
      <c r="J1344" s="626" t="s">
        <v>3198</v>
      </c>
      <c r="K1344" s="626" t="s">
        <v>3343</v>
      </c>
      <c r="L1344" s="627">
        <v>1139.93</v>
      </c>
      <c r="M1344" s="627">
        <v>31918.04</v>
      </c>
      <c r="N1344" s="626">
        <v>28</v>
      </c>
      <c r="O1344" s="691">
        <v>8</v>
      </c>
      <c r="P1344" s="627">
        <v>22798.600000000002</v>
      </c>
      <c r="Q1344" s="642">
        <v>0.7142857142857143</v>
      </c>
      <c r="R1344" s="626">
        <v>20</v>
      </c>
      <c r="S1344" s="642">
        <v>0.7142857142857143</v>
      </c>
      <c r="T1344" s="691">
        <v>6</v>
      </c>
      <c r="U1344" s="673">
        <v>0.75</v>
      </c>
    </row>
    <row r="1345" spans="1:21" ht="14.4" customHeight="1" x14ac:dyDescent="0.3">
      <c r="A1345" s="625">
        <v>7</v>
      </c>
      <c r="B1345" s="626" t="s">
        <v>528</v>
      </c>
      <c r="C1345" s="626">
        <v>89301074</v>
      </c>
      <c r="D1345" s="689" t="s">
        <v>4276</v>
      </c>
      <c r="E1345" s="690" t="s">
        <v>2899</v>
      </c>
      <c r="F1345" s="626" t="s">
        <v>2873</v>
      </c>
      <c r="G1345" s="626" t="s">
        <v>3191</v>
      </c>
      <c r="H1345" s="626" t="s">
        <v>527</v>
      </c>
      <c r="I1345" s="626" t="s">
        <v>3474</v>
      </c>
      <c r="J1345" s="626" t="s">
        <v>3475</v>
      </c>
      <c r="K1345" s="626" t="s">
        <v>3210</v>
      </c>
      <c r="L1345" s="627">
        <v>427.79</v>
      </c>
      <c r="M1345" s="627">
        <v>5133.4800000000005</v>
      </c>
      <c r="N1345" s="626">
        <v>12</v>
      </c>
      <c r="O1345" s="691">
        <v>3</v>
      </c>
      <c r="P1345" s="627">
        <v>2566.7400000000002</v>
      </c>
      <c r="Q1345" s="642">
        <v>0.5</v>
      </c>
      <c r="R1345" s="626">
        <v>6</v>
      </c>
      <c r="S1345" s="642">
        <v>0.5</v>
      </c>
      <c r="T1345" s="691">
        <v>1</v>
      </c>
      <c r="U1345" s="673">
        <v>0.33333333333333331</v>
      </c>
    </row>
    <row r="1346" spans="1:21" ht="14.4" customHeight="1" x14ac:dyDescent="0.3">
      <c r="A1346" s="625">
        <v>7</v>
      </c>
      <c r="B1346" s="626" t="s">
        <v>528</v>
      </c>
      <c r="C1346" s="626">
        <v>89301074</v>
      </c>
      <c r="D1346" s="689" t="s">
        <v>4276</v>
      </c>
      <c r="E1346" s="690" t="s">
        <v>2899</v>
      </c>
      <c r="F1346" s="626" t="s">
        <v>2873</v>
      </c>
      <c r="G1346" s="626" t="s">
        <v>3191</v>
      </c>
      <c r="H1346" s="626" t="s">
        <v>527</v>
      </c>
      <c r="I1346" s="626" t="s">
        <v>3665</v>
      </c>
      <c r="J1346" s="626" t="s">
        <v>3475</v>
      </c>
      <c r="K1346" s="626" t="s">
        <v>3666</v>
      </c>
      <c r="L1346" s="627">
        <v>855.56</v>
      </c>
      <c r="M1346" s="627">
        <v>11122.279999999999</v>
      </c>
      <c r="N1346" s="626">
        <v>13</v>
      </c>
      <c r="O1346" s="691">
        <v>8</v>
      </c>
      <c r="P1346" s="627">
        <v>6844.48</v>
      </c>
      <c r="Q1346" s="642">
        <v>0.61538461538461542</v>
      </c>
      <c r="R1346" s="626">
        <v>8</v>
      </c>
      <c r="S1346" s="642">
        <v>0.61538461538461542</v>
      </c>
      <c r="T1346" s="691">
        <v>5</v>
      </c>
      <c r="U1346" s="673">
        <v>0.625</v>
      </c>
    </row>
    <row r="1347" spans="1:21" ht="14.4" customHeight="1" x14ac:dyDescent="0.3">
      <c r="A1347" s="625">
        <v>7</v>
      </c>
      <c r="B1347" s="626" t="s">
        <v>528</v>
      </c>
      <c r="C1347" s="626">
        <v>89301074</v>
      </c>
      <c r="D1347" s="689" t="s">
        <v>4276</v>
      </c>
      <c r="E1347" s="690" t="s">
        <v>2899</v>
      </c>
      <c r="F1347" s="626" t="s">
        <v>2873</v>
      </c>
      <c r="G1347" s="626" t="s">
        <v>3191</v>
      </c>
      <c r="H1347" s="626" t="s">
        <v>527</v>
      </c>
      <c r="I1347" s="626" t="s">
        <v>3200</v>
      </c>
      <c r="J1347" s="626" t="s">
        <v>3201</v>
      </c>
      <c r="K1347" s="626" t="s">
        <v>3202</v>
      </c>
      <c r="L1347" s="627">
        <v>760.15</v>
      </c>
      <c r="M1347" s="627">
        <v>4560.8999999999996</v>
      </c>
      <c r="N1347" s="626">
        <v>6</v>
      </c>
      <c r="O1347" s="691">
        <v>2</v>
      </c>
      <c r="P1347" s="627">
        <v>4560.8999999999996</v>
      </c>
      <c r="Q1347" s="642">
        <v>1</v>
      </c>
      <c r="R1347" s="626">
        <v>6</v>
      </c>
      <c r="S1347" s="642">
        <v>1</v>
      </c>
      <c r="T1347" s="691">
        <v>2</v>
      </c>
      <c r="U1347" s="673">
        <v>1</v>
      </c>
    </row>
    <row r="1348" spans="1:21" ht="14.4" customHeight="1" x14ac:dyDescent="0.3">
      <c r="A1348" s="625">
        <v>7</v>
      </c>
      <c r="B1348" s="626" t="s">
        <v>528</v>
      </c>
      <c r="C1348" s="626">
        <v>89301074</v>
      </c>
      <c r="D1348" s="689" t="s">
        <v>4276</v>
      </c>
      <c r="E1348" s="690" t="s">
        <v>2899</v>
      </c>
      <c r="F1348" s="626" t="s">
        <v>2873</v>
      </c>
      <c r="G1348" s="626" t="s">
        <v>3191</v>
      </c>
      <c r="H1348" s="626" t="s">
        <v>527</v>
      </c>
      <c r="I1348" s="626" t="s">
        <v>3344</v>
      </c>
      <c r="J1348" s="626" t="s">
        <v>3201</v>
      </c>
      <c r="K1348" s="626" t="s">
        <v>3205</v>
      </c>
      <c r="L1348" s="627">
        <v>1520.3</v>
      </c>
      <c r="M1348" s="627">
        <v>80575.899999999994</v>
      </c>
      <c r="N1348" s="626">
        <v>53</v>
      </c>
      <c r="O1348" s="691">
        <v>16</v>
      </c>
      <c r="P1348" s="627">
        <v>69933.8</v>
      </c>
      <c r="Q1348" s="642">
        <v>0.86792452830188693</v>
      </c>
      <c r="R1348" s="626">
        <v>46</v>
      </c>
      <c r="S1348" s="642">
        <v>0.86792452830188682</v>
      </c>
      <c r="T1348" s="691">
        <v>13</v>
      </c>
      <c r="U1348" s="673">
        <v>0.8125</v>
      </c>
    </row>
    <row r="1349" spans="1:21" ht="14.4" customHeight="1" x14ac:dyDescent="0.3">
      <c r="A1349" s="625">
        <v>7</v>
      </c>
      <c r="B1349" s="626" t="s">
        <v>528</v>
      </c>
      <c r="C1349" s="626">
        <v>89301074</v>
      </c>
      <c r="D1349" s="689" t="s">
        <v>4276</v>
      </c>
      <c r="E1349" s="690" t="s">
        <v>2899</v>
      </c>
      <c r="F1349" s="626" t="s">
        <v>2873</v>
      </c>
      <c r="G1349" s="626" t="s">
        <v>3191</v>
      </c>
      <c r="H1349" s="626" t="s">
        <v>527</v>
      </c>
      <c r="I1349" s="626" t="s">
        <v>3348</v>
      </c>
      <c r="J1349" s="626" t="s">
        <v>3209</v>
      </c>
      <c r="K1349" s="626" t="s">
        <v>3349</v>
      </c>
      <c r="L1349" s="627">
        <v>0</v>
      </c>
      <c r="M1349" s="627">
        <v>0</v>
      </c>
      <c r="N1349" s="626">
        <v>1</v>
      </c>
      <c r="O1349" s="691">
        <v>1</v>
      </c>
      <c r="P1349" s="627">
        <v>0</v>
      </c>
      <c r="Q1349" s="642"/>
      <c r="R1349" s="626">
        <v>1</v>
      </c>
      <c r="S1349" s="642">
        <v>1</v>
      </c>
      <c r="T1349" s="691">
        <v>1</v>
      </c>
      <c r="U1349" s="673">
        <v>1</v>
      </c>
    </row>
    <row r="1350" spans="1:21" ht="14.4" customHeight="1" x14ac:dyDescent="0.3">
      <c r="A1350" s="625">
        <v>7</v>
      </c>
      <c r="B1350" s="626" t="s">
        <v>528</v>
      </c>
      <c r="C1350" s="626">
        <v>89301074</v>
      </c>
      <c r="D1350" s="689" t="s">
        <v>4276</v>
      </c>
      <c r="E1350" s="690" t="s">
        <v>2899</v>
      </c>
      <c r="F1350" s="626" t="s">
        <v>2873</v>
      </c>
      <c r="G1350" s="626" t="s">
        <v>3191</v>
      </c>
      <c r="H1350" s="626" t="s">
        <v>527</v>
      </c>
      <c r="I1350" s="626" t="s">
        <v>3208</v>
      </c>
      <c r="J1350" s="626" t="s">
        <v>3209</v>
      </c>
      <c r="K1350" s="626" t="s">
        <v>3210</v>
      </c>
      <c r="L1350" s="627">
        <v>427.79</v>
      </c>
      <c r="M1350" s="627">
        <v>1283.3700000000001</v>
      </c>
      <c r="N1350" s="626">
        <v>3</v>
      </c>
      <c r="O1350" s="691">
        <v>3</v>
      </c>
      <c r="P1350" s="627">
        <v>427.79</v>
      </c>
      <c r="Q1350" s="642">
        <v>0.33333333333333331</v>
      </c>
      <c r="R1350" s="626">
        <v>1</v>
      </c>
      <c r="S1350" s="642">
        <v>0.33333333333333331</v>
      </c>
      <c r="T1350" s="691">
        <v>1</v>
      </c>
      <c r="U1350" s="673">
        <v>0.33333333333333331</v>
      </c>
    </row>
    <row r="1351" spans="1:21" ht="14.4" customHeight="1" x14ac:dyDescent="0.3">
      <c r="A1351" s="625">
        <v>7</v>
      </c>
      <c r="B1351" s="626" t="s">
        <v>528</v>
      </c>
      <c r="C1351" s="626">
        <v>89301074</v>
      </c>
      <c r="D1351" s="689" t="s">
        <v>4276</v>
      </c>
      <c r="E1351" s="690" t="s">
        <v>2899</v>
      </c>
      <c r="F1351" s="626" t="s">
        <v>2873</v>
      </c>
      <c r="G1351" s="626" t="s">
        <v>3191</v>
      </c>
      <c r="H1351" s="626" t="s">
        <v>527</v>
      </c>
      <c r="I1351" s="626" t="s">
        <v>3667</v>
      </c>
      <c r="J1351" s="626" t="s">
        <v>3209</v>
      </c>
      <c r="K1351" s="626" t="s">
        <v>3666</v>
      </c>
      <c r="L1351" s="627">
        <v>855.56</v>
      </c>
      <c r="M1351" s="627">
        <v>3422.24</v>
      </c>
      <c r="N1351" s="626">
        <v>4</v>
      </c>
      <c r="O1351" s="691">
        <v>3</v>
      </c>
      <c r="P1351" s="627">
        <v>1711.12</v>
      </c>
      <c r="Q1351" s="642">
        <v>0.5</v>
      </c>
      <c r="R1351" s="626">
        <v>2</v>
      </c>
      <c r="S1351" s="642">
        <v>0.5</v>
      </c>
      <c r="T1351" s="691">
        <v>2</v>
      </c>
      <c r="U1351" s="673">
        <v>0.66666666666666663</v>
      </c>
    </row>
    <row r="1352" spans="1:21" ht="14.4" customHeight="1" x14ac:dyDescent="0.3">
      <c r="A1352" s="625">
        <v>7</v>
      </c>
      <c r="B1352" s="626" t="s">
        <v>528</v>
      </c>
      <c r="C1352" s="626">
        <v>89301074</v>
      </c>
      <c r="D1352" s="689" t="s">
        <v>4276</v>
      </c>
      <c r="E1352" s="690" t="s">
        <v>2899</v>
      </c>
      <c r="F1352" s="626" t="s">
        <v>2873</v>
      </c>
      <c r="G1352" s="626" t="s">
        <v>3191</v>
      </c>
      <c r="H1352" s="626" t="s">
        <v>527</v>
      </c>
      <c r="I1352" s="626" t="s">
        <v>3598</v>
      </c>
      <c r="J1352" s="626" t="s">
        <v>3212</v>
      </c>
      <c r="K1352" s="626" t="s">
        <v>3343</v>
      </c>
      <c r="L1352" s="627">
        <v>1139.93</v>
      </c>
      <c r="M1352" s="627">
        <v>3419.79</v>
      </c>
      <c r="N1352" s="626">
        <v>3</v>
      </c>
      <c r="O1352" s="691">
        <v>1</v>
      </c>
      <c r="P1352" s="627">
        <v>3419.79</v>
      </c>
      <c r="Q1352" s="642">
        <v>1</v>
      </c>
      <c r="R1352" s="626">
        <v>3</v>
      </c>
      <c r="S1352" s="642">
        <v>1</v>
      </c>
      <c r="T1352" s="691">
        <v>1</v>
      </c>
      <c r="U1352" s="673">
        <v>1</v>
      </c>
    </row>
    <row r="1353" spans="1:21" ht="14.4" customHeight="1" x14ac:dyDescent="0.3">
      <c r="A1353" s="625">
        <v>7</v>
      </c>
      <c r="B1353" s="626" t="s">
        <v>528</v>
      </c>
      <c r="C1353" s="626">
        <v>89301074</v>
      </c>
      <c r="D1353" s="689" t="s">
        <v>4276</v>
      </c>
      <c r="E1353" s="690" t="s">
        <v>2899</v>
      </c>
      <c r="F1353" s="626" t="s">
        <v>2873</v>
      </c>
      <c r="G1353" s="626" t="s">
        <v>3191</v>
      </c>
      <c r="H1353" s="626" t="s">
        <v>527</v>
      </c>
      <c r="I1353" s="626" t="s">
        <v>3599</v>
      </c>
      <c r="J1353" s="626" t="s">
        <v>3212</v>
      </c>
      <c r="K1353" s="626" t="s">
        <v>3343</v>
      </c>
      <c r="L1353" s="627">
        <v>1139.93</v>
      </c>
      <c r="M1353" s="627">
        <v>3419.79</v>
      </c>
      <c r="N1353" s="626">
        <v>3</v>
      </c>
      <c r="O1353" s="691">
        <v>1</v>
      </c>
      <c r="P1353" s="627"/>
      <c r="Q1353" s="642">
        <v>0</v>
      </c>
      <c r="R1353" s="626"/>
      <c r="S1353" s="642">
        <v>0</v>
      </c>
      <c r="T1353" s="691"/>
      <c r="U1353" s="673">
        <v>0</v>
      </c>
    </row>
    <row r="1354" spans="1:21" ht="14.4" customHeight="1" x14ac:dyDescent="0.3">
      <c r="A1354" s="625">
        <v>7</v>
      </c>
      <c r="B1354" s="626" t="s">
        <v>528</v>
      </c>
      <c r="C1354" s="626">
        <v>89301074</v>
      </c>
      <c r="D1354" s="689" t="s">
        <v>4276</v>
      </c>
      <c r="E1354" s="690" t="s">
        <v>2899</v>
      </c>
      <c r="F1354" s="626" t="s">
        <v>2873</v>
      </c>
      <c r="G1354" s="626" t="s">
        <v>3191</v>
      </c>
      <c r="H1354" s="626" t="s">
        <v>527</v>
      </c>
      <c r="I1354" s="626" t="s">
        <v>3600</v>
      </c>
      <c r="J1354" s="626" t="s">
        <v>3214</v>
      </c>
      <c r="K1354" s="626" t="s">
        <v>3205</v>
      </c>
      <c r="L1354" s="627">
        <v>1520.3</v>
      </c>
      <c r="M1354" s="627">
        <v>3040.6</v>
      </c>
      <c r="N1354" s="626">
        <v>2</v>
      </c>
      <c r="O1354" s="691">
        <v>1</v>
      </c>
      <c r="P1354" s="627">
        <v>3040.6</v>
      </c>
      <c r="Q1354" s="642">
        <v>1</v>
      </c>
      <c r="R1354" s="626">
        <v>2</v>
      </c>
      <c r="S1354" s="642">
        <v>1</v>
      </c>
      <c r="T1354" s="691">
        <v>1</v>
      </c>
      <c r="U1354" s="673">
        <v>1</v>
      </c>
    </row>
    <row r="1355" spans="1:21" ht="14.4" customHeight="1" x14ac:dyDescent="0.3">
      <c r="A1355" s="625">
        <v>7</v>
      </c>
      <c r="B1355" s="626" t="s">
        <v>528</v>
      </c>
      <c r="C1355" s="626">
        <v>89301074</v>
      </c>
      <c r="D1355" s="689" t="s">
        <v>4276</v>
      </c>
      <c r="E1355" s="690" t="s">
        <v>2899</v>
      </c>
      <c r="F1355" s="626" t="s">
        <v>2873</v>
      </c>
      <c r="G1355" s="626" t="s">
        <v>3191</v>
      </c>
      <c r="H1355" s="626" t="s">
        <v>527</v>
      </c>
      <c r="I1355" s="626" t="s">
        <v>3477</v>
      </c>
      <c r="J1355" s="626" t="s">
        <v>3214</v>
      </c>
      <c r="K1355" s="626" t="s">
        <v>3202</v>
      </c>
      <c r="L1355" s="627">
        <v>760.15</v>
      </c>
      <c r="M1355" s="627">
        <v>3800.75</v>
      </c>
      <c r="N1355" s="626">
        <v>5</v>
      </c>
      <c r="O1355" s="691">
        <v>1</v>
      </c>
      <c r="P1355" s="627">
        <v>3800.75</v>
      </c>
      <c r="Q1355" s="642">
        <v>1</v>
      </c>
      <c r="R1355" s="626">
        <v>5</v>
      </c>
      <c r="S1355" s="642">
        <v>1</v>
      </c>
      <c r="T1355" s="691">
        <v>1</v>
      </c>
      <c r="U1355" s="673">
        <v>1</v>
      </c>
    </row>
    <row r="1356" spans="1:21" ht="14.4" customHeight="1" x14ac:dyDescent="0.3">
      <c r="A1356" s="625">
        <v>7</v>
      </c>
      <c r="B1356" s="626" t="s">
        <v>528</v>
      </c>
      <c r="C1356" s="626">
        <v>89301074</v>
      </c>
      <c r="D1356" s="689" t="s">
        <v>4276</v>
      </c>
      <c r="E1356" s="690" t="s">
        <v>2899</v>
      </c>
      <c r="F1356" s="626" t="s">
        <v>2873</v>
      </c>
      <c r="G1356" s="626" t="s">
        <v>3191</v>
      </c>
      <c r="H1356" s="626" t="s">
        <v>527</v>
      </c>
      <c r="I1356" s="626" t="s">
        <v>4205</v>
      </c>
      <c r="J1356" s="626" t="s">
        <v>4206</v>
      </c>
      <c r="K1356" s="626" t="s">
        <v>4207</v>
      </c>
      <c r="L1356" s="627">
        <v>0</v>
      </c>
      <c r="M1356" s="627">
        <v>0</v>
      </c>
      <c r="N1356" s="626">
        <v>2</v>
      </c>
      <c r="O1356" s="691">
        <v>1</v>
      </c>
      <c r="P1356" s="627">
        <v>0</v>
      </c>
      <c r="Q1356" s="642"/>
      <c r="R1356" s="626">
        <v>2</v>
      </c>
      <c r="S1356" s="642">
        <v>1</v>
      </c>
      <c r="T1356" s="691">
        <v>1</v>
      </c>
      <c r="U1356" s="673">
        <v>1</v>
      </c>
    </row>
    <row r="1357" spans="1:21" ht="14.4" customHeight="1" x14ac:dyDescent="0.3">
      <c r="A1357" s="625">
        <v>7</v>
      </c>
      <c r="B1357" s="626" t="s">
        <v>528</v>
      </c>
      <c r="C1357" s="626">
        <v>89301074</v>
      </c>
      <c r="D1357" s="689" t="s">
        <v>4276</v>
      </c>
      <c r="E1357" s="690" t="s">
        <v>2899</v>
      </c>
      <c r="F1357" s="626" t="s">
        <v>2873</v>
      </c>
      <c r="G1357" s="626" t="s">
        <v>3191</v>
      </c>
      <c r="H1357" s="626" t="s">
        <v>527</v>
      </c>
      <c r="I1357" s="626" t="s">
        <v>4208</v>
      </c>
      <c r="J1357" s="626" t="s">
        <v>3209</v>
      </c>
      <c r="K1357" s="626" t="s">
        <v>4209</v>
      </c>
      <c r="L1357" s="627">
        <v>0</v>
      </c>
      <c r="M1357" s="627">
        <v>0</v>
      </c>
      <c r="N1357" s="626">
        <v>2</v>
      </c>
      <c r="O1357" s="691">
        <v>1</v>
      </c>
      <c r="P1357" s="627"/>
      <c r="Q1357" s="642"/>
      <c r="R1357" s="626"/>
      <c r="S1357" s="642">
        <v>0</v>
      </c>
      <c r="T1357" s="691"/>
      <c r="U1357" s="673">
        <v>0</v>
      </c>
    </row>
    <row r="1358" spans="1:21" ht="14.4" customHeight="1" x14ac:dyDescent="0.3">
      <c r="A1358" s="625">
        <v>7</v>
      </c>
      <c r="B1358" s="626" t="s">
        <v>528</v>
      </c>
      <c r="C1358" s="626">
        <v>89301074</v>
      </c>
      <c r="D1358" s="689" t="s">
        <v>4276</v>
      </c>
      <c r="E1358" s="690" t="s">
        <v>2899</v>
      </c>
      <c r="F1358" s="626" t="s">
        <v>2873</v>
      </c>
      <c r="G1358" s="626" t="s">
        <v>3191</v>
      </c>
      <c r="H1358" s="626" t="s">
        <v>527</v>
      </c>
      <c r="I1358" s="626" t="s">
        <v>4210</v>
      </c>
      <c r="J1358" s="626" t="s">
        <v>3212</v>
      </c>
      <c r="K1358" s="626" t="s">
        <v>4211</v>
      </c>
      <c r="L1358" s="627">
        <v>0</v>
      </c>
      <c r="M1358" s="627">
        <v>0</v>
      </c>
      <c r="N1358" s="626">
        <v>2</v>
      </c>
      <c r="O1358" s="691">
        <v>1</v>
      </c>
      <c r="P1358" s="627">
        <v>0</v>
      </c>
      <c r="Q1358" s="642"/>
      <c r="R1358" s="626">
        <v>2</v>
      </c>
      <c r="S1358" s="642">
        <v>1</v>
      </c>
      <c r="T1358" s="691">
        <v>1</v>
      </c>
      <c r="U1358" s="673">
        <v>1</v>
      </c>
    </row>
    <row r="1359" spans="1:21" ht="14.4" customHeight="1" x14ac:dyDescent="0.3">
      <c r="A1359" s="625">
        <v>7</v>
      </c>
      <c r="B1359" s="626" t="s">
        <v>528</v>
      </c>
      <c r="C1359" s="626">
        <v>89301074</v>
      </c>
      <c r="D1359" s="689" t="s">
        <v>4276</v>
      </c>
      <c r="E1359" s="690" t="s">
        <v>2899</v>
      </c>
      <c r="F1359" s="626" t="s">
        <v>2873</v>
      </c>
      <c r="G1359" s="626" t="s">
        <v>3215</v>
      </c>
      <c r="H1359" s="626" t="s">
        <v>527</v>
      </c>
      <c r="I1359" s="626" t="s">
        <v>3216</v>
      </c>
      <c r="J1359" s="626" t="s">
        <v>3217</v>
      </c>
      <c r="K1359" s="626" t="s">
        <v>3218</v>
      </c>
      <c r="L1359" s="627">
        <v>3858.27</v>
      </c>
      <c r="M1359" s="627">
        <v>11574.81</v>
      </c>
      <c r="N1359" s="626">
        <v>3</v>
      </c>
      <c r="O1359" s="691">
        <v>3</v>
      </c>
      <c r="P1359" s="627">
        <v>3858.27</v>
      </c>
      <c r="Q1359" s="642">
        <v>0.33333333333333337</v>
      </c>
      <c r="R1359" s="626">
        <v>1</v>
      </c>
      <c r="S1359" s="642">
        <v>0.33333333333333331</v>
      </c>
      <c r="T1359" s="691">
        <v>1</v>
      </c>
      <c r="U1359" s="673">
        <v>0.33333333333333331</v>
      </c>
    </row>
    <row r="1360" spans="1:21" ht="14.4" customHeight="1" x14ac:dyDescent="0.3">
      <c r="A1360" s="625">
        <v>7</v>
      </c>
      <c r="B1360" s="626" t="s">
        <v>528</v>
      </c>
      <c r="C1360" s="626">
        <v>89301074</v>
      </c>
      <c r="D1360" s="689" t="s">
        <v>4276</v>
      </c>
      <c r="E1360" s="690" t="s">
        <v>2899</v>
      </c>
      <c r="F1360" s="626" t="s">
        <v>2873</v>
      </c>
      <c r="G1360" s="626" t="s">
        <v>3029</v>
      </c>
      <c r="H1360" s="626" t="s">
        <v>527</v>
      </c>
      <c r="I1360" s="626" t="s">
        <v>897</v>
      </c>
      <c r="J1360" s="626" t="s">
        <v>898</v>
      </c>
      <c r="K1360" s="626" t="s">
        <v>899</v>
      </c>
      <c r="L1360" s="627">
        <v>56.69</v>
      </c>
      <c r="M1360" s="627">
        <v>340.14</v>
      </c>
      <c r="N1360" s="626">
        <v>6</v>
      </c>
      <c r="O1360" s="691">
        <v>3</v>
      </c>
      <c r="P1360" s="627"/>
      <c r="Q1360" s="642">
        <v>0</v>
      </c>
      <c r="R1360" s="626"/>
      <c r="S1360" s="642">
        <v>0</v>
      </c>
      <c r="T1360" s="691"/>
      <c r="U1360" s="673">
        <v>0</v>
      </c>
    </row>
    <row r="1361" spans="1:21" ht="14.4" customHeight="1" x14ac:dyDescent="0.3">
      <c r="A1361" s="625">
        <v>7</v>
      </c>
      <c r="B1361" s="626" t="s">
        <v>528</v>
      </c>
      <c r="C1361" s="626">
        <v>89301074</v>
      </c>
      <c r="D1361" s="689" t="s">
        <v>4276</v>
      </c>
      <c r="E1361" s="690" t="s">
        <v>2899</v>
      </c>
      <c r="F1361" s="626" t="s">
        <v>2873</v>
      </c>
      <c r="G1361" s="626" t="s">
        <v>3223</v>
      </c>
      <c r="H1361" s="626" t="s">
        <v>527</v>
      </c>
      <c r="I1361" s="626" t="s">
        <v>3354</v>
      </c>
      <c r="J1361" s="626" t="s">
        <v>3355</v>
      </c>
      <c r="K1361" s="626" t="s">
        <v>3356</v>
      </c>
      <c r="L1361" s="627">
        <v>91.52</v>
      </c>
      <c r="M1361" s="627">
        <v>91.52</v>
      </c>
      <c r="N1361" s="626">
        <v>1</v>
      </c>
      <c r="O1361" s="691">
        <v>0.5</v>
      </c>
      <c r="P1361" s="627">
        <v>91.52</v>
      </c>
      <c r="Q1361" s="642">
        <v>1</v>
      </c>
      <c r="R1361" s="626">
        <v>1</v>
      </c>
      <c r="S1361" s="642">
        <v>1</v>
      </c>
      <c r="T1361" s="691">
        <v>0.5</v>
      </c>
      <c r="U1361" s="673">
        <v>1</v>
      </c>
    </row>
    <row r="1362" spans="1:21" ht="14.4" customHeight="1" x14ac:dyDescent="0.3">
      <c r="A1362" s="625">
        <v>7</v>
      </c>
      <c r="B1362" s="626" t="s">
        <v>528</v>
      </c>
      <c r="C1362" s="626">
        <v>89301074</v>
      </c>
      <c r="D1362" s="689" t="s">
        <v>4276</v>
      </c>
      <c r="E1362" s="690" t="s">
        <v>2899</v>
      </c>
      <c r="F1362" s="626" t="s">
        <v>2873</v>
      </c>
      <c r="G1362" s="626" t="s">
        <v>2957</v>
      </c>
      <c r="H1362" s="626" t="s">
        <v>645</v>
      </c>
      <c r="I1362" s="626" t="s">
        <v>2958</v>
      </c>
      <c r="J1362" s="626" t="s">
        <v>2959</v>
      </c>
      <c r="K1362" s="626" t="s">
        <v>2960</v>
      </c>
      <c r="L1362" s="627">
        <v>1344.66</v>
      </c>
      <c r="M1362" s="627">
        <v>4033.9800000000005</v>
      </c>
      <c r="N1362" s="626">
        <v>3</v>
      </c>
      <c r="O1362" s="691">
        <v>2.5</v>
      </c>
      <c r="P1362" s="627">
        <v>4033.9800000000005</v>
      </c>
      <c r="Q1362" s="642">
        <v>1</v>
      </c>
      <c r="R1362" s="626">
        <v>3</v>
      </c>
      <c r="S1362" s="642">
        <v>1</v>
      </c>
      <c r="T1362" s="691">
        <v>2.5</v>
      </c>
      <c r="U1362" s="673">
        <v>1</v>
      </c>
    </row>
    <row r="1363" spans="1:21" ht="14.4" customHeight="1" x14ac:dyDescent="0.3">
      <c r="A1363" s="625">
        <v>7</v>
      </c>
      <c r="B1363" s="626" t="s">
        <v>528</v>
      </c>
      <c r="C1363" s="626">
        <v>89301074</v>
      </c>
      <c r="D1363" s="689" t="s">
        <v>4276</v>
      </c>
      <c r="E1363" s="690" t="s">
        <v>2899</v>
      </c>
      <c r="F1363" s="626" t="s">
        <v>2873</v>
      </c>
      <c r="G1363" s="626" t="s">
        <v>2957</v>
      </c>
      <c r="H1363" s="626" t="s">
        <v>645</v>
      </c>
      <c r="I1363" s="626" t="s">
        <v>3227</v>
      </c>
      <c r="J1363" s="626" t="s">
        <v>3228</v>
      </c>
      <c r="K1363" s="626" t="s">
        <v>3229</v>
      </c>
      <c r="L1363" s="627">
        <v>1793.46</v>
      </c>
      <c r="M1363" s="627">
        <v>7173.84</v>
      </c>
      <c r="N1363" s="626">
        <v>4</v>
      </c>
      <c r="O1363" s="691">
        <v>1</v>
      </c>
      <c r="P1363" s="627"/>
      <c r="Q1363" s="642">
        <v>0</v>
      </c>
      <c r="R1363" s="626"/>
      <c r="S1363" s="642">
        <v>0</v>
      </c>
      <c r="T1363" s="691"/>
      <c r="U1363" s="673">
        <v>0</v>
      </c>
    </row>
    <row r="1364" spans="1:21" ht="14.4" customHeight="1" x14ac:dyDescent="0.3">
      <c r="A1364" s="625">
        <v>7</v>
      </c>
      <c r="B1364" s="626" t="s">
        <v>528</v>
      </c>
      <c r="C1364" s="626">
        <v>89301074</v>
      </c>
      <c r="D1364" s="689" t="s">
        <v>4276</v>
      </c>
      <c r="E1364" s="690" t="s">
        <v>2899</v>
      </c>
      <c r="F1364" s="626" t="s">
        <v>2873</v>
      </c>
      <c r="G1364" s="626" t="s">
        <v>3237</v>
      </c>
      <c r="H1364" s="626" t="s">
        <v>527</v>
      </c>
      <c r="I1364" s="626" t="s">
        <v>3238</v>
      </c>
      <c r="J1364" s="626" t="s">
        <v>3239</v>
      </c>
      <c r="K1364" s="626" t="s">
        <v>3240</v>
      </c>
      <c r="L1364" s="627">
        <v>975.16</v>
      </c>
      <c r="M1364" s="627">
        <v>11701.92</v>
      </c>
      <c r="N1364" s="626">
        <v>12</v>
      </c>
      <c r="O1364" s="691">
        <v>3</v>
      </c>
      <c r="P1364" s="627">
        <v>5850.96</v>
      </c>
      <c r="Q1364" s="642">
        <v>0.5</v>
      </c>
      <c r="R1364" s="626">
        <v>6</v>
      </c>
      <c r="S1364" s="642">
        <v>0.5</v>
      </c>
      <c r="T1364" s="691">
        <v>1</v>
      </c>
      <c r="U1364" s="673">
        <v>0.33333333333333331</v>
      </c>
    </row>
    <row r="1365" spans="1:21" ht="14.4" customHeight="1" x14ac:dyDescent="0.3">
      <c r="A1365" s="625">
        <v>7</v>
      </c>
      <c r="B1365" s="626" t="s">
        <v>528</v>
      </c>
      <c r="C1365" s="626">
        <v>89301074</v>
      </c>
      <c r="D1365" s="689" t="s">
        <v>4276</v>
      </c>
      <c r="E1365" s="690" t="s">
        <v>2899</v>
      </c>
      <c r="F1365" s="626" t="s">
        <v>2873</v>
      </c>
      <c r="G1365" s="626" t="s">
        <v>3509</v>
      </c>
      <c r="H1365" s="626" t="s">
        <v>527</v>
      </c>
      <c r="I1365" s="626" t="s">
        <v>4212</v>
      </c>
      <c r="J1365" s="626" t="s">
        <v>3511</v>
      </c>
      <c r="K1365" s="626" t="s">
        <v>4213</v>
      </c>
      <c r="L1365" s="627">
        <v>42.74</v>
      </c>
      <c r="M1365" s="627">
        <v>42.74</v>
      </c>
      <c r="N1365" s="626">
        <v>1</v>
      </c>
      <c r="O1365" s="691">
        <v>0.5</v>
      </c>
      <c r="P1365" s="627">
        <v>42.74</v>
      </c>
      <c r="Q1365" s="642">
        <v>1</v>
      </c>
      <c r="R1365" s="626">
        <v>1</v>
      </c>
      <c r="S1365" s="642">
        <v>1</v>
      </c>
      <c r="T1365" s="691">
        <v>0.5</v>
      </c>
      <c r="U1365" s="673">
        <v>1</v>
      </c>
    </row>
    <row r="1366" spans="1:21" ht="14.4" customHeight="1" x14ac:dyDescent="0.3">
      <c r="A1366" s="625">
        <v>7</v>
      </c>
      <c r="B1366" s="626" t="s">
        <v>528</v>
      </c>
      <c r="C1366" s="626">
        <v>89301074</v>
      </c>
      <c r="D1366" s="689" t="s">
        <v>4276</v>
      </c>
      <c r="E1366" s="690" t="s">
        <v>2899</v>
      </c>
      <c r="F1366" s="626" t="s">
        <v>2873</v>
      </c>
      <c r="G1366" s="626" t="s">
        <v>3252</v>
      </c>
      <c r="H1366" s="626" t="s">
        <v>527</v>
      </c>
      <c r="I1366" s="626" t="s">
        <v>4214</v>
      </c>
      <c r="J1366" s="626" t="s">
        <v>4215</v>
      </c>
      <c r="K1366" s="626" t="s">
        <v>3175</v>
      </c>
      <c r="L1366" s="627">
        <v>98.23</v>
      </c>
      <c r="M1366" s="627">
        <v>392.92</v>
      </c>
      <c r="N1366" s="626">
        <v>4</v>
      </c>
      <c r="O1366" s="691">
        <v>2</v>
      </c>
      <c r="P1366" s="627"/>
      <c r="Q1366" s="642">
        <v>0</v>
      </c>
      <c r="R1366" s="626"/>
      <c r="S1366" s="642">
        <v>0</v>
      </c>
      <c r="T1366" s="691"/>
      <c r="U1366" s="673">
        <v>0</v>
      </c>
    </row>
    <row r="1367" spans="1:21" ht="14.4" customHeight="1" x14ac:dyDescent="0.3">
      <c r="A1367" s="625">
        <v>7</v>
      </c>
      <c r="B1367" s="626" t="s">
        <v>528</v>
      </c>
      <c r="C1367" s="626">
        <v>89301074</v>
      </c>
      <c r="D1367" s="689" t="s">
        <v>4276</v>
      </c>
      <c r="E1367" s="690" t="s">
        <v>2899</v>
      </c>
      <c r="F1367" s="626" t="s">
        <v>2873</v>
      </c>
      <c r="G1367" s="626" t="s">
        <v>3252</v>
      </c>
      <c r="H1367" s="626" t="s">
        <v>527</v>
      </c>
      <c r="I1367" s="626" t="s">
        <v>3258</v>
      </c>
      <c r="J1367" s="626" t="s">
        <v>3259</v>
      </c>
      <c r="K1367" s="626" t="s">
        <v>3260</v>
      </c>
      <c r="L1367" s="627">
        <v>73.67</v>
      </c>
      <c r="M1367" s="627">
        <v>73.67</v>
      </c>
      <c r="N1367" s="626">
        <v>1</v>
      </c>
      <c r="O1367" s="691">
        <v>0.5</v>
      </c>
      <c r="P1367" s="627">
        <v>73.67</v>
      </c>
      <c r="Q1367" s="642">
        <v>1</v>
      </c>
      <c r="R1367" s="626">
        <v>1</v>
      </c>
      <c r="S1367" s="642">
        <v>1</v>
      </c>
      <c r="T1367" s="691">
        <v>0.5</v>
      </c>
      <c r="U1367" s="673">
        <v>1</v>
      </c>
    </row>
    <row r="1368" spans="1:21" ht="14.4" customHeight="1" x14ac:dyDescent="0.3">
      <c r="A1368" s="625">
        <v>7</v>
      </c>
      <c r="B1368" s="626" t="s">
        <v>528</v>
      </c>
      <c r="C1368" s="626">
        <v>89301074</v>
      </c>
      <c r="D1368" s="689" t="s">
        <v>4276</v>
      </c>
      <c r="E1368" s="690" t="s">
        <v>2899</v>
      </c>
      <c r="F1368" s="626" t="s">
        <v>2873</v>
      </c>
      <c r="G1368" s="626" t="s">
        <v>3252</v>
      </c>
      <c r="H1368" s="626" t="s">
        <v>527</v>
      </c>
      <c r="I1368" s="626" t="s">
        <v>4187</v>
      </c>
      <c r="J1368" s="626" t="s">
        <v>3259</v>
      </c>
      <c r="K1368" s="626" t="s">
        <v>4188</v>
      </c>
      <c r="L1368" s="627">
        <v>98.23</v>
      </c>
      <c r="M1368" s="627">
        <v>196.46</v>
      </c>
      <c r="N1368" s="626">
        <v>2</v>
      </c>
      <c r="O1368" s="691">
        <v>1</v>
      </c>
      <c r="P1368" s="627"/>
      <c r="Q1368" s="642">
        <v>0</v>
      </c>
      <c r="R1368" s="626"/>
      <c r="S1368" s="642">
        <v>0</v>
      </c>
      <c r="T1368" s="691"/>
      <c r="U1368" s="673">
        <v>0</v>
      </c>
    </row>
    <row r="1369" spans="1:21" ht="14.4" customHeight="1" x14ac:dyDescent="0.3">
      <c r="A1369" s="625">
        <v>7</v>
      </c>
      <c r="B1369" s="626" t="s">
        <v>528</v>
      </c>
      <c r="C1369" s="626">
        <v>89301074</v>
      </c>
      <c r="D1369" s="689" t="s">
        <v>4276</v>
      </c>
      <c r="E1369" s="690" t="s">
        <v>2899</v>
      </c>
      <c r="F1369" s="626" t="s">
        <v>2873</v>
      </c>
      <c r="G1369" s="626" t="s">
        <v>3252</v>
      </c>
      <c r="H1369" s="626" t="s">
        <v>645</v>
      </c>
      <c r="I1369" s="626" t="s">
        <v>3668</v>
      </c>
      <c r="J1369" s="626" t="s">
        <v>3669</v>
      </c>
      <c r="K1369" s="626" t="s">
        <v>3670</v>
      </c>
      <c r="L1369" s="627">
        <v>32.74</v>
      </c>
      <c r="M1369" s="627">
        <v>98.22</v>
      </c>
      <c r="N1369" s="626">
        <v>3</v>
      </c>
      <c r="O1369" s="691">
        <v>1</v>
      </c>
      <c r="P1369" s="627"/>
      <c r="Q1369" s="642">
        <v>0</v>
      </c>
      <c r="R1369" s="626"/>
      <c r="S1369" s="642">
        <v>0</v>
      </c>
      <c r="T1369" s="691"/>
      <c r="U1369" s="673">
        <v>0</v>
      </c>
    </row>
    <row r="1370" spans="1:21" ht="14.4" customHeight="1" x14ac:dyDescent="0.3">
      <c r="A1370" s="625">
        <v>7</v>
      </c>
      <c r="B1370" s="626" t="s">
        <v>528</v>
      </c>
      <c r="C1370" s="626">
        <v>89301074</v>
      </c>
      <c r="D1370" s="689" t="s">
        <v>4276</v>
      </c>
      <c r="E1370" s="690" t="s">
        <v>2899</v>
      </c>
      <c r="F1370" s="626" t="s">
        <v>2873</v>
      </c>
      <c r="G1370" s="626" t="s">
        <v>3252</v>
      </c>
      <c r="H1370" s="626" t="s">
        <v>645</v>
      </c>
      <c r="I1370" s="626" t="s">
        <v>3668</v>
      </c>
      <c r="J1370" s="626" t="s">
        <v>3669</v>
      </c>
      <c r="K1370" s="626" t="s">
        <v>3670</v>
      </c>
      <c r="L1370" s="627">
        <v>49.12</v>
      </c>
      <c r="M1370" s="627">
        <v>294.71999999999997</v>
      </c>
      <c r="N1370" s="626">
        <v>6</v>
      </c>
      <c r="O1370" s="691">
        <v>1</v>
      </c>
      <c r="P1370" s="627"/>
      <c r="Q1370" s="642">
        <v>0</v>
      </c>
      <c r="R1370" s="626"/>
      <c r="S1370" s="642">
        <v>0</v>
      </c>
      <c r="T1370" s="691"/>
      <c r="U1370" s="673">
        <v>0</v>
      </c>
    </row>
    <row r="1371" spans="1:21" ht="14.4" customHeight="1" x14ac:dyDescent="0.3">
      <c r="A1371" s="625">
        <v>7</v>
      </c>
      <c r="B1371" s="626" t="s">
        <v>528</v>
      </c>
      <c r="C1371" s="626">
        <v>89301074</v>
      </c>
      <c r="D1371" s="689" t="s">
        <v>4276</v>
      </c>
      <c r="E1371" s="690" t="s">
        <v>2899</v>
      </c>
      <c r="F1371" s="626" t="s">
        <v>2873</v>
      </c>
      <c r="G1371" s="626" t="s">
        <v>3252</v>
      </c>
      <c r="H1371" s="626" t="s">
        <v>645</v>
      </c>
      <c r="I1371" s="626" t="s">
        <v>3261</v>
      </c>
      <c r="J1371" s="626" t="s">
        <v>3262</v>
      </c>
      <c r="K1371" s="626" t="s">
        <v>3263</v>
      </c>
      <c r="L1371" s="627">
        <v>147.36000000000001</v>
      </c>
      <c r="M1371" s="627">
        <v>736.80000000000007</v>
      </c>
      <c r="N1371" s="626">
        <v>5</v>
      </c>
      <c r="O1371" s="691">
        <v>2</v>
      </c>
      <c r="P1371" s="627"/>
      <c r="Q1371" s="642">
        <v>0</v>
      </c>
      <c r="R1371" s="626"/>
      <c r="S1371" s="642">
        <v>0</v>
      </c>
      <c r="T1371" s="691"/>
      <c r="U1371" s="673">
        <v>0</v>
      </c>
    </row>
    <row r="1372" spans="1:21" ht="14.4" customHeight="1" x14ac:dyDescent="0.3">
      <c r="A1372" s="625">
        <v>7</v>
      </c>
      <c r="B1372" s="626" t="s">
        <v>528</v>
      </c>
      <c r="C1372" s="626">
        <v>89301074</v>
      </c>
      <c r="D1372" s="689" t="s">
        <v>4276</v>
      </c>
      <c r="E1372" s="690" t="s">
        <v>2899</v>
      </c>
      <c r="F1372" s="626" t="s">
        <v>2873</v>
      </c>
      <c r="G1372" s="626" t="s">
        <v>3252</v>
      </c>
      <c r="H1372" s="626" t="s">
        <v>527</v>
      </c>
      <c r="I1372" s="626" t="s">
        <v>3671</v>
      </c>
      <c r="J1372" s="626" t="s">
        <v>3267</v>
      </c>
      <c r="K1372" s="626" t="s">
        <v>3175</v>
      </c>
      <c r="L1372" s="627">
        <v>0</v>
      </c>
      <c r="M1372" s="627">
        <v>0</v>
      </c>
      <c r="N1372" s="626">
        <v>1</v>
      </c>
      <c r="O1372" s="691">
        <v>1</v>
      </c>
      <c r="P1372" s="627">
        <v>0</v>
      </c>
      <c r="Q1372" s="642"/>
      <c r="R1372" s="626">
        <v>1</v>
      </c>
      <c r="S1372" s="642">
        <v>1</v>
      </c>
      <c r="T1372" s="691">
        <v>1</v>
      </c>
      <c r="U1372" s="673">
        <v>1</v>
      </c>
    </row>
    <row r="1373" spans="1:21" ht="14.4" customHeight="1" x14ac:dyDescent="0.3">
      <c r="A1373" s="625">
        <v>7</v>
      </c>
      <c r="B1373" s="626" t="s">
        <v>528</v>
      </c>
      <c r="C1373" s="626">
        <v>89301074</v>
      </c>
      <c r="D1373" s="689" t="s">
        <v>4276</v>
      </c>
      <c r="E1373" s="690" t="s">
        <v>2899</v>
      </c>
      <c r="F1373" s="626" t="s">
        <v>2873</v>
      </c>
      <c r="G1373" s="626" t="s">
        <v>3252</v>
      </c>
      <c r="H1373" s="626" t="s">
        <v>527</v>
      </c>
      <c r="I1373" s="626" t="s">
        <v>3266</v>
      </c>
      <c r="J1373" s="626" t="s">
        <v>3267</v>
      </c>
      <c r="K1373" s="626" t="s">
        <v>3268</v>
      </c>
      <c r="L1373" s="627">
        <v>163.72999999999999</v>
      </c>
      <c r="M1373" s="627">
        <v>818.64999999999986</v>
      </c>
      <c r="N1373" s="626">
        <v>5</v>
      </c>
      <c r="O1373" s="691">
        <v>4</v>
      </c>
      <c r="P1373" s="627">
        <v>327.45999999999998</v>
      </c>
      <c r="Q1373" s="642">
        <v>0.4</v>
      </c>
      <c r="R1373" s="626">
        <v>2</v>
      </c>
      <c r="S1373" s="642">
        <v>0.4</v>
      </c>
      <c r="T1373" s="691">
        <v>2</v>
      </c>
      <c r="U1373" s="673">
        <v>0.5</v>
      </c>
    </row>
    <row r="1374" spans="1:21" ht="14.4" customHeight="1" x14ac:dyDescent="0.3">
      <c r="A1374" s="625">
        <v>7</v>
      </c>
      <c r="B1374" s="626" t="s">
        <v>528</v>
      </c>
      <c r="C1374" s="626">
        <v>89301074</v>
      </c>
      <c r="D1374" s="689" t="s">
        <v>4276</v>
      </c>
      <c r="E1374" s="690" t="s">
        <v>2899</v>
      </c>
      <c r="F1374" s="626" t="s">
        <v>2873</v>
      </c>
      <c r="G1374" s="626" t="s">
        <v>3252</v>
      </c>
      <c r="H1374" s="626" t="s">
        <v>645</v>
      </c>
      <c r="I1374" s="626" t="s">
        <v>3269</v>
      </c>
      <c r="J1374" s="626" t="s">
        <v>3270</v>
      </c>
      <c r="K1374" s="626" t="s">
        <v>3175</v>
      </c>
      <c r="L1374" s="627">
        <v>124.51</v>
      </c>
      <c r="M1374" s="627">
        <v>747.06000000000006</v>
      </c>
      <c r="N1374" s="626">
        <v>6</v>
      </c>
      <c r="O1374" s="691">
        <v>0.5</v>
      </c>
      <c r="P1374" s="627"/>
      <c r="Q1374" s="642">
        <v>0</v>
      </c>
      <c r="R1374" s="626"/>
      <c r="S1374" s="642">
        <v>0</v>
      </c>
      <c r="T1374" s="691"/>
      <c r="U1374" s="673">
        <v>0</v>
      </c>
    </row>
    <row r="1375" spans="1:21" ht="14.4" customHeight="1" x14ac:dyDescent="0.3">
      <c r="A1375" s="625">
        <v>7</v>
      </c>
      <c r="B1375" s="626" t="s">
        <v>528</v>
      </c>
      <c r="C1375" s="626">
        <v>89301074</v>
      </c>
      <c r="D1375" s="689" t="s">
        <v>4276</v>
      </c>
      <c r="E1375" s="690" t="s">
        <v>2899</v>
      </c>
      <c r="F1375" s="626" t="s">
        <v>2873</v>
      </c>
      <c r="G1375" s="626" t="s">
        <v>3252</v>
      </c>
      <c r="H1375" s="626" t="s">
        <v>645</v>
      </c>
      <c r="I1375" s="626" t="s">
        <v>3269</v>
      </c>
      <c r="J1375" s="626" t="s">
        <v>3270</v>
      </c>
      <c r="K1375" s="626" t="s">
        <v>3175</v>
      </c>
      <c r="L1375" s="627">
        <v>98.23</v>
      </c>
      <c r="M1375" s="627">
        <v>982.3</v>
      </c>
      <c r="N1375" s="626">
        <v>10</v>
      </c>
      <c r="O1375" s="691">
        <v>2.5</v>
      </c>
      <c r="P1375" s="627"/>
      <c r="Q1375" s="642">
        <v>0</v>
      </c>
      <c r="R1375" s="626"/>
      <c r="S1375" s="642">
        <v>0</v>
      </c>
      <c r="T1375" s="691"/>
      <c r="U1375" s="673">
        <v>0</v>
      </c>
    </row>
    <row r="1376" spans="1:21" ht="14.4" customHeight="1" x14ac:dyDescent="0.3">
      <c r="A1376" s="625">
        <v>7</v>
      </c>
      <c r="B1376" s="626" t="s">
        <v>528</v>
      </c>
      <c r="C1376" s="626">
        <v>89301074</v>
      </c>
      <c r="D1376" s="689" t="s">
        <v>4276</v>
      </c>
      <c r="E1376" s="690" t="s">
        <v>2899</v>
      </c>
      <c r="F1376" s="626" t="s">
        <v>2873</v>
      </c>
      <c r="G1376" s="626" t="s">
        <v>3252</v>
      </c>
      <c r="H1376" s="626" t="s">
        <v>645</v>
      </c>
      <c r="I1376" s="626" t="s">
        <v>3377</v>
      </c>
      <c r="J1376" s="626" t="s">
        <v>3270</v>
      </c>
      <c r="K1376" s="626" t="s">
        <v>3268</v>
      </c>
      <c r="L1376" s="627">
        <v>207.53</v>
      </c>
      <c r="M1376" s="627">
        <v>207.53</v>
      </c>
      <c r="N1376" s="626">
        <v>1</v>
      </c>
      <c r="O1376" s="691">
        <v>0.5</v>
      </c>
      <c r="P1376" s="627">
        <v>207.53</v>
      </c>
      <c r="Q1376" s="642">
        <v>1</v>
      </c>
      <c r="R1376" s="626">
        <v>1</v>
      </c>
      <c r="S1376" s="642">
        <v>1</v>
      </c>
      <c r="T1376" s="691">
        <v>0.5</v>
      </c>
      <c r="U1376" s="673">
        <v>1</v>
      </c>
    </row>
    <row r="1377" spans="1:21" ht="14.4" customHeight="1" x14ac:dyDescent="0.3">
      <c r="A1377" s="625">
        <v>7</v>
      </c>
      <c r="B1377" s="626" t="s">
        <v>528</v>
      </c>
      <c r="C1377" s="626">
        <v>89301074</v>
      </c>
      <c r="D1377" s="689" t="s">
        <v>4276</v>
      </c>
      <c r="E1377" s="690" t="s">
        <v>2899</v>
      </c>
      <c r="F1377" s="626" t="s">
        <v>2873</v>
      </c>
      <c r="G1377" s="626" t="s">
        <v>3252</v>
      </c>
      <c r="H1377" s="626" t="s">
        <v>645</v>
      </c>
      <c r="I1377" s="626" t="s">
        <v>3378</v>
      </c>
      <c r="J1377" s="626" t="s">
        <v>3369</v>
      </c>
      <c r="K1377" s="626" t="s">
        <v>3374</v>
      </c>
      <c r="L1377" s="627">
        <v>314.35000000000002</v>
      </c>
      <c r="M1377" s="627">
        <v>314.35000000000002</v>
      </c>
      <c r="N1377" s="626">
        <v>1</v>
      </c>
      <c r="O1377" s="691">
        <v>1</v>
      </c>
      <c r="P1377" s="627">
        <v>314.35000000000002</v>
      </c>
      <c r="Q1377" s="642">
        <v>1</v>
      </c>
      <c r="R1377" s="626">
        <v>1</v>
      </c>
      <c r="S1377" s="642">
        <v>1</v>
      </c>
      <c r="T1377" s="691">
        <v>1</v>
      </c>
      <c r="U1377" s="673">
        <v>1</v>
      </c>
    </row>
    <row r="1378" spans="1:21" ht="14.4" customHeight="1" x14ac:dyDescent="0.3">
      <c r="A1378" s="625">
        <v>7</v>
      </c>
      <c r="B1378" s="626" t="s">
        <v>528</v>
      </c>
      <c r="C1378" s="626">
        <v>89301074</v>
      </c>
      <c r="D1378" s="689" t="s">
        <v>4276</v>
      </c>
      <c r="E1378" s="690" t="s">
        <v>2899</v>
      </c>
      <c r="F1378" s="626" t="s">
        <v>2873</v>
      </c>
      <c r="G1378" s="626" t="s">
        <v>3252</v>
      </c>
      <c r="H1378" s="626" t="s">
        <v>645</v>
      </c>
      <c r="I1378" s="626" t="s">
        <v>3378</v>
      </c>
      <c r="J1378" s="626" t="s">
        <v>3369</v>
      </c>
      <c r="K1378" s="626" t="s">
        <v>3374</v>
      </c>
      <c r="L1378" s="627">
        <v>314.33999999999997</v>
      </c>
      <c r="M1378" s="627">
        <v>628.67999999999995</v>
      </c>
      <c r="N1378" s="626">
        <v>2</v>
      </c>
      <c r="O1378" s="691">
        <v>1</v>
      </c>
      <c r="P1378" s="627">
        <v>628.67999999999995</v>
      </c>
      <c r="Q1378" s="642">
        <v>1</v>
      </c>
      <c r="R1378" s="626">
        <v>2</v>
      </c>
      <c r="S1378" s="642">
        <v>1</v>
      </c>
      <c r="T1378" s="691">
        <v>1</v>
      </c>
      <c r="U1378" s="673">
        <v>1</v>
      </c>
    </row>
    <row r="1379" spans="1:21" ht="14.4" customHeight="1" x14ac:dyDescent="0.3">
      <c r="A1379" s="625">
        <v>7</v>
      </c>
      <c r="B1379" s="626" t="s">
        <v>528</v>
      </c>
      <c r="C1379" s="626">
        <v>89301074</v>
      </c>
      <c r="D1379" s="689" t="s">
        <v>4276</v>
      </c>
      <c r="E1379" s="690" t="s">
        <v>2899</v>
      </c>
      <c r="F1379" s="626" t="s">
        <v>2873</v>
      </c>
      <c r="G1379" s="626" t="s">
        <v>3252</v>
      </c>
      <c r="H1379" s="626" t="s">
        <v>527</v>
      </c>
      <c r="I1379" s="626" t="s">
        <v>4216</v>
      </c>
      <c r="J1379" s="626" t="s">
        <v>3267</v>
      </c>
      <c r="K1379" s="626" t="s">
        <v>3294</v>
      </c>
      <c r="L1379" s="627">
        <v>65.489999999999995</v>
      </c>
      <c r="M1379" s="627">
        <v>327.44999999999993</v>
      </c>
      <c r="N1379" s="626">
        <v>5</v>
      </c>
      <c r="O1379" s="691">
        <v>3.5</v>
      </c>
      <c r="P1379" s="627"/>
      <c r="Q1379" s="642">
        <v>0</v>
      </c>
      <c r="R1379" s="626"/>
      <c r="S1379" s="642">
        <v>0</v>
      </c>
      <c r="T1379" s="691"/>
      <c r="U1379" s="673">
        <v>0</v>
      </c>
    </row>
    <row r="1380" spans="1:21" ht="14.4" customHeight="1" x14ac:dyDescent="0.3">
      <c r="A1380" s="625">
        <v>7</v>
      </c>
      <c r="B1380" s="626" t="s">
        <v>528</v>
      </c>
      <c r="C1380" s="626">
        <v>89301074</v>
      </c>
      <c r="D1380" s="689" t="s">
        <v>4276</v>
      </c>
      <c r="E1380" s="690" t="s">
        <v>2899</v>
      </c>
      <c r="F1380" s="626" t="s">
        <v>2873</v>
      </c>
      <c r="G1380" s="626" t="s">
        <v>3034</v>
      </c>
      <c r="H1380" s="626" t="s">
        <v>527</v>
      </c>
      <c r="I1380" s="626" t="s">
        <v>3271</v>
      </c>
      <c r="J1380" s="626" t="s">
        <v>3272</v>
      </c>
      <c r="K1380" s="626" t="s">
        <v>3002</v>
      </c>
      <c r="L1380" s="627">
        <v>154.33000000000001</v>
      </c>
      <c r="M1380" s="627">
        <v>2469.2800000000002</v>
      </c>
      <c r="N1380" s="626">
        <v>16</v>
      </c>
      <c r="O1380" s="691">
        <v>4</v>
      </c>
      <c r="P1380" s="627">
        <v>462.99</v>
      </c>
      <c r="Q1380" s="642">
        <v>0.1875</v>
      </c>
      <c r="R1380" s="626">
        <v>3</v>
      </c>
      <c r="S1380" s="642">
        <v>0.1875</v>
      </c>
      <c r="T1380" s="691">
        <v>1</v>
      </c>
      <c r="U1380" s="673">
        <v>0.25</v>
      </c>
    </row>
    <row r="1381" spans="1:21" ht="14.4" customHeight="1" x14ac:dyDescent="0.3">
      <c r="A1381" s="625">
        <v>7</v>
      </c>
      <c r="B1381" s="626" t="s">
        <v>528</v>
      </c>
      <c r="C1381" s="626">
        <v>89301074</v>
      </c>
      <c r="D1381" s="689" t="s">
        <v>4276</v>
      </c>
      <c r="E1381" s="690" t="s">
        <v>2899</v>
      </c>
      <c r="F1381" s="626" t="s">
        <v>2873</v>
      </c>
      <c r="G1381" s="626" t="s">
        <v>3034</v>
      </c>
      <c r="H1381" s="626" t="s">
        <v>527</v>
      </c>
      <c r="I1381" s="626" t="s">
        <v>4217</v>
      </c>
      <c r="J1381" s="626" t="s">
        <v>3272</v>
      </c>
      <c r="K1381" s="626" t="s">
        <v>3384</v>
      </c>
      <c r="L1381" s="627">
        <v>0</v>
      </c>
      <c r="M1381" s="627">
        <v>0</v>
      </c>
      <c r="N1381" s="626">
        <v>1</v>
      </c>
      <c r="O1381" s="691">
        <v>1</v>
      </c>
      <c r="P1381" s="627"/>
      <c r="Q1381" s="642"/>
      <c r="R1381" s="626"/>
      <c r="S1381" s="642">
        <v>0</v>
      </c>
      <c r="T1381" s="691"/>
      <c r="U1381" s="673">
        <v>0</v>
      </c>
    </row>
    <row r="1382" spans="1:21" ht="14.4" customHeight="1" x14ac:dyDescent="0.3">
      <c r="A1382" s="625">
        <v>7</v>
      </c>
      <c r="B1382" s="626" t="s">
        <v>528</v>
      </c>
      <c r="C1382" s="626">
        <v>89301074</v>
      </c>
      <c r="D1382" s="689" t="s">
        <v>4276</v>
      </c>
      <c r="E1382" s="690" t="s">
        <v>2899</v>
      </c>
      <c r="F1382" s="626" t="s">
        <v>2873</v>
      </c>
      <c r="G1382" s="626" t="s">
        <v>3034</v>
      </c>
      <c r="H1382" s="626" t="s">
        <v>527</v>
      </c>
      <c r="I1382" s="626" t="s">
        <v>3035</v>
      </c>
      <c r="J1382" s="626" t="s">
        <v>3036</v>
      </c>
      <c r="K1382" s="626" t="s">
        <v>3002</v>
      </c>
      <c r="L1382" s="627">
        <v>60.97</v>
      </c>
      <c r="M1382" s="627">
        <v>2012.01</v>
      </c>
      <c r="N1382" s="626">
        <v>33</v>
      </c>
      <c r="O1382" s="691">
        <v>7</v>
      </c>
      <c r="P1382" s="627">
        <v>914.55</v>
      </c>
      <c r="Q1382" s="642">
        <v>0.45454545454545453</v>
      </c>
      <c r="R1382" s="626">
        <v>15</v>
      </c>
      <c r="S1382" s="642">
        <v>0.45454545454545453</v>
      </c>
      <c r="T1382" s="691">
        <v>3</v>
      </c>
      <c r="U1382" s="673">
        <v>0.42857142857142855</v>
      </c>
    </row>
    <row r="1383" spans="1:21" ht="14.4" customHeight="1" x14ac:dyDescent="0.3">
      <c r="A1383" s="625">
        <v>7</v>
      </c>
      <c r="B1383" s="626" t="s">
        <v>528</v>
      </c>
      <c r="C1383" s="626">
        <v>89301074</v>
      </c>
      <c r="D1383" s="689" t="s">
        <v>4276</v>
      </c>
      <c r="E1383" s="690" t="s">
        <v>2899</v>
      </c>
      <c r="F1383" s="626" t="s">
        <v>2873</v>
      </c>
      <c r="G1383" s="626" t="s">
        <v>3034</v>
      </c>
      <c r="H1383" s="626" t="s">
        <v>527</v>
      </c>
      <c r="I1383" s="626" t="s">
        <v>3383</v>
      </c>
      <c r="J1383" s="626" t="s">
        <v>3036</v>
      </c>
      <c r="K1383" s="626" t="s">
        <v>3384</v>
      </c>
      <c r="L1383" s="627">
        <v>0</v>
      </c>
      <c r="M1383" s="627">
        <v>0</v>
      </c>
      <c r="N1383" s="626">
        <v>2</v>
      </c>
      <c r="O1383" s="691">
        <v>0.5</v>
      </c>
      <c r="P1383" s="627">
        <v>0</v>
      </c>
      <c r="Q1383" s="642"/>
      <c r="R1383" s="626">
        <v>2</v>
      </c>
      <c r="S1383" s="642">
        <v>1</v>
      </c>
      <c r="T1383" s="691">
        <v>0.5</v>
      </c>
      <c r="U1383" s="673">
        <v>1</v>
      </c>
    </row>
    <row r="1384" spans="1:21" ht="14.4" customHeight="1" x14ac:dyDescent="0.3">
      <c r="A1384" s="625">
        <v>7</v>
      </c>
      <c r="B1384" s="626" t="s">
        <v>528</v>
      </c>
      <c r="C1384" s="626">
        <v>89301074</v>
      </c>
      <c r="D1384" s="689" t="s">
        <v>4276</v>
      </c>
      <c r="E1384" s="690" t="s">
        <v>2901</v>
      </c>
      <c r="F1384" s="626" t="s">
        <v>2873</v>
      </c>
      <c r="G1384" s="626" t="s">
        <v>3046</v>
      </c>
      <c r="H1384" s="626" t="s">
        <v>645</v>
      </c>
      <c r="I1384" s="626" t="s">
        <v>1978</v>
      </c>
      <c r="J1384" s="626" t="s">
        <v>2846</v>
      </c>
      <c r="K1384" s="626" t="s">
        <v>2847</v>
      </c>
      <c r="L1384" s="627">
        <v>17.690000000000001</v>
      </c>
      <c r="M1384" s="627">
        <v>88.450000000000017</v>
      </c>
      <c r="N1384" s="626">
        <v>5</v>
      </c>
      <c r="O1384" s="691">
        <v>2.5</v>
      </c>
      <c r="P1384" s="627">
        <v>53.070000000000007</v>
      </c>
      <c r="Q1384" s="642">
        <v>0.6</v>
      </c>
      <c r="R1384" s="626">
        <v>3</v>
      </c>
      <c r="S1384" s="642">
        <v>0.6</v>
      </c>
      <c r="T1384" s="691">
        <v>2</v>
      </c>
      <c r="U1384" s="673">
        <v>0.8</v>
      </c>
    </row>
    <row r="1385" spans="1:21" ht="14.4" customHeight="1" x14ac:dyDescent="0.3">
      <c r="A1385" s="625">
        <v>7</v>
      </c>
      <c r="B1385" s="626" t="s">
        <v>528</v>
      </c>
      <c r="C1385" s="626">
        <v>89301074</v>
      </c>
      <c r="D1385" s="689" t="s">
        <v>4276</v>
      </c>
      <c r="E1385" s="690" t="s">
        <v>2901</v>
      </c>
      <c r="F1385" s="626" t="s">
        <v>2873</v>
      </c>
      <c r="G1385" s="626" t="s">
        <v>3062</v>
      </c>
      <c r="H1385" s="626" t="s">
        <v>527</v>
      </c>
      <c r="I1385" s="626" t="s">
        <v>3063</v>
      </c>
      <c r="J1385" s="626" t="s">
        <v>3064</v>
      </c>
      <c r="K1385" s="626" t="s">
        <v>3065</v>
      </c>
      <c r="L1385" s="627">
        <v>294.70999999999998</v>
      </c>
      <c r="M1385" s="627">
        <v>884.12999999999988</v>
      </c>
      <c r="N1385" s="626">
        <v>3</v>
      </c>
      <c r="O1385" s="691">
        <v>2</v>
      </c>
      <c r="P1385" s="627">
        <v>884.12999999999988</v>
      </c>
      <c r="Q1385" s="642">
        <v>1</v>
      </c>
      <c r="R1385" s="626">
        <v>3</v>
      </c>
      <c r="S1385" s="642">
        <v>1</v>
      </c>
      <c r="T1385" s="691">
        <v>2</v>
      </c>
      <c r="U1385" s="673">
        <v>1</v>
      </c>
    </row>
    <row r="1386" spans="1:21" ht="14.4" customHeight="1" x14ac:dyDescent="0.3">
      <c r="A1386" s="625">
        <v>7</v>
      </c>
      <c r="B1386" s="626" t="s">
        <v>528</v>
      </c>
      <c r="C1386" s="626">
        <v>89301074</v>
      </c>
      <c r="D1386" s="689" t="s">
        <v>4276</v>
      </c>
      <c r="E1386" s="690" t="s">
        <v>2901</v>
      </c>
      <c r="F1386" s="626" t="s">
        <v>2873</v>
      </c>
      <c r="G1386" s="626" t="s">
        <v>3062</v>
      </c>
      <c r="H1386" s="626" t="s">
        <v>527</v>
      </c>
      <c r="I1386" s="626" t="s">
        <v>3063</v>
      </c>
      <c r="J1386" s="626" t="s">
        <v>3064</v>
      </c>
      <c r="K1386" s="626" t="s">
        <v>3065</v>
      </c>
      <c r="L1386" s="627">
        <v>294.7</v>
      </c>
      <c r="M1386" s="627">
        <v>1473.5</v>
      </c>
      <c r="N1386" s="626">
        <v>5</v>
      </c>
      <c r="O1386" s="691">
        <v>3.5</v>
      </c>
      <c r="P1386" s="627">
        <v>1178.8</v>
      </c>
      <c r="Q1386" s="642">
        <v>0.79999999999999993</v>
      </c>
      <c r="R1386" s="626">
        <v>4</v>
      </c>
      <c r="S1386" s="642">
        <v>0.8</v>
      </c>
      <c r="T1386" s="691">
        <v>3</v>
      </c>
      <c r="U1386" s="673">
        <v>0.8571428571428571</v>
      </c>
    </row>
    <row r="1387" spans="1:21" ht="14.4" customHeight="1" x14ac:dyDescent="0.3">
      <c r="A1387" s="625">
        <v>7</v>
      </c>
      <c r="B1387" s="626" t="s">
        <v>528</v>
      </c>
      <c r="C1387" s="626">
        <v>89301074</v>
      </c>
      <c r="D1387" s="689" t="s">
        <v>4276</v>
      </c>
      <c r="E1387" s="690" t="s">
        <v>2901</v>
      </c>
      <c r="F1387" s="626" t="s">
        <v>2873</v>
      </c>
      <c r="G1387" s="626" t="s">
        <v>3062</v>
      </c>
      <c r="H1387" s="626" t="s">
        <v>527</v>
      </c>
      <c r="I1387" s="626" t="s">
        <v>3684</v>
      </c>
      <c r="J1387" s="626" t="s">
        <v>3064</v>
      </c>
      <c r="K1387" s="626" t="s">
        <v>3685</v>
      </c>
      <c r="L1387" s="627">
        <v>0</v>
      </c>
      <c r="M1387" s="627">
        <v>0</v>
      </c>
      <c r="N1387" s="626">
        <v>1</v>
      </c>
      <c r="O1387" s="691">
        <v>1</v>
      </c>
      <c r="P1387" s="627">
        <v>0</v>
      </c>
      <c r="Q1387" s="642"/>
      <c r="R1387" s="626">
        <v>1</v>
      </c>
      <c r="S1387" s="642">
        <v>1</v>
      </c>
      <c r="T1387" s="691">
        <v>1</v>
      </c>
      <c r="U1387" s="673">
        <v>1</v>
      </c>
    </row>
    <row r="1388" spans="1:21" ht="14.4" customHeight="1" x14ac:dyDescent="0.3">
      <c r="A1388" s="625">
        <v>7</v>
      </c>
      <c r="B1388" s="626" t="s">
        <v>528</v>
      </c>
      <c r="C1388" s="626">
        <v>89301074</v>
      </c>
      <c r="D1388" s="689" t="s">
        <v>4276</v>
      </c>
      <c r="E1388" s="690" t="s">
        <v>2904</v>
      </c>
      <c r="F1388" s="626" t="s">
        <v>2873</v>
      </c>
      <c r="G1388" s="626" t="s">
        <v>4034</v>
      </c>
      <c r="H1388" s="626" t="s">
        <v>527</v>
      </c>
      <c r="I1388" s="626" t="s">
        <v>1272</v>
      </c>
      <c r="J1388" s="626" t="s">
        <v>580</v>
      </c>
      <c r="K1388" s="626" t="s">
        <v>4035</v>
      </c>
      <c r="L1388" s="627">
        <v>35.380000000000003</v>
      </c>
      <c r="M1388" s="627">
        <v>212.28000000000003</v>
      </c>
      <c r="N1388" s="626">
        <v>6</v>
      </c>
      <c r="O1388" s="691">
        <v>1.5</v>
      </c>
      <c r="P1388" s="627"/>
      <c r="Q1388" s="642">
        <v>0</v>
      </c>
      <c r="R1388" s="626"/>
      <c r="S1388" s="642">
        <v>0</v>
      </c>
      <c r="T1388" s="691"/>
      <c r="U1388" s="673">
        <v>0</v>
      </c>
    </row>
    <row r="1389" spans="1:21" ht="14.4" customHeight="1" x14ac:dyDescent="0.3">
      <c r="A1389" s="625">
        <v>7</v>
      </c>
      <c r="B1389" s="626" t="s">
        <v>528</v>
      </c>
      <c r="C1389" s="626">
        <v>89301074</v>
      </c>
      <c r="D1389" s="689" t="s">
        <v>4276</v>
      </c>
      <c r="E1389" s="690" t="s">
        <v>2904</v>
      </c>
      <c r="F1389" s="626" t="s">
        <v>2873</v>
      </c>
      <c r="G1389" s="626" t="s">
        <v>3050</v>
      </c>
      <c r="H1389" s="626" t="s">
        <v>527</v>
      </c>
      <c r="I1389" s="626" t="s">
        <v>3051</v>
      </c>
      <c r="J1389" s="626" t="s">
        <v>3052</v>
      </c>
      <c r="K1389" s="626" t="s">
        <v>3053</v>
      </c>
      <c r="L1389" s="627">
        <v>51.87</v>
      </c>
      <c r="M1389" s="627">
        <v>259.34999999999997</v>
      </c>
      <c r="N1389" s="626">
        <v>5</v>
      </c>
      <c r="O1389" s="691">
        <v>2</v>
      </c>
      <c r="P1389" s="627">
        <v>51.87</v>
      </c>
      <c r="Q1389" s="642">
        <v>0.2</v>
      </c>
      <c r="R1389" s="626">
        <v>1</v>
      </c>
      <c r="S1389" s="642">
        <v>0.2</v>
      </c>
      <c r="T1389" s="691">
        <v>1</v>
      </c>
      <c r="U1389" s="673">
        <v>0.5</v>
      </c>
    </row>
    <row r="1390" spans="1:21" ht="14.4" customHeight="1" x14ac:dyDescent="0.3">
      <c r="A1390" s="625">
        <v>7</v>
      </c>
      <c r="B1390" s="626" t="s">
        <v>528</v>
      </c>
      <c r="C1390" s="626">
        <v>89301074</v>
      </c>
      <c r="D1390" s="689" t="s">
        <v>4276</v>
      </c>
      <c r="E1390" s="690" t="s">
        <v>2904</v>
      </c>
      <c r="F1390" s="626" t="s">
        <v>2873</v>
      </c>
      <c r="G1390" s="626" t="s">
        <v>3050</v>
      </c>
      <c r="H1390" s="626" t="s">
        <v>527</v>
      </c>
      <c r="I1390" s="626" t="s">
        <v>3051</v>
      </c>
      <c r="J1390" s="626" t="s">
        <v>3052</v>
      </c>
      <c r="K1390" s="626" t="s">
        <v>3053</v>
      </c>
      <c r="L1390" s="627">
        <v>53.77</v>
      </c>
      <c r="M1390" s="627">
        <v>537.70000000000005</v>
      </c>
      <c r="N1390" s="626">
        <v>10</v>
      </c>
      <c r="O1390" s="691">
        <v>3</v>
      </c>
      <c r="P1390" s="627">
        <v>107.54</v>
      </c>
      <c r="Q1390" s="642">
        <v>0.19999999999999998</v>
      </c>
      <c r="R1390" s="626">
        <v>2</v>
      </c>
      <c r="S1390" s="642">
        <v>0.2</v>
      </c>
      <c r="T1390" s="691">
        <v>1</v>
      </c>
      <c r="U1390" s="673">
        <v>0.33333333333333331</v>
      </c>
    </row>
    <row r="1391" spans="1:21" ht="14.4" customHeight="1" x14ac:dyDescent="0.3">
      <c r="A1391" s="625">
        <v>7</v>
      </c>
      <c r="B1391" s="626" t="s">
        <v>528</v>
      </c>
      <c r="C1391" s="626">
        <v>89301074</v>
      </c>
      <c r="D1391" s="689" t="s">
        <v>4276</v>
      </c>
      <c r="E1391" s="690" t="s">
        <v>2904</v>
      </c>
      <c r="F1391" s="626" t="s">
        <v>2873</v>
      </c>
      <c r="G1391" s="626" t="s">
        <v>3640</v>
      </c>
      <c r="H1391" s="626" t="s">
        <v>527</v>
      </c>
      <c r="I1391" s="626" t="s">
        <v>3641</v>
      </c>
      <c r="J1391" s="626" t="s">
        <v>3642</v>
      </c>
      <c r="K1391" s="626" t="s">
        <v>3643</v>
      </c>
      <c r="L1391" s="627">
        <v>0</v>
      </c>
      <c r="M1391" s="627">
        <v>0</v>
      </c>
      <c r="N1391" s="626">
        <v>6</v>
      </c>
      <c r="O1391" s="691">
        <v>4.5</v>
      </c>
      <c r="P1391" s="627">
        <v>0</v>
      </c>
      <c r="Q1391" s="642"/>
      <c r="R1391" s="626">
        <v>4</v>
      </c>
      <c r="S1391" s="642">
        <v>0.66666666666666663</v>
      </c>
      <c r="T1391" s="691">
        <v>2.5</v>
      </c>
      <c r="U1391" s="673">
        <v>0.55555555555555558</v>
      </c>
    </row>
    <row r="1392" spans="1:21" ht="14.4" customHeight="1" x14ac:dyDescent="0.3">
      <c r="A1392" s="625">
        <v>7</v>
      </c>
      <c r="B1392" s="626" t="s">
        <v>528</v>
      </c>
      <c r="C1392" s="626">
        <v>89301074</v>
      </c>
      <c r="D1392" s="689" t="s">
        <v>4276</v>
      </c>
      <c r="E1392" s="690" t="s">
        <v>2904</v>
      </c>
      <c r="F1392" s="626" t="s">
        <v>2873</v>
      </c>
      <c r="G1392" s="626" t="s">
        <v>2991</v>
      </c>
      <c r="H1392" s="626" t="s">
        <v>527</v>
      </c>
      <c r="I1392" s="626" t="s">
        <v>2992</v>
      </c>
      <c r="J1392" s="626" t="s">
        <v>2993</v>
      </c>
      <c r="K1392" s="626" t="s">
        <v>2994</v>
      </c>
      <c r="L1392" s="627">
        <v>0</v>
      </c>
      <c r="M1392" s="627">
        <v>0</v>
      </c>
      <c r="N1392" s="626">
        <v>3</v>
      </c>
      <c r="O1392" s="691">
        <v>2</v>
      </c>
      <c r="P1392" s="627">
        <v>0</v>
      </c>
      <c r="Q1392" s="642"/>
      <c r="R1392" s="626">
        <v>1</v>
      </c>
      <c r="S1392" s="642">
        <v>0.33333333333333331</v>
      </c>
      <c r="T1392" s="691">
        <v>1</v>
      </c>
      <c r="U1392" s="673">
        <v>0.5</v>
      </c>
    </row>
    <row r="1393" spans="1:21" ht="14.4" customHeight="1" x14ac:dyDescent="0.3">
      <c r="A1393" s="625">
        <v>7</v>
      </c>
      <c r="B1393" s="626" t="s">
        <v>528</v>
      </c>
      <c r="C1393" s="626">
        <v>89301074</v>
      </c>
      <c r="D1393" s="689" t="s">
        <v>4276</v>
      </c>
      <c r="E1393" s="690" t="s">
        <v>2904</v>
      </c>
      <c r="F1393" s="626" t="s">
        <v>2873</v>
      </c>
      <c r="G1393" s="626" t="s">
        <v>3054</v>
      </c>
      <c r="H1393" s="626" t="s">
        <v>645</v>
      </c>
      <c r="I1393" s="626" t="s">
        <v>3055</v>
      </c>
      <c r="J1393" s="626" t="s">
        <v>3056</v>
      </c>
      <c r="K1393" s="626" t="s">
        <v>3057</v>
      </c>
      <c r="L1393" s="627">
        <v>1027.5999999999999</v>
      </c>
      <c r="M1393" s="627">
        <v>22607.200000000001</v>
      </c>
      <c r="N1393" s="626">
        <v>22</v>
      </c>
      <c r="O1393" s="691">
        <v>12</v>
      </c>
      <c r="P1393" s="627">
        <v>20552</v>
      </c>
      <c r="Q1393" s="642">
        <v>0.90909090909090906</v>
      </c>
      <c r="R1393" s="626">
        <v>20</v>
      </c>
      <c r="S1393" s="642">
        <v>0.90909090909090906</v>
      </c>
      <c r="T1393" s="691">
        <v>10</v>
      </c>
      <c r="U1393" s="673">
        <v>0.83333333333333337</v>
      </c>
    </row>
    <row r="1394" spans="1:21" ht="14.4" customHeight="1" x14ac:dyDescent="0.3">
      <c r="A1394" s="625">
        <v>7</v>
      </c>
      <c r="B1394" s="626" t="s">
        <v>528</v>
      </c>
      <c r="C1394" s="626">
        <v>89301074</v>
      </c>
      <c r="D1394" s="689" t="s">
        <v>4276</v>
      </c>
      <c r="E1394" s="690" t="s">
        <v>2904</v>
      </c>
      <c r="F1394" s="626" t="s">
        <v>2873</v>
      </c>
      <c r="G1394" s="626" t="s">
        <v>3054</v>
      </c>
      <c r="H1394" s="626" t="s">
        <v>527</v>
      </c>
      <c r="I1394" s="626" t="s">
        <v>3984</v>
      </c>
      <c r="J1394" s="626" t="s">
        <v>3056</v>
      </c>
      <c r="K1394" s="626" t="s">
        <v>3985</v>
      </c>
      <c r="L1394" s="627">
        <v>2055.08</v>
      </c>
      <c r="M1394" s="627">
        <v>10275.4</v>
      </c>
      <c r="N1394" s="626">
        <v>5</v>
      </c>
      <c r="O1394" s="691">
        <v>3</v>
      </c>
      <c r="P1394" s="627">
        <v>10275.4</v>
      </c>
      <c r="Q1394" s="642">
        <v>1</v>
      </c>
      <c r="R1394" s="626">
        <v>5</v>
      </c>
      <c r="S1394" s="642">
        <v>1</v>
      </c>
      <c r="T1394" s="691">
        <v>3</v>
      </c>
      <c r="U1394" s="673">
        <v>1</v>
      </c>
    </row>
    <row r="1395" spans="1:21" ht="14.4" customHeight="1" x14ac:dyDescent="0.3">
      <c r="A1395" s="625">
        <v>7</v>
      </c>
      <c r="B1395" s="626" t="s">
        <v>528</v>
      </c>
      <c r="C1395" s="626">
        <v>89301074</v>
      </c>
      <c r="D1395" s="689" t="s">
        <v>4276</v>
      </c>
      <c r="E1395" s="690" t="s">
        <v>2904</v>
      </c>
      <c r="F1395" s="626" t="s">
        <v>2873</v>
      </c>
      <c r="G1395" s="626" t="s">
        <v>3054</v>
      </c>
      <c r="H1395" s="626" t="s">
        <v>645</v>
      </c>
      <c r="I1395" s="626" t="s">
        <v>3058</v>
      </c>
      <c r="J1395" s="626" t="s">
        <v>3059</v>
      </c>
      <c r="K1395" s="626" t="s">
        <v>3060</v>
      </c>
      <c r="L1395" s="627">
        <v>1509.4</v>
      </c>
      <c r="M1395" s="627">
        <v>39244.400000000001</v>
      </c>
      <c r="N1395" s="626">
        <v>26</v>
      </c>
      <c r="O1395" s="691">
        <v>8</v>
      </c>
      <c r="P1395" s="627">
        <v>21131.600000000002</v>
      </c>
      <c r="Q1395" s="642">
        <v>0.53846153846153855</v>
      </c>
      <c r="R1395" s="626">
        <v>14</v>
      </c>
      <c r="S1395" s="642">
        <v>0.53846153846153844</v>
      </c>
      <c r="T1395" s="691">
        <v>4</v>
      </c>
      <c r="U1395" s="673">
        <v>0.5</v>
      </c>
    </row>
    <row r="1396" spans="1:21" ht="14.4" customHeight="1" x14ac:dyDescent="0.3">
      <c r="A1396" s="625">
        <v>7</v>
      </c>
      <c r="B1396" s="626" t="s">
        <v>528</v>
      </c>
      <c r="C1396" s="626">
        <v>89301074</v>
      </c>
      <c r="D1396" s="689" t="s">
        <v>4276</v>
      </c>
      <c r="E1396" s="690" t="s">
        <v>2904</v>
      </c>
      <c r="F1396" s="626" t="s">
        <v>2873</v>
      </c>
      <c r="G1396" s="626" t="s">
        <v>3054</v>
      </c>
      <c r="H1396" s="626" t="s">
        <v>645</v>
      </c>
      <c r="I1396" s="626" t="s">
        <v>3283</v>
      </c>
      <c r="J1396" s="626" t="s">
        <v>3284</v>
      </c>
      <c r="K1396" s="626" t="s">
        <v>3285</v>
      </c>
      <c r="L1396" s="627">
        <v>1896.14</v>
      </c>
      <c r="M1396" s="627">
        <v>47403.5</v>
      </c>
      <c r="N1396" s="626">
        <v>25</v>
      </c>
      <c r="O1396" s="691">
        <v>5</v>
      </c>
      <c r="P1396" s="627">
        <v>26545.96</v>
      </c>
      <c r="Q1396" s="642">
        <v>0.55999999999999994</v>
      </c>
      <c r="R1396" s="626">
        <v>14</v>
      </c>
      <c r="S1396" s="642">
        <v>0.56000000000000005</v>
      </c>
      <c r="T1396" s="691">
        <v>3</v>
      </c>
      <c r="U1396" s="673">
        <v>0.6</v>
      </c>
    </row>
    <row r="1397" spans="1:21" ht="14.4" customHeight="1" x14ac:dyDescent="0.3">
      <c r="A1397" s="625">
        <v>7</v>
      </c>
      <c r="B1397" s="626" t="s">
        <v>528</v>
      </c>
      <c r="C1397" s="626">
        <v>89301074</v>
      </c>
      <c r="D1397" s="689" t="s">
        <v>4276</v>
      </c>
      <c r="E1397" s="690" t="s">
        <v>2904</v>
      </c>
      <c r="F1397" s="626" t="s">
        <v>2873</v>
      </c>
      <c r="G1397" s="626" t="s">
        <v>3054</v>
      </c>
      <c r="H1397" s="626" t="s">
        <v>527</v>
      </c>
      <c r="I1397" s="626" t="s">
        <v>4218</v>
      </c>
      <c r="J1397" s="626" t="s">
        <v>4219</v>
      </c>
      <c r="K1397" s="626" t="s">
        <v>4220</v>
      </c>
      <c r="L1397" s="627">
        <v>1418.07</v>
      </c>
      <c r="M1397" s="627">
        <v>1418.07</v>
      </c>
      <c r="N1397" s="626">
        <v>1</v>
      </c>
      <c r="O1397" s="691">
        <v>1</v>
      </c>
      <c r="P1397" s="627">
        <v>1418.07</v>
      </c>
      <c r="Q1397" s="642">
        <v>1</v>
      </c>
      <c r="R1397" s="626">
        <v>1</v>
      </c>
      <c r="S1397" s="642">
        <v>1</v>
      </c>
      <c r="T1397" s="691">
        <v>1</v>
      </c>
      <c r="U1397" s="673">
        <v>1</v>
      </c>
    </row>
    <row r="1398" spans="1:21" ht="14.4" customHeight="1" x14ac:dyDescent="0.3">
      <c r="A1398" s="625">
        <v>7</v>
      </c>
      <c r="B1398" s="626" t="s">
        <v>528</v>
      </c>
      <c r="C1398" s="626">
        <v>89301074</v>
      </c>
      <c r="D1398" s="689" t="s">
        <v>4276</v>
      </c>
      <c r="E1398" s="690" t="s">
        <v>2904</v>
      </c>
      <c r="F1398" s="626" t="s">
        <v>2873</v>
      </c>
      <c r="G1398" s="626" t="s">
        <v>3054</v>
      </c>
      <c r="H1398" s="626" t="s">
        <v>527</v>
      </c>
      <c r="I1398" s="626" t="s">
        <v>4062</v>
      </c>
      <c r="J1398" s="626" t="s">
        <v>3059</v>
      </c>
      <c r="K1398" s="626" t="s">
        <v>4063</v>
      </c>
      <c r="L1398" s="627">
        <v>3018.79</v>
      </c>
      <c r="M1398" s="627">
        <v>6037.58</v>
      </c>
      <c r="N1398" s="626">
        <v>2</v>
      </c>
      <c r="O1398" s="691">
        <v>2</v>
      </c>
      <c r="P1398" s="627">
        <v>6037.58</v>
      </c>
      <c r="Q1398" s="642">
        <v>1</v>
      </c>
      <c r="R1398" s="626">
        <v>2</v>
      </c>
      <c r="S1398" s="642">
        <v>1</v>
      </c>
      <c r="T1398" s="691">
        <v>2</v>
      </c>
      <c r="U1398" s="673">
        <v>1</v>
      </c>
    </row>
    <row r="1399" spans="1:21" ht="14.4" customHeight="1" x14ac:dyDescent="0.3">
      <c r="A1399" s="625">
        <v>7</v>
      </c>
      <c r="B1399" s="626" t="s">
        <v>528</v>
      </c>
      <c r="C1399" s="626">
        <v>89301074</v>
      </c>
      <c r="D1399" s="689" t="s">
        <v>4276</v>
      </c>
      <c r="E1399" s="690" t="s">
        <v>2904</v>
      </c>
      <c r="F1399" s="626" t="s">
        <v>2873</v>
      </c>
      <c r="G1399" s="626" t="s">
        <v>3054</v>
      </c>
      <c r="H1399" s="626" t="s">
        <v>527</v>
      </c>
      <c r="I1399" s="626" t="s">
        <v>4064</v>
      </c>
      <c r="J1399" s="626" t="s">
        <v>3284</v>
      </c>
      <c r="K1399" s="626" t="s">
        <v>4065</v>
      </c>
      <c r="L1399" s="627">
        <v>3792.26</v>
      </c>
      <c r="M1399" s="627">
        <v>7584.52</v>
      </c>
      <c r="N1399" s="626">
        <v>2</v>
      </c>
      <c r="O1399" s="691">
        <v>1</v>
      </c>
      <c r="P1399" s="627"/>
      <c r="Q1399" s="642">
        <v>0</v>
      </c>
      <c r="R1399" s="626"/>
      <c r="S1399" s="642">
        <v>0</v>
      </c>
      <c r="T1399" s="691"/>
      <c r="U1399" s="673">
        <v>0</v>
      </c>
    </row>
    <row r="1400" spans="1:21" ht="14.4" customHeight="1" x14ac:dyDescent="0.3">
      <c r="A1400" s="625">
        <v>7</v>
      </c>
      <c r="B1400" s="626" t="s">
        <v>528</v>
      </c>
      <c r="C1400" s="626">
        <v>89301074</v>
      </c>
      <c r="D1400" s="689" t="s">
        <v>4276</v>
      </c>
      <c r="E1400" s="690" t="s">
        <v>2904</v>
      </c>
      <c r="F1400" s="626" t="s">
        <v>2873</v>
      </c>
      <c r="G1400" s="626" t="s">
        <v>3393</v>
      </c>
      <c r="H1400" s="626" t="s">
        <v>645</v>
      </c>
      <c r="I1400" s="626" t="s">
        <v>4221</v>
      </c>
      <c r="J1400" s="626" t="s">
        <v>1956</v>
      </c>
      <c r="K1400" s="626" t="s">
        <v>1008</v>
      </c>
      <c r="L1400" s="627">
        <v>0</v>
      </c>
      <c r="M1400" s="627">
        <v>0</v>
      </c>
      <c r="N1400" s="626">
        <v>1</v>
      </c>
      <c r="O1400" s="691">
        <v>1</v>
      </c>
      <c r="P1400" s="627"/>
      <c r="Q1400" s="642"/>
      <c r="R1400" s="626"/>
      <c r="S1400" s="642">
        <v>0</v>
      </c>
      <c r="T1400" s="691"/>
      <c r="U1400" s="673">
        <v>0</v>
      </c>
    </row>
    <row r="1401" spans="1:21" ht="14.4" customHeight="1" x14ac:dyDescent="0.3">
      <c r="A1401" s="625">
        <v>7</v>
      </c>
      <c r="B1401" s="626" t="s">
        <v>528</v>
      </c>
      <c r="C1401" s="626">
        <v>89301074</v>
      </c>
      <c r="D1401" s="689" t="s">
        <v>4276</v>
      </c>
      <c r="E1401" s="690" t="s">
        <v>2904</v>
      </c>
      <c r="F1401" s="626" t="s">
        <v>2873</v>
      </c>
      <c r="G1401" s="626" t="s">
        <v>3061</v>
      </c>
      <c r="H1401" s="626" t="s">
        <v>645</v>
      </c>
      <c r="I1401" s="626" t="s">
        <v>3986</v>
      </c>
      <c r="J1401" s="626" t="s">
        <v>2066</v>
      </c>
      <c r="K1401" s="626" t="s">
        <v>1070</v>
      </c>
      <c r="L1401" s="627">
        <v>216.16</v>
      </c>
      <c r="M1401" s="627">
        <v>216.16</v>
      </c>
      <c r="N1401" s="626">
        <v>1</v>
      </c>
      <c r="O1401" s="691">
        <v>1</v>
      </c>
      <c r="P1401" s="627"/>
      <c r="Q1401" s="642">
        <v>0</v>
      </c>
      <c r="R1401" s="626"/>
      <c r="S1401" s="642">
        <v>0</v>
      </c>
      <c r="T1401" s="691"/>
      <c r="U1401" s="673">
        <v>0</v>
      </c>
    </row>
    <row r="1402" spans="1:21" ht="14.4" customHeight="1" x14ac:dyDescent="0.3">
      <c r="A1402" s="625">
        <v>7</v>
      </c>
      <c r="B1402" s="626" t="s">
        <v>528</v>
      </c>
      <c r="C1402" s="626">
        <v>89301074</v>
      </c>
      <c r="D1402" s="689" t="s">
        <v>4276</v>
      </c>
      <c r="E1402" s="690" t="s">
        <v>2904</v>
      </c>
      <c r="F1402" s="626" t="s">
        <v>2873</v>
      </c>
      <c r="G1402" s="626" t="s">
        <v>3061</v>
      </c>
      <c r="H1402" s="626" t="s">
        <v>645</v>
      </c>
      <c r="I1402" s="626" t="s">
        <v>3286</v>
      </c>
      <c r="J1402" s="626" t="s">
        <v>3287</v>
      </c>
      <c r="K1402" s="626" t="s">
        <v>3288</v>
      </c>
      <c r="L1402" s="627">
        <v>162.13</v>
      </c>
      <c r="M1402" s="627">
        <v>648.52</v>
      </c>
      <c r="N1402" s="626">
        <v>4</v>
      </c>
      <c r="O1402" s="691">
        <v>2</v>
      </c>
      <c r="P1402" s="627">
        <v>648.52</v>
      </c>
      <c r="Q1402" s="642">
        <v>1</v>
      </c>
      <c r="R1402" s="626">
        <v>4</v>
      </c>
      <c r="S1402" s="642">
        <v>1</v>
      </c>
      <c r="T1402" s="691">
        <v>2</v>
      </c>
      <c r="U1402" s="673">
        <v>1</v>
      </c>
    </row>
    <row r="1403" spans="1:21" ht="14.4" customHeight="1" x14ac:dyDescent="0.3">
      <c r="A1403" s="625">
        <v>7</v>
      </c>
      <c r="B1403" s="626" t="s">
        <v>528</v>
      </c>
      <c r="C1403" s="626">
        <v>89301074</v>
      </c>
      <c r="D1403" s="689" t="s">
        <v>4276</v>
      </c>
      <c r="E1403" s="690" t="s">
        <v>2904</v>
      </c>
      <c r="F1403" s="626" t="s">
        <v>2873</v>
      </c>
      <c r="G1403" s="626" t="s">
        <v>3061</v>
      </c>
      <c r="H1403" s="626" t="s">
        <v>645</v>
      </c>
      <c r="I1403" s="626" t="s">
        <v>2065</v>
      </c>
      <c r="J1403" s="626" t="s">
        <v>2066</v>
      </c>
      <c r="K1403" s="626" t="s">
        <v>2852</v>
      </c>
      <c r="L1403" s="627">
        <v>216.16</v>
      </c>
      <c r="M1403" s="627">
        <v>1080.8</v>
      </c>
      <c r="N1403" s="626">
        <v>5</v>
      </c>
      <c r="O1403" s="691">
        <v>1.5</v>
      </c>
      <c r="P1403" s="627">
        <v>648.48</v>
      </c>
      <c r="Q1403" s="642">
        <v>0.60000000000000009</v>
      </c>
      <c r="R1403" s="626">
        <v>3</v>
      </c>
      <c r="S1403" s="642">
        <v>0.6</v>
      </c>
      <c r="T1403" s="691">
        <v>0.5</v>
      </c>
      <c r="U1403" s="673">
        <v>0.33333333333333331</v>
      </c>
    </row>
    <row r="1404" spans="1:21" ht="14.4" customHeight="1" x14ac:dyDescent="0.3">
      <c r="A1404" s="625">
        <v>7</v>
      </c>
      <c r="B1404" s="626" t="s">
        <v>528</v>
      </c>
      <c r="C1404" s="626">
        <v>89301074</v>
      </c>
      <c r="D1404" s="689" t="s">
        <v>4276</v>
      </c>
      <c r="E1404" s="690" t="s">
        <v>2904</v>
      </c>
      <c r="F1404" s="626" t="s">
        <v>2873</v>
      </c>
      <c r="G1404" s="626" t="s">
        <v>3061</v>
      </c>
      <c r="H1404" s="626" t="s">
        <v>645</v>
      </c>
      <c r="I1404" s="626" t="s">
        <v>3554</v>
      </c>
      <c r="J1404" s="626" t="s">
        <v>2066</v>
      </c>
      <c r="K1404" s="626" t="s">
        <v>3555</v>
      </c>
      <c r="L1404" s="627">
        <v>432.32</v>
      </c>
      <c r="M1404" s="627">
        <v>3026.24</v>
      </c>
      <c r="N1404" s="626">
        <v>7</v>
      </c>
      <c r="O1404" s="691">
        <v>2</v>
      </c>
      <c r="P1404" s="627"/>
      <c r="Q1404" s="642">
        <v>0</v>
      </c>
      <c r="R1404" s="626"/>
      <c r="S1404" s="642">
        <v>0</v>
      </c>
      <c r="T1404" s="691"/>
      <c r="U1404" s="673">
        <v>0</v>
      </c>
    </row>
    <row r="1405" spans="1:21" ht="14.4" customHeight="1" x14ac:dyDescent="0.3">
      <c r="A1405" s="625">
        <v>7</v>
      </c>
      <c r="B1405" s="626" t="s">
        <v>528</v>
      </c>
      <c r="C1405" s="626">
        <v>89301074</v>
      </c>
      <c r="D1405" s="689" t="s">
        <v>4276</v>
      </c>
      <c r="E1405" s="690" t="s">
        <v>2904</v>
      </c>
      <c r="F1405" s="626" t="s">
        <v>2873</v>
      </c>
      <c r="G1405" s="626" t="s">
        <v>3414</v>
      </c>
      <c r="H1405" s="626" t="s">
        <v>527</v>
      </c>
      <c r="I1405" s="626" t="s">
        <v>4124</v>
      </c>
      <c r="J1405" s="626" t="s">
        <v>3416</v>
      </c>
      <c r="K1405" s="626" t="s">
        <v>3417</v>
      </c>
      <c r="L1405" s="627">
        <v>115.3</v>
      </c>
      <c r="M1405" s="627">
        <v>115.3</v>
      </c>
      <c r="N1405" s="626">
        <v>1</v>
      </c>
      <c r="O1405" s="691">
        <v>0.5</v>
      </c>
      <c r="P1405" s="627"/>
      <c r="Q1405" s="642">
        <v>0</v>
      </c>
      <c r="R1405" s="626"/>
      <c r="S1405" s="642">
        <v>0</v>
      </c>
      <c r="T1405" s="691"/>
      <c r="U1405" s="673">
        <v>0</v>
      </c>
    </row>
    <row r="1406" spans="1:21" ht="14.4" customHeight="1" x14ac:dyDescent="0.3">
      <c r="A1406" s="625">
        <v>7</v>
      </c>
      <c r="B1406" s="626" t="s">
        <v>528</v>
      </c>
      <c r="C1406" s="626">
        <v>89301074</v>
      </c>
      <c r="D1406" s="689" t="s">
        <v>4276</v>
      </c>
      <c r="E1406" s="690" t="s">
        <v>2904</v>
      </c>
      <c r="F1406" s="626" t="s">
        <v>2873</v>
      </c>
      <c r="G1406" s="626" t="s">
        <v>3069</v>
      </c>
      <c r="H1406" s="626" t="s">
        <v>527</v>
      </c>
      <c r="I1406" s="626" t="s">
        <v>3070</v>
      </c>
      <c r="J1406" s="626" t="s">
        <v>3071</v>
      </c>
      <c r="K1406" s="626" t="s">
        <v>3072</v>
      </c>
      <c r="L1406" s="627">
        <v>53.67</v>
      </c>
      <c r="M1406" s="627">
        <v>429.36</v>
      </c>
      <c r="N1406" s="626">
        <v>8</v>
      </c>
      <c r="O1406" s="691">
        <v>2.5</v>
      </c>
      <c r="P1406" s="627">
        <v>214.68</v>
      </c>
      <c r="Q1406" s="642">
        <v>0.5</v>
      </c>
      <c r="R1406" s="626">
        <v>4</v>
      </c>
      <c r="S1406" s="642">
        <v>0.5</v>
      </c>
      <c r="T1406" s="691">
        <v>1.5</v>
      </c>
      <c r="U1406" s="673">
        <v>0.6</v>
      </c>
    </row>
    <row r="1407" spans="1:21" ht="14.4" customHeight="1" x14ac:dyDescent="0.3">
      <c r="A1407" s="625">
        <v>7</v>
      </c>
      <c r="B1407" s="626" t="s">
        <v>528</v>
      </c>
      <c r="C1407" s="626">
        <v>89301074</v>
      </c>
      <c r="D1407" s="689" t="s">
        <v>4276</v>
      </c>
      <c r="E1407" s="690" t="s">
        <v>2904</v>
      </c>
      <c r="F1407" s="626" t="s">
        <v>2873</v>
      </c>
      <c r="G1407" s="626" t="s">
        <v>3069</v>
      </c>
      <c r="H1407" s="626" t="s">
        <v>527</v>
      </c>
      <c r="I1407" s="626" t="s">
        <v>3070</v>
      </c>
      <c r="J1407" s="626" t="s">
        <v>3071</v>
      </c>
      <c r="K1407" s="626" t="s">
        <v>3072</v>
      </c>
      <c r="L1407" s="627">
        <v>25.8</v>
      </c>
      <c r="M1407" s="627">
        <v>283.8</v>
      </c>
      <c r="N1407" s="626">
        <v>11</v>
      </c>
      <c r="O1407" s="691">
        <v>3.5</v>
      </c>
      <c r="P1407" s="627">
        <v>25.8</v>
      </c>
      <c r="Q1407" s="642">
        <v>9.0909090909090912E-2</v>
      </c>
      <c r="R1407" s="626">
        <v>1</v>
      </c>
      <c r="S1407" s="642">
        <v>9.0909090909090912E-2</v>
      </c>
      <c r="T1407" s="691">
        <v>0.5</v>
      </c>
      <c r="U1407" s="673">
        <v>0.14285714285714285</v>
      </c>
    </row>
    <row r="1408" spans="1:21" ht="14.4" customHeight="1" x14ac:dyDescent="0.3">
      <c r="A1408" s="625">
        <v>7</v>
      </c>
      <c r="B1408" s="626" t="s">
        <v>528</v>
      </c>
      <c r="C1408" s="626">
        <v>89301074</v>
      </c>
      <c r="D1408" s="689" t="s">
        <v>4276</v>
      </c>
      <c r="E1408" s="690" t="s">
        <v>2904</v>
      </c>
      <c r="F1408" s="626" t="s">
        <v>2873</v>
      </c>
      <c r="G1408" s="626" t="s">
        <v>3069</v>
      </c>
      <c r="H1408" s="626" t="s">
        <v>527</v>
      </c>
      <c r="I1408" s="626" t="s">
        <v>3073</v>
      </c>
      <c r="J1408" s="626" t="s">
        <v>3074</v>
      </c>
      <c r="K1408" s="626" t="s">
        <v>2003</v>
      </c>
      <c r="L1408" s="627">
        <v>165.67</v>
      </c>
      <c r="M1408" s="627">
        <v>1656.7</v>
      </c>
      <c r="N1408" s="626">
        <v>10</v>
      </c>
      <c r="O1408" s="691">
        <v>3</v>
      </c>
      <c r="P1408" s="627">
        <v>497.01</v>
      </c>
      <c r="Q1408" s="642">
        <v>0.3</v>
      </c>
      <c r="R1408" s="626">
        <v>3</v>
      </c>
      <c r="S1408" s="642">
        <v>0.3</v>
      </c>
      <c r="T1408" s="691">
        <v>1</v>
      </c>
      <c r="U1408" s="673">
        <v>0.33333333333333331</v>
      </c>
    </row>
    <row r="1409" spans="1:21" ht="14.4" customHeight="1" x14ac:dyDescent="0.3">
      <c r="A1409" s="625">
        <v>7</v>
      </c>
      <c r="B1409" s="626" t="s">
        <v>528</v>
      </c>
      <c r="C1409" s="626">
        <v>89301074</v>
      </c>
      <c r="D1409" s="689" t="s">
        <v>4276</v>
      </c>
      <c r="E1409" s="690" t="s">
        <v>2904</v>
      </c>
      <c r="F1409" s="626" t="s">
        <v>2873</v>
      </c>
      <c r="G1409" s="626" t="s">
        <v>3069</v>
      </c>
      <c r="H1409" s="626" t="s">
        <v>527</v>
      </c>
      <c r="I1409" s="626" t="s">
        <v>3073</v>
      </c>
      <c r="J1409" s="626" t="s">
        <v>3074</v>
      </c>
      <c r="K1409" s="626" t="s">
        <v>2003</v>
      </c>
      <c r="L1409" s="627">
        <v>77.42</v>
      </c>
      <c r="M1409" s="627">
        <v>541.94000000000005</v>
      </c>
      <c r="N1409" s="626">
        <v>7</v>
      </c>
      <c r="O1409" s="691">
        <v>1.5</v>
      </c>
      <c r="P1409" s="627">
        <v>154.84</v>
      </c>
      <c r="Q1409" s="642">
        <v>0.2857142857142857</v>
      </c>
      <c r="R1409" s="626">
        <v>2</v>
      </c>
      <c r="S1409" s="642">
        <v>0.2857142857142857</v>
      </c>
      <c r="T1409" s="691">
        <v>0.5</v>
      </c>
      <c r="U1409" s="673">
        <v>0.33333333333333331</v>
      </c>
    </row>
    <row r="1410" spans="1:21" ht="14.4" customHeight="1" x14ac:dyDescent="0.3">
      <c r="A1410" s="625">
        <v>7</v>
      </c>
      <c r="B1410" s="626" t="s">
        <v>528</v>
      </c>
      <c r="C1410" s="626">
        <v>89301074</v>
      </c>
      <c r="D1410" s="689" t="s">
        <v>4276</v>
      </c>
      <c r="E1410" s="690" t="s">
        <v>2904</v>
      </c>
      <c r="F1410" s="626" t="s">
        <v>2873</v>
      </c>
      <c r="G1410" s="626" t="s">
        <v>4125</v>
      </c>
      <c r="H1410" s="626" t="s">
        <v>527</v>
      </c>
      <c r="I1410" s="626" t="s">
        <v>4222</v>
      </c>
      <c r="J1410" s="626" t="s">
        <v>4223</v>
      </c>
      <c r="K1410" s="626" t="s">
        <v>4224</v>
      </c>
      <c r="L1410" s="627">
        <v>83.09</v>
      </c>
      <c r="M1410" s="627">
        <v>166.18</v>
      </c>
      <c r="N1410" s="626">
        <v>2</v>
      </c>
      <c r="O1410" s="691">
        <v>1</v>
      </c>
      <c r="P1410" s="627"/>
      <c r="Q1410" s="642">
        <v>0</v>
      </c>
      <c r="R1410" s="626"/>
      <c r="S1410" s="642">
        <v>0</v>
      </c>
      <c r="T1410" s="691"/>
      <c r="U1410" s="673">
        <v>0</v>
      </c>
    </row>
    <row r="1411" spans="1:21" ht="14.4" customHeight="1" x14ac:dyDescent="0.3">
      <c r="A1411" s="625">
        <v>7</v>
      </c>
      <c r="B1411" s="626" t="s">
        <v>528</v>
      </c>
      <c r="C1411" s="626">
        <v>89301074</v>
      </c>
      <c r="D1411" s="689" t="s">
        <v>4276</v>
      </c>
      <c r="E1411" s="690" t="s">
        <v>2904</v>
      </c>
      <c r="F1411" s="626" t="s">
        <v>2873</v>
      </c>
      <c r="G1411" s="626" t="s">
        <v>3559</v>
      </c>
      <c r="H1411" s="626" t="s">
        <v>527</v>
      </c>
      <c r="I1411" s="626" t="s">
        <v>988</v>
      </c>
      <c r="J1411" s="626" t="s">
        <v>4225</v>
      </c>
      <c r="K1411" s="626" t="s">
        <v>4226</v>
      </c>
      <c r="L1411" s="627">
        <v>51.88</v>
      </c>
      <c r="M1411" s="627">
        <v>311.28000000000003</v>
      </c>
      <c r="N1411" s="626">
        <v>6</v>
      </c>
      <c r="O1411" s="691">
        <v>1</v>
      </c>
      <c r="P1411" s="627"/>
      <c r="Q1411" s="642">
        <v>0</v>
      </c>
      <c r="R1411" s="626"/>
      <c r="S1411" s="642">
        <v>0</v>
      </c>
      <c r="T1411" s="691"/>
      <c r="U1411" s="673">
        <v>0</v>
      </c>
    </row>
    <row r="1412" spans="1:21" ht="14.4" customHeight="1" x14ac:dyDescent="0.3">
      <c r="A1412" s="625">
        <v>7</v>
      </c>
      <c r="B1412" s="626" t="s">
        <v>528</v>
      </c>
      <c r="C1412" s="626">
        <v>89301074</v>
      </c>
      <c r="D1412" s="689" t="s">
        <v>4276</v>
      </c>
      <c r="E1412" s="690" t="s">
        <v>2904</v>
      </c>
      <c r="F1412" s="626" t="s">
        <v>2873</v>
      </c>
      <c r="G1412" s="626" t="s">
        <v>3079</v>
      </c>
      <c r="H1412" s="626" t="s">
        <v>527</v>
      </c>
      <c r="I1412" s="626" t="s">
        <v>3080</v>
      </c>
      <c r="J1412" s="626" t="s">
        <v>3081</v>
      </c>
      <c r="K1412" s="626" t="s">
        <v>3082</v>
      </c>
      <c r="L1412" s="627">
        <v>629.07000000000005</v>
      </c>
      <c r="M1412" s="627">
        <v>25791.870000000003</v>
      </c>
      <c r="N1412" s="626">
        <v>41</v>
      </c>
      <c r="O1412" s="691">
        <v>11</v>
      </c>
      <c r="P1412" s="627">
        <v>12581.4</v>
      </c>
      <c r="Q1412" s="642">
        <v>0.48780487804878042</v>
      </c>
      <c r="R1412" s="626">
        <v>20</v>
      </c>
      <c r="S1412" s="642">
        <v>0.48780487804878048</v>
      </c>
      <c r="T1412" s="691">
        <v>6</v>
      </c>
      <c r="U1412" s="673">
        <v>0.54545454545454541</v>
      </c>
    </row>
    <row r="1413" spans="1:21" ht="14.4" customHeight="1" x14ac:dyDescent="0.3">
      <c r="A1413" s="625">
        <v>7</v>
      </c>
      <c r="B1413" s="626" t="s">
        <v>528</v>
      </c>
      <c r="C1413" s="626">
        <v>89301074</v>
      </c>
      <c r="D1413" s="689" t="s">
        <v>4276</v>
      </c>
      <c r="E1413" s="690" t="s">
        <v>2904</v>
      </c>
      <c r="F1413" s="626" t="s">
        <v>2873</v>
      </c>
      <c r="G1413" s="626" t="s">
        <v>3079</v>
      </c>
      <c r="H1413" s="626" t="s">
        <v>527</v>
      </c>
      <c r="I1413" s="626" t="s">
        <v>3086</v>
      </c>
      <c r="J1413" s="626" t="s">
        <v>3087</v>
      </c>
      <c r="K1413" s="626" t="s">
        <v>3088</v>
      </c>
      <c r="L1413" s="627">
        <v>0</v>
      </c>
      <c r="M1413" s="627">
        <v>0</v>
      </c>
      <c r="N1413" s="626">
        <v>6</v>
      </c>
      <c r="O1413" s="691">
        <v>1</v>
      </c>
      <c r="P1413" s="627"/>
      <c r="Q1413" s="642"/>
      <c r="R1413" s="626"/>
      <c r="S1413" s="642">
        <v>0</v>
      </c>
      <c r="T1413" s="691"/>
      <c r="U1413" s="673">
        <v>0</v>
      </c>
    </row>
    <row r="1414" spans="1:21" ht="14.4" customHeight="1" x14ac:dyDescent="0.3">
      <c r="A1414" s="625">
        <v>7</v>
      </c>
      <c r="B1414" s="626" t="s">
        <v>528</v>
      </c>
      <c r="C1414" s="626">
        <v>89301074</v>
      </c>
      <c r="D1414" s="689" t="s">
        <v>4276</v>
      </c>
      <c r="E1414" s="690" t="s">
        <v>2904</v>
      </c>
      <c r="F1414" s="626" t="s">
        <v>2873</v>
      </c>
      <c r="G1414" s="626" t="s">
        <v>3079</v>
      </c>
      <c r="H1414" s="626" t="s">
        <v>527</v>
      </c>
      <c r="I1414" s="626" t="s">
        <v>3098</v>
      </c>
      <c r="J1414" s="626" t="s">
        <v>3099</v>
      </c>
      <c r="K1414" s="626" t="s">
        <v>3100</v>
      </c>
      <c r="L1414" s="627">
        <v>1416.79</v>
      </c>
      <c r="M1414" s="627">
        <v>8500.74</v>
      </c>
      <c r="N1414" s="626">
        <v>6</v>
      </c>
      <c r="O1414" s="691">
        <v>1</v>
      </c>
      <c r="P1414" s="627"/>
      <c r="Q1414" s="642">
        <v>0</v>
      </c>
      <c r="R1414" s="626"/>
      <c r="S1414" s="642">
        <v>0</v>
      </c>
      <c r="T1414" s="691"/>
      <c r="U1414" s="673">
        <v>0</v>
      </c>
    </row>
    <row r="1415" spans="1:21" ht="14.4" customHeight="1" x14ac:dyDescent="0.3">
      <c r="A1415" s="625">
        <v>7</v>
      </c>
      <c r="B1415" s="626" t="s">
        <v>528</v>
      </c>
      <c r="C1415" s="626">
        <v>89301074</v>
      </c>
      <c r="D1415" s="689" t="s">
        <v>4276</v>
      </c>
      <c r="E1415" s="690" t="s">
        <v>2904</v>
      </c>
      <c r="F1415" s="626" t="s">
        <v>2873</v>
      </c>
      <c r="G1415" s="626" t="s">
        <v>3079</v>
      </c>
      <c r="H1415" s="626" t="s">
        <v>527</v>
      </c>
      <c r="I1415" s="626" t="s">
        <v>3101</v>
      </c>
      <c r="J1415" s="626" t="s">
        <v>3102</v>
      </c>
      <c r="K1415" s="626" t="s">
        <v>3103</v>
      </c>
      <c r="L1415" s="627">
        <v>1889.62</v>
      </c>
      <c r="M1415" s="627">
        <v>11337.72</v>
      </c>
      <c r="N1415" s="626">
        <v>6</v>
      </c>
      <c r="O1415" s="691">
        <v>1</v>
      </c>
      <c r="P1415" s="627"/>
      <c r="Q1415" s="642">
        <v>0</v>
      </c>
      <c r="R1415" s="626"/>
      <c r="S1415" s="642">
        <v>0</v>
      </c>
      <c r="T1415" s="691"/>
      <c r="U1415" s="673">
        <v>0</v>
      </c>
    </row>
    <row r="1416" spans="1:21" ht="14.4" customHeight="1" x14ac:dyDescent="0.3">
      <c r="A1416" s="625">
        <v>7</v>
      </c>
      <c r="B1416" s="626" t="s">
        <v>528</v>
      </c>
      <c r="C1416" s="626">
        <v>89301074</v>
      </c>
      <c r="D1416" s="689" t="s">
        <v>4276</v>
      </c>
      <c r="E1416" s="690" t="s">
        <v>2904</v>
      </c>
      <c r="F1416" s="626" t="s">
        <v>2873</v>
      </c>
      <c r="G1416" s="626" t="s">
        <v>3079</v>
      </c>
      <c r="H1416" s="626" t="s">
        <v>527</v>
      </c>
      <c r="I1416" s="626" t="s">
        <v>4227</v>
      </c>
      <c r="J1416" s="626" t="s">
        <v>4228</v>
      </c>
      <c r="K1416" s="626" t="s">
        <v>4229</v>
      </c>
      <c r="L1416" s="627">
        <v>5889.6</v>
      </c>
      <c r="M1416" s="627">
        <v>5889.6</v>
      </c>
      <c r="N1416" s="626">
        <v>1</v>
      </c>
      <c r="O1416" s="691">
        <v>1</v>
      </c>
      <c r="P1416" s="627">
        <v>5889.6</v>
      </c>
      <c r="Q1416" s="642">
        <v>1</v>
      </c>
      <c r="R1416" s="626">
        <v>1</v>
      </c>
      <c r="S1416" s="642">
        <v>1</v>
      </c>
      <c r="T1416" s="691">
        <v>1</v>
      </c>
      <c r="U1416" s="673">
        <v>1</v>
      </c>
    </row>
    <row r="1417" spans="1:21" ht="14.4" customHeight="1" x14ac:dyDescent="0.3">
      <c r="A1417" s="625">
        <v>7</v>
      </c>
      <c r="B1417" s="626" t="s">
        <v>528</v>
      </c>
      <c r="C1417" s="626">
        <v>89301074</v>
      </c>
      <c r="D1417" s="689" t="s">
        <v>4276</v>
      </c>
      <c r="E1417" s="690" t="s">
        <v>2904</v>
      </c>
      <c r="F1417" s="626" t="s">
        <v>2873</v>
      </c>
      <c r="G1417" s="626" t="s">
        <v>3079</v>
      </c>
      <c r="H1417" s="626" t="s">
        <v>527</v>
      </c>
      <c r="I1417" s="626" t="s">
        <v>4227</v>
      </c>
      <c r="J1417" s="626" t="s">
        <v>4230</v>
      </c>
      <c r="K1417" s="626" t="s">
        <v>3991</v>
      </c>
      <c r="L1417" s="627">
        <v>5889.6</v>
      </c>
      <c r="M1417" s="627">
        <v>29448</v>
      </c>
      <c r="N1417" s="626">
        <v>5</v>
      </c>
      <c r="O1417" s="691">
        <v>4</v>
      </c>
      <c r="P1417" s="627">
        <v>29448</v>
      </c>
      <c r="Q1417" s="642">
        <v>1</v>
      </c>
      <c r="R1417" s="626">
        <v>5</v>
      </c>
      <c r="S1417" s="642">
        <v>1</v>
      </c>
      <c r="T1417" s="691">
        <v>4</v>
      </c>
      <c r="U1417" s="673">
        <v>1</v>
      </c>
    </row>
    <row r="1418" spans="1:21" ht="14.4" customHeight="1" x14ac:dyDescent="0.3">
      <c r="A1418" s="625">
        <v>7</v>
      </c>
      <c r="B1418" s="626" t="s">
        <v>528</v>
      </c>
      <c r="C1418" s="626">
        <v>89301074</v>
      </c>
      <c r="D1418" s="689" t="s">
        <v>4276</v>
      </c>
      <c r="E1418" s="690" t="s">
        <v>2904</v>
      </c>
      <c r="F1418" s="626" t="s">
        <v>2873</v>
      </c>
      <c r="G1418" s="626" t="s">
        <v>3079</v>
      </c>
      <c r="H1418" s="626" t="s">
        <v>527</v>
      </c>
      <c r="I1418" s="626" t="s">
        <v>3104</v>
      </c>
      <c r="J1418" s="626" t="s">
        <v>3105</v>
      </c>
      <c r="K1418" s="626" t="s">
        <v>3106</v>
      </c>
      <c r="L1418" s="627">
        <v>4358.63</v>
      </c>
      <c r="M1418" s="627">
        <v>8717.26</v>
      </c>
      <c r="N1418" s="626">
        <v>2</v>
      </c>
      <c r="O1418" s="691">
        <v>2</v>
      </c>
      <c r="P1418" s="627">
        <v>4358.63</v>
      </c>
      <c r="Q1418" s="642">
        <v>0.5</v>
      </c>
      <c r="R1418" s="626">
        <v>1</v>
      </c>
      <c r="S1418" s="642">
        <v>0.5</v>
      </c>
      <c r="T1418" s="691">
        <v>1</v>
      </c>
      <c r="U1418" s="673">
        <v>0.5</v>
      </c>
    </row>
    <row r="1419" spans="1:21" ht="14.4" customHeight="1" x14ac:dyDescent="0.3">
      <c r="A1419" s="625">
        <v>7</v>
      </c>
      <c r="B1419" s="626" t="s">
        <v>528</v>
      </c>
      <c r="C1419" s="626">
        <v>89301074</v>
      </c>
      <c r="D1419" s="689" t="s">
        <v>4276</v>
      </c>
      <c r="E1419" s="690" t="s">
        <v>2904</v>
      </c>
      <c r="F1419" s="626" t="s">
        <v>2873</v>
      </c>
      <c r="G1419" s="626" t="s">
        <v>3079</v>
      </c>
      <c r="H1419" s="626" t="s">
        <v>527</v>
      </c>
      <c r="I1419" s="626" t="s">
        <v>3107</v>
      </c>
      <c r="J1419" s="626" t="s">
        <v>3108</v>
      </c>
      <c r="K1419" s="626" t="s">
        <v>3109</v>
      </c>
      <c r="L1419" s="627">
        <v>4359.28</v>
      </c>
      <c r="M1419" s="627">
        <v>21796.400000000001</v>
      </c>
      <c r="N1419" s="626">
        <v>5</v>
      </c>
      <c r="O1419" s="691">
        <v>2</v>
      </c>
      <c r="P1419" s="627">
        <v>21796.400000000001</v>
      </c>
      <c r="Q1419" s="642">
        <v>1</v>
      </c>
      <c r="R1419" s="626">
        <v>5</v>
      </c>
      <c r="S1419" s="642">
        <v>1</v>
      </c>
      <c r="T1419" s="691">
        <v>2</v>
      </c>
      <c r="U1419" s="673">
        <v>1</v>
      </c>
    </row>
    <row r="1420" spans="1:21" ht="14.4" customHeight="1" x14ac:dyDescent="0.3">
      <c r="A1420" s="625">
        <v>7</v>
      </c>
      <c r="B1420" s="626" t="s">
        <v>528</v>
      </c>
      <c r="C1420" s="626">
        <v>89301074</v>
      </c>
      <c r="D1420" s="689" t="s">
        <v>4276</v>
      </c>
      <c r="E1420" s="690" t="s">
        <v>2904</v>
      </c>
      <c r="F1420" s="626" t="s">
        <v>2873</v>
      </c>
      <c r="G1420" s="626" t="s">
        <v>3079</v>
      </c>
      <c r="H1420" s="626" t="s">
        <v>527</v>
      </c>
      <c r="I1420" s="626" t="s">
        <v>3302</v>
      </c>
      <c r="J1420" s="626" t="s">
        <v>3305</v>
      </c>
      <c r="K1420" s="626" t="s">
        <v>3304</v>
      </c>
      <c r="L1420" s="627">
        <v>4359.93</v>
      </c>
      <c r="M1420" s="627">
        <v>8719.86</v>
      </c>
      <c r="N1420" s="626">
        <v>2</v>
      </c>
      <c r="O1420" s="691">
        <v>1</v>
      </c>
      <c r="P1420" s="627">
        <v>8719.86</v>
      </c>
      <c r="Q1420" s="642">
        <v>1</v>
      </c>
      <c r="R1420" s="626">
        <v>2</v>
      </c>
      <c r="S1420" s="642">
        <v>1</v>
      </c>
      <c r="T1420" s="691">
        <v>1</v>
      </c>
      <c r="U1420" s="673">
        <v>1</v>
      </c>
    </row>
    <row r="1421" spans="1:21" ht="14.4" customHeight="1" x14ac:dyDescent="0.3">
      <c r="A1421" s="625">
        <v>7</v>
      </c>
      <c r="B1421" s="626" t="s">
        <v>528</v>
      </c>
      <c r="C1421" s="626">
        <v>89301074</v>
      </c>
      <c r="D1421" s="689" t="s">
        <v>4276</v>
      </c>
      <c r="E1421" s="690" t="s">
        <v>2904</v>
      </c>
      <c r="F1421" s="626" t="s">
        <v>2873</v>
      </c>
      <c r="G1421" s="626" t="s">
        <v>3079</v>
      </c>
      <c r="H1421" s="626" t="s">
        <v>527</v>
      </c>
      <c r="I1421" s="626" t="s">
        <v>3568</v>
      </c>
      <c r="J1421" s="626" t="s">
        <v>3569</v>
      </c>
      <c r="K1421" s="626" t="s">
        <v>3570</v>
      </c>
      <c r="L1421" s="627">
        <v>1063.33</v>
      </c>
      <c r="M1421" s="627">
        <v>6379.98</v>
      </c>
      <c r="N1421" s="626">
        <v>6</v>
      </c>
      <c r="O1421" s="691">
        <v>1</v>
      </c>
      <c r="P1421" s="627"/>
      <c r="Q1421" s="642">
        <v>0</v>
      </c>
      <c r="R1421" s="626"/>
      <c r="S1421" s="642">
        <v>0</v>
      </c>
      <c r="T1421" s="691"/>
      <c r="U1421" s="673">
        <v>0</v>
      </c>
    </row>
    <row r="1422" spans="1:21" ht="14.4" customHeight="1" x14ac:dyDescent="0.3">
      <c r="A1422" s="625">
        <v>7</v>
      </c>
      <c r="B1422" s="626" t="s">
        <v>528</v>
      </c>
      <c r="C1422" s="626">
        <v>89301074</v>
      </c>
      <c r="D1422" s="689" t="s">
        <v>4276</v>
      </c>
      <c r="E1422" s="690" t="s">
        <v>2904</v>
      </c>
      <c r="F1422" s="626" t="s">
        <v>2873</v>
      </c>
      <c r="G1422" s="626" t="s">
        <v>3079</v>
      </c>
      <c r="H1422" s="626" t="s">
        <v>527</v>
      </c>
      <c r="I1422" s="626" t="s">
        <v>3110</v>
      </c>
      <c r="J1422" s="626" t="s">
        <v>3111</v>
      </c>
      <c r="K1422" s="626" t="s">
        <v>3112</v>
      </c>
      <c r="L1422" s="627">
        <v>1629.03</v>
      </c>
      <c r="M1422" s="627">
        <v>19548.36</v>
      </c>
      <c r="N1422" s="626">
        <v>12</v>
      </c>
      <c r="O1422" s="691">
        <v>2</v>
      </c>
      <c r="P1422" s="627">
        <v>9774.18</v>
      </c>
      <c r="Q1422" s="642">
        <v>0.5</v>
      </c>
      <c r="R1422" s="626">
        <v>6</v>
      </c>
      <c r="S1422" s="642">
        <v>0.5</v>
      </c>
      <c r="T1422" s="691">
        <v>1</v>
      </c>
      <c r="U1422" s="673">
        <v>0.5</v>
      </c>
    </row>
    <row r="1423" spans="1:21" ht="14.4" customHeight="1" x14ac:dyDescent="0.3">
      <c r="A1423" s="625">
        <v>7</v>
      </c>
      <c r="B1423" s="626" t="s">
        <v>528</v>
      </c>
      <c r="C1423" s="626">
        <v>89301074</v>
      </c>
      <c r="D1423" s="689" t="s">
        <v>4276</v>
      </c>
      <c r="E1423" s="690" t="s">
        <v>2904</v>
      </c>
      <c r="F1423" s="626" t="s">
        <v>2873</v>
      </c>
      <c r="G1423" s="626" t="s">
        <v>3079</v>
      </c>
      <c r="H1423" s="626" t="s">
        <v>527</v>
      </c>
      <c r="I1423" s="626" t="s">
        <v>3571</v>
      </c>
      <c r="J1423" s="626" t="s">
        <v>3572</v>
      </c>
      <c r="K1423" s="626" t="s">
        <v>3573</v>
      </c>
      <c r="L1423" s="627">
        <v>2332.38</v>
      </c>
      <c r="M1423" s="627">
        <v>9329.52</v>
      </c>
      <c r="N1423" s="626">
        <v>4</v>
      </c>
      <c r="O1423" s="691">
        <v>1</v>
      </c>
      <c r="P1423" s="627"/>
      <c r="Q1423" s="642">
        <v>0</v>
      </c>
      <c r="R1423" s="626"/>
      <c r="S1423" s="642">
        <v>0</v>
      </c>
      <c r="T1423" s="691"/>
      <c r="U1423" s="673">
        <v>0</v>
      </c>
    </row>
    <row r="1424" spans="1:21" ht="14.4" customHeight="1" x14ac:dyDescent="0.3">
      <c r="A1424" s="625">
        <v>7</v>
      </c>
      <c r="B1424" s="626" t="s">
        <v>528</v>
      </c>
      <c r="C1424" s="626">
        <v>89301074</v>
      </c>
      <c r="D1424" s="689" t="s">
        <v>4276</v>
      </c>
      <c r="E1424" s="690" t="s">
        <v>2904</v>
      </c>
      <c r="F1424" s="626" t="s">
        <v>2873</v>
      </c>
      <c r="G1424" s="626" t="s">
        <v>3079</v>
      </c>
      <c r="H1424" s="626" t="s">
        <v>527</v>
      </c>
      <c r="I1424" s="626" t="s">
        <v>3113</v>
      </c>
      <c r="J1424" s="626" t="s">
        <v>3114</v>
      </c>
      <c r="K1424" s="626" t="s">
        <v>3115</v>
      </c>
      <c r="L1424" s="627">
        <v>2787.72</v>
      </c>
      <c r="M1424" s="627">
        <v>16726.32</v>
      </c>
      <c r="N1424" s="626">
        <v>6</v>
      </c>
      <c r="O1424" s="691">
        <v>1</v>
      </c>
      <c r="P1424" s="627"/>
      <c r="Q1424" s="642">
        <v>0</v>
      </c>
      <c r="R1424" s="626"/>
      <c r="S1424" s="642">
        <v>0</v>
      </c>
      <c r="T1424" s="691"/>
      <c r="U1424" s="673">
        <v>0</v>
      </c>
    </row>
    <row r="1425" spans="1:21" ht="14.4" customHeight="1" x14ac:dyDescent="0.3">
      <c r="A1425" s="625">
        <v>7</v>
      </c>
      <c r="B1425" s="626" t="s">
        <v>528</v>
      </c>
      <c r="C1425" s="626">
        <v>89301074</v>
      </c>
      <c r="D1425" s="689" t="s">
        <v>4276</v>
      </c>
      <c r="E1425" s="690" t="s">
        <v>2904</v>
      </c>
      <c r="F1425" s="626" t="s">
        <v>2873</v>
      </c>
      <c r="G1425" s="626" t="s">
        <v>3079</v>
      </c>
      <c r="H1425" s="626" t="s">
        <v>527</v>
      </c>
      <c r="I1425" s="626" t="s">
        <v>3116</v>
      </c>
      <c r="J1425" s="626" t="s">
        <v>3117</v>
      </c>
      <c r="K1425" s="626" t="s">
        <v>3118</v>
      </c>
      <c r="L1425" s="627">
        <v>2787.72</v>
      </c>
      <c r="M1425" s="627">
        <v>150536.87999999998</v>
      </c>
      <c r="N1425" s="626">
        <v>54</v>
      </c>
      <c r="O1425" s="691">
        <v>13</v>
      </c>
      <c r="P1425" s="627">
        <v>105933.35999999999</v>
      </c>
      <c r="Q1425" s="642">
        <v>0.70370370370370372</v>
      </c>
      <c r="R1425" s="626">
        <v>38</v>
      </c>
      <c r="S1425" s="642">
        <v>0.70370370370370372</v>
      </c>
      <c r="T1425" s="691">
        <v>9</v>
      </c>
      <c r="U1425" s="673">
        <v>0.69230769230769229</v>
      </c>
    </row>
    <row r="1426" spans="1:21" ht="14.4" customHeight="1" x14ac:dyDescent="0.3">
      <c r="A1426" s="625">
        <v>7</v>
      </c>
      <c r="B1426" s="626" t="s">
        <v>528</v>
      </c>
      <c r="C1426" s="626">
        <v>89301074</v>
      </c>
      <c r="D1426" s="689" t="s">
        <v>4276</v>
      </c>
      <c r="E1426" s="690" t="s">
        <v>2904</v>
      </c>
      <c r="F1426" s="626" t="s">
        <v>2873</v>
      </c>
      <c r="G1426" s="626" t="s">
        <v>3079</v>
      </c>
      <c r="H1426" s="626" t="s">
        <v>527</v>
      </c>
      <c r="I1426" s="626" t="s">
        <v>3119</v>
      </c>
      <c r="J1426" s="626" t="s">
        <v>3120</v>
      </c>
      <c r="K1426" s="626" t="s">
        <v>3121</v>
      </c>
      <c r="L1426" s="627">
        <v>2332.38</v>
      </c>
      <c r="M1426" s="627">
        <v>163266.59999999998</v>
      </c>
      <c r="N1426" s="626">
        <v>70</v>
      </c>
      <c r="O1426" s="691">
        <v>16</v>
      </c>
      <c r="P1426" s="627">
        <v>67639.01999999999</v>
      </c>
      <c r="Q1426" s="642">
        <v>0.41428571428571426</v>
      </c>
      <c r="R1426" s="626">
        <v>29</v>
      </c>
      <c r="S1426" s="642">
        <v>0.41428571428571431</v>
      </c>
      <c r="T1426" s="691">
        <v>7</v>
      </c>
      <c r="U1426" s="673">
        <v>0.4375</v>
      </c>
    </row>
    <row r="1427" spans="1:21" ht="14.4" customHeight="1" x14ac:dyDescent="0.3">
      <c r="A1427" s="625">
        <v>7</v>
      </c>
      <c r="B1427" s="626" t="s">
        <v>528</v>
      </c>
      <c r="C1427" s="626">
        <v>89301074</v>
      </c>
      <c r="D1427" s="689" t="s">
        <v>4276</v>
      </c>
      <c r="E1427" s="690" t="s">
        <v>2904</v>
      </c>
      <c r="F1427" s="626" t="s">
        <v>2873</v>
      </c>
      <c r="G1427" s="626" t="s">
        <v>3079</v>
      </c>
      <c r="H1427" s="626" t="s">
        <v>527</v>
      </c>
      <c r="I1427" s="626" t="s">
        <v>3122</v>
      </c>
      <c r="J1427" s="626" t="s">
        <v>3123</v>
      </c>
      <c r="K1427" s="626" t="s">
        <v>3124</v>
      </c>
      <c r="L1427" s="627">
        <v>880.88</v>
      </c>
      <c r="M1427" s="627">
        <v>36996.959999999992</v>
      </c>
      <c r="N1427" s="626">
        <v>42</v>
      </c>
      <c r="O1427" s="691">
        <v>13</v>
      </c>
      <c r="P1427" s="627">
        <v>30830.799999999996</v>
      </c>
      <c r="Q1427" s="642">
        <v>0.83333333333333337</v>
      </c>
      <c r="R1427" s="626">
        <v>35</v>
      </c>
      <c r="S1427" s="642">
        <v>0.83333333333333337</v>
      </c>
      <c r="T1427" s="691">
        <v>11</v>
      </c>
      <c r="U1427" s="673">
        <v>0.84615384615384615</v>
      </c>
    </row>
    <row r="1428" spans="1:21" ht="14.4" customHeight="1" x14ac:dyDescent="0.3">
      <c r="A1428" s="625">
        <v>7</v>
      </c>
      <c r="B1428" s="626" t="s">
        <v>528</v>
      </c>
      <c r="C1428" s="626">
        <v>89301074</v>
      </c>
      <c r="D1428" s="689" t="s">
        <v>4276</v>
      </c>
      <c r="E1428" s="690" t="s">
        <v>2904</v>
      </c>
      <c r="F1428" s="626" t="s">
        <v>2873</v>
      </c>
      <c r="G1428" s="626" t="s">
        <v>3079</v>
      </c>
      <c r="H1428" s="626" t="s">
        <v>527</v>
      </c>
      <c r="I1428" s="626" t="s">
        <v>3125</v>
      </c>
      <c r="J1428" s="626" t="s">
        <v>3126</v>
      </c>
      <c r="K1428" s="626" t="s">
        <v>3127</v>
      </c>
      <c r="L1428" s="627">
        <v>1629.03</v>
      </c>
      <c r="M1428" s="627">
        <v>35838.660000000003</v>
      </c>
      <c r="N1428" s="626">
        <v>22</v>
      </c>
      <c r="O1428" s="691">
        <v>5</v>
      </c>
      <c r="P1428" s="627">
        <v>8145.15</v>
      </c>
      <c r="Q1428" s="642">
        <v>0.22727272727272724</v>
      </c>
      <c r="R1428" s="626">
        <v>5</v>
      </c>
      <c r="S1428" s="642">
        <v>0.22727272727272727</v>
      </c>
      <c r="T1428" s="691">
        <v>2</v>
      </c>
      <c r="U1428" s="673">
        <v>0.4</v>
      </c>
    </row>
    <row r="1429" spans="1:21" ht="14.4" customHeight="1" x14ac:dyDescent="0.3">
      <c r="A1429" s="625">
        <v>7</v>
      </c>
      <c r="B1429" s="626" t="s">
        <v>528</v>
      </c>
      <c r="C1429" s="626">
        <v>89301074</v>
      </c>
      <c r="D1429" s="689" t="s">
        <v>4276</v>
      </c>
      <c r="E1429" s="690" t="s">
        <v>2904</v>
      </c>
      <c r="F1429" s="626" t="s">
        <v>2873</v>
      </c>
      <c r="G1429" s="626" t="s">
        <v>3079</v>
      </c>
      <c r="H1429" s="626" t="s">
        <v>527</v>
      </c>
      <c r="I1429" s="626" t="s">
        <v>3987</v>
      </c>
      <c r="J1429" s="626" t="s">
        <v>3084</v>
      </c>
      <c r="K1429" s="626" t="s">
        <v>3988</v>
      </c>
      <c r="L1429" s="627">
        <v>1889.63</v>
      </c>
      <c r="M1429" s="627">
        <v>11337.78</v>
      </c>
      <c r="N1429" s="626">
        <v>6</v>
      </c>
      <c r="O1429" s="691">
        <v>1</v>
      </c>
      <c r="P1429" s="627"/>
      <c r="Q1429" s="642">
        <v>0</v>
      </c>
      <c r="R1429" s="626"/>
      <c r="S1429" s="642">
        <v>0</v>
      </c>
      <c r="T1429" s="691"/>
      <c r="U1429" s="673">
        <v>0</v>
      </c>
    </row>
    <row r="1430" spans="1:21" ht="14.4" customHeight="1" x14ac:dyDescent="0.3">
      <c r="A1430" s="625">
        <v>7</v>
      </c>
      <c r="B1430" s="626" t="s">
        <v>528</v>
      </c>
      <c r="C1430" s="626">
        <v>89301074</v>
      </c>
      <c r="D1430" s="689" t="s">
        <v>4276</v>
      </c>
      <c r="E1430" s="690" t="s">
        <v>2904</v>
      </c>
      <c r="F1430" s="626" t="s">
        <v>2873</v>
      </c>
      <c r="G1430" s="626" t="s">
        <v>3079</v>
      </c>
      <c r="H1430" s="626" t="s">
        <v>527</v>
      </c>
      <c r="I1430" s="626" t="s">
        <v>4132</v>
      </c>
      <c r="J1430" s="626" t="s">
        <v>3996</v>
      </c>
      <c r="K1430" s="626" t="s">
        <v>3997</v>
      </c>
      <c r="L1430" s="627">
        <v>1889.61</v>
      </c>
      <c r="M1430" s="627">
        <v>7558.44</v>
      </c>
      <c r="N1430" s="626">
        <v>4</v>
      </c>
      <c r="O1430" s="691">
        <v>1</v>
      </c>
      <c r="P1430" s="627">
        <v>7558.44</v>
      </c>
      <c r="Q1430" s="642">
        <v>1</v>
      </c>
      <c r="R1430" s="626">
        <v>4</v>
      </c>
      <c r="S1430" s="642">
        <v>1</v>
      </c>
      <c r="T1430" s="691">
        <v>1</v>
      </c>
      <c r="U1430" s="673">
        <v>1</v>
      </c>
    </row>
    <row r="1431" spans="1:21" ht="14.4" customHeight="1" x14ac:dyDescent="0.3">
      <c r="A1431" s="625">
        <v>7</v>
      </c>
      <c r="B1431" s="626" t="s">
        <v>528</v>
      </c>
      <c r="C1431" s="626">
        <v>89301074</v>
      </c>
      <c r="D1431" s="689" t="s">
        <v>4276</v>
      </c>
      <c r="E1431" s="690" t="s">
        <v>2904</v>
      </c>
      <c r="F1431" s="626" t="s">
        <v>2873</v>
      </c>
      <c r="G1431" s="626" t="s">
        <v>3079</v>
      </c>
      <c r="H1431" s="626" t="s">
        <v>527</v>
      </c>
      <c r="I1431" s="626" t="s">
        <v>4231</v>
      </c>
      <c r="J1431" s="626" t="s">
        <v>3093</v>
      </c>
      <c r="K1431" s="626" t="s">
        <v>4232</v>
      </c>
      <c r="L1431" s="627">
        <v>1063.3399999999999</v>
      </c>
      <c r="M1431" s="627">
        <v>1063.3399999999999</v>
      </c>
      <c r="N1431" s="626">
        <v>1</v>
      </c>
      <c r="O1431" s="691">
        <v>1</v>
      </c>
      <c r="P1431" s="627">
        <v>1063.3399999999999</v>
      </c>
      <c r="Q1431" s="642">
        <v>1</v>
      </c>
      <c r="R1431" s="626">
        <v>1</v>
      </c>
      <c r="S1431" s="642">
        <v>1</v>
      </c>
      <c r="T1431" s="691">
        <v>1</v>
      </c>
      <c r="U1431" s="673">
        <v>1</v>
      </c>
    </row>
    <row r="1432" spans="1:21" ht="14.4" customHeight="1" x14ac:dyDescent="0.3">
      <c r="A1432" s="625">
        <v>7</v>
      </c>
      <c r="B1432" s="626" t="s">
        <v>528</v>
      </c>
      <c r="C1432" s="626">
        <v>89301074</v>
      </c>
      <c r="D1432" s="689" t="s">
        <v>4276</v>
      </c>
      <c r="E1432" s="690" t="s">
        <v>2904</v>
      </c>
      <c r="F1432" s="626" t="s">
        <v>2873</v>
      </c>
      <c r="G1432" s="626" t="s">
        <v>3128</v>
      </c>
      <c r="H1432" s="626" t="s">
        <v>645</v>
      </c>
      <c r="I1432" s="626" t="s">
        <v>3574</v>
      </c>
      <c r="J1432" s="626" t="s">
        <v>3130</v>
      </c>
      <c r="K1432" s="626" t="s">
        <v>1968</v>
      </c>
      <c r="L1432" s="627">
        <v>887.05</v>
      </c>
      <c r="M1432" s="627">
        <v>887.05</v>
      </c>
      <c r="N1432" s="626">
        <v>1</v>
      </c>
      <c r="O1432" s="691">
        <v>0.5</v>
      </c>
      <c r="P1432" s="627"/>
      <c r="Q1432" s="642">
        <v>0</v>
      </c>
      <c r="R1432" s="626"/>
      <c r="S1432" s="642">
        <v>0</v>
      </c>
      <c r="T1432" s="691"/>
      <c r="U1432" s="673">
        <v>0</v>
      </c>
    </row>
    <row r="1433" spans="1:21" ht="14.4" customHeight="1" x14ac:dyDescent="0.3">
      <c r="A1433" s="625">
        <v>7</v>
      </c>
      <c r="B1433" s="626" t="s">
        <v>528</v>
      </c>
      <c r="C1433" s="626">
        <v>89301074</v>
      </c>
      <c r="D1433" s="689" t="s">
        <v>4276</v>
      </c>
      <c r="E1433" s="690" t="s">
        <v>2904</v>
      </c>
      <c r="F1433" s="626" t="s">
        <v>2873</v>
      </c>
      <c r="G1433" s="626" t="s">
        <v>3128</v>
      </c>
      <c r="H1433" s="626" t="s">
        <v>645</v>
      </c>
      <c r="I1433" s="626" t="s">
        <v>3134</v>
      </c>
      <c r="J1433" s="626" t="s">
        <v>3135</v>
      </c>
      <c r="K1433" s="626" t="s">
        <v>3136</v>
      </c>
      <c r="L1433" s="627">
        <v>591.66999999999996</v>
      </c>
      <c r="M1433" s="627">
        <v>4141.6899999999996</v>
      </c>
      <c r="N1433" s="626">
        <v>7</v>
      </c>
      <c r="O1433" s="691">
        <v>1</v>
      </c>
      <c r="P1433" s="627"/>
      <c r="Q1433" s="642">
        <v>0</v>
      </c>
      <c r="R1433" s="626"/>
      <c r="S1433" s="642">
        <v>0</v>
      </c>
      <c r="T1433" s="691"/>
      <c r="U1433" s="673">
        <v>0</v>
      </c>
    </row>
    <row r="1434" spans="1:21" ht="14.4" customHeight="1" x14ac:dyDescent="0.3">
      <c r="A1434" s="625">
        <v>7</v>
      </c>
      <c r="B1434" s="626" t="s">
        <v>528</v>
      </c>
      <c r="C1434" s="626">
        <v>89301074</v>
      </c>
      <c r="D1434" s="689" t="s">
        <v>4276</v>
      </c>
      <c r="E1434" s="690" t="s">
        <v>2904</v>
      </c>
      <c r="F1434" s="626" t="s">
        <v>2873</v>
      </c>
      <c r="G1434" s="626" t="s">
        <v>3128</v>
      </c>
      <c r="H1434" s="626" t="s">
        <v>645</v>
      </c>
      <c r="I1434" s="626" t="s">
        <v>3137</v>
      </c>
      <c r="J1434" s="626" t="s">
        <v>3138</v>
      </c>
      <c r="K1434" s="626" t="s">
        <v>3139</v>
      </c>
      <c r="L1434" s="627">
        <v>112.31</v>
      </c>
      <c r="M1434" s="627">
        <v>112.31</v>
      </c>
      <c r="N1434" s="626">
        <v>1</v>
      </c>
      <c r="O1434" s="691">
        <v>1</v>
      </c>
      <c r="P1434" s="627"/>
      <c r="Q1434" s="642">
        <v>0</v>
      </c>
      <c r="R1434" s="626"/>
      <c r="S1434" s="642">
        <v>0</v>
      </c>
      <c r="T1434" s="691"/>
      <c r="U1434" s="673">
        <v>0</v>
      </c>
    </row>
    <row r="1435" spans="1:21" ht="14.4" customHeight="1" x14ac:dyDescent="0.3">
      <c r="A1435" s="625">
        <v>7</v>
      </c>
      <c r="B1435" s="626" t="s">
        <v>528</v>
      </c>
      <c r="C1435" s="626">
        <v>89301074</v>
      </c>
      <c r="D1435" s="689" t="s">
        <v>4276</v>
      </c>
      <c r="E1435" s="690" t="s">
        <v>2904</v>
      </c>
      <c r="F1435" s="626" t="s">
        <v>2873</v>
      </c>
      <c r="G1435" s="626" t="s">
        <v>3128</v>
      </c>
      <c r="H1435" s="626" t="s">
        <v>645</v>
      </c>
      <c r="I1435" s="626" t="s">
        <v>4040</v>
      </c>
      <c r="J1435" s="626" t="s">
        <v>3138</v>
      </c>
      <c r="K1435" s="626" t="s">
        <v>4041</v>
      </c>
      <c r="L1435" s="627">
        <v>561.54</v>
      </c>
      <c r="M1435" s="627">
        <v>2807.7</v>
      </c>
      <c r="N1435" s="626">
        <v>5</v>
      </c>
      <c r="O1435" s="691">
        <v>5</v>
      </c>
      <c r="P1435" s="627">
        <v>1684.62</v>
      </c>
      <c r="Q1435" s="642">
        <v>0.6</v>
      </c>
      <c r="R1435" s="626">
        <v>3</v>
      </c>
      <c r="S1435" s="642">
        <v>0.6</v>
      </c>
      <c r="T1435" s="691">
        <v>3</v>
      </c>
      <c r="U1435" s="673">
        <v>0.6</v>
      </c>
    </row>
    <row r="1436" spans="1:21" ht="14.4" customHeight="1" x14ac:dyDescent="0.3">
      <c r="A1436" s="625">
        <v>7</v>
      </c>
      <c r="B1436" s="626" t="s">
        <v>528</v>
      </c>
      <c r="C1436" s="626">
        <v>89301074</v>
      </c>
      <c r="D1436" s="689" t="s">
        <v>4276</v>
      </c>
      <c r="E1436" s="690" t="s">
        <v>2904</v>
      </c>
      <c r="F1436" s="626" t="s">
        <v>2873</v>
      </c>
      <c r="G1436" s="626" t="s">
        <v>3128</v>
      </c>
      <c r="H1436" s="626" t="s">
        <v>645</v>
      </c>
      <c r="I1436" s="626" t="s">
        <v>3140</v>
      </c>
      <c r="J1436" s="626" t="s">
        <v>1967</v>
      </c>
      <c r="K1436" s="626" t="s">
        <v>3131</v>
      </c>
      <c r="L1436" s="627">
        <v>443.52</v>
      </c>
      <c r="M1436" s="627">
        <v>443.52</v>
      </c>
      <c r="N1436" s="626">
        <v>1</v>
      </c>
      <c r="O1436" s="691">
        <v>1</v>
      </c>
      <c r="P1436" s="627">
        <v>443.52</v>
      </c>
      <c r="Q1436" s="642">
        <v>1</v>
      </c>
      <c r="R1436" s="626">
        <v>1</v>
      </c>
      <c r="S1436" s="642">
        <v>1</v>
      </c>
      <c r="T1436" s="691">
        <v>1</v>
      </c>
      <c r="U1436" s="673">
        <v>1</v>
      </c>
    </row>
    <row r="1437" spans="1:21" ht="14.4" customHeight="1" x14ac:dyDescent="0.3">
      <c r="A1437" s="625">
        <v>7</v>
      </c>
      <c r="B1437" s="626" t="s">
        <v>528</v>
      </c>
      <c r="C1437" s="626">
        <v>89301074</v>
      </c>
      <c r="D1437" s="689" t="s">
        <v>4276</v>
      </c>
      <c r="E1437" s="690" t="s">
        <v>2904</v>
      </c>
      <c r="F1437" s="626" t="s">
        <v>2873</v>
      </c>
      <c r="G1437" s="626" t="s">
        <v>3128</v>
      </c>
      <c r="H1437" s="626" t="s">
        <v>645</v>
      </c>
      <c r="I1437" s="626" t="s">
        <v>1966</v>
      </c>
      <c r="J1437" s="626" t="s">
        <v>1967</v>
      </c>
      <c r="K1437" s="626" t="s">
        <v>1968</v>
      </c>
      <c r="L1437" s="627">
        <v>887.05</v>
      </c>
      <c r="M1437" s="627">
        <v>46126.599999999991</v>
      </c>
      <c r="N1437" s="626">
        <v>52</v>
      </c>
      <c r="O1437" s="691">
        <v>25.5</v>
      </c>
      <c r="P1437" s="627">
        <v>19515.099999999995</v>
      </c>
      <c r="Q1437" s="642">
        <v>0.42307692307692307</v>
      </c>
      <c r="R1437" s="626">
        <v>22</v>
      </c>
      <c r="S1437" s="642">
        <v>0.42307692307692307</v>
      </c>
      <c r="T1437" s="691">
        <v>13</v>
      </c>
      <c r="U1437" s="673">
        <v>0.50980392156862742</v>
      </c>
    </row>
    <row r="1438" spans="1:21" ht="14.4" customHeight="1" x14ac:dyDescent="0.3">
      <c r="A1438" s="625">
        <v>7</v>
      </c>
      <c r="B1438" s="626" t="s">
        <v>528</v>
      </c>
      <c r="C1438" s="626">
        <v>89301074</v>
      </c>
      <c r="D1438" s="689" t="s">
        <v>4276</v>
      </c>
      <c r="E1438" s="690" t="s">
        <v>2904</v>
      </c>
      <c r="F1438" s="626" t="s">
        <v>2873</v>
      </c>
      <c r="G1438" s="626" t="s">
        <v>3128</v>
      </c>
      <c r="H1438" s="626" t="s">
        <v>527</v>
      </c>
      <c r="I1438" s="626" t="s">
        <v>4233</v>
      </c>
      <c r="J1438" s="626" t="s">
        <v>1967</v>
      </c>
      <c r="K1438" s="626" t="s">
        <v>1046</v>
      </c>
      <c r="L1438" s="627">
        <v>0</v>
      </c>
      <c r="M1438" s="627">
        <v>0</v>
      </c>
      <c r="N1438" s="626">
        <v>2</v>
      </c>
      <c r="O1438" s="691">
        <v>0.5</v>
      </c>
      <c r="P1438" s="627"/>
      <c r="Q1438" s="642"/>
      <c r="R1438" s="626"/>
      <c r="S1438" s="642">
        <v>0</v>
      </c>
      <c r="T1438" s="691"/>
      <c r="U1438" s="673">
        <v>0</v>
      </c>
    </row>
    <row r="1439" spans="1:21" ht="14.4" customHeight="1" x14ac:dyDescent="0.3">
      <c r="A1439" s="625">
        <v>7</v>
      </c>
      <c r="B1439" s="626" t="s">
        <v>528</v>
      </c>
      <c r="C1439" s="626">
        <v>89301074</v>
      </c>
      <c r="D1439" s="689" t="s">
        <v>4276</v>
      </c>
      <c r="E1439" s="690" t="s">
        <v>2904</v>
      </c>
      <c r="F1439" s="626" t="s">
        <v>2873</v>
      </c>
      <c r="G1439" s="626" t="s">
        <v>3128</v>
      </c>
      <c r="H1439" s="626" t="s">
        <v>527</v>
      </c>
      <c r="I1439" s="626" t="s">
        <v>4234</v>
      </c>
      <c r="J1439" s="626" t="s">
        <v>4235</v>
      </c>
      <c r="K1439" s="626" t="s">
        <v>3136</v>
      </c>
      <c r="L1439" s="627">
        <v>591.66999999999996</v>
      </c>
      <c r="M1439" s="627">
        <v>1183.3399999999999</v>
      </c>
      <c r="N1439" s="626">
        <v>2</v>
      </c>
      <c r="O1439" s="691">
        <v>0.5</v>
      </c>
      <c r="P1439" s="627"/>
      <c r="Q1439" s="642">
        <v>0</v>
      </c>
      <c r="R1439" s="626"/>
      <c r="S1439" s="642">
        <v>0</v>
      </c>
      <c r="T1439" s="691"/>
      <c r="U1439" s="673">
        <v>0</v>
      </c>
    </row>
    <row r="1440" spans="1:21" ht="14.4" customHeight="1" x14ac:dyDescent="0.3">
      <c r="A1440" s="625">
        <v>7</v>
      </c>
      <c r="B1440" s="626" t="s">
        <v>528</v>
      </c>
      <c r="C1440" s="626">
        <v>89301074</v>
      </c>
      <c r="D1440" s="689" t="s">
        <v>4276</v>
      </c>
      <c r="E1440" s="690" t="s">
        <v>2904</v>
      </c>
      <c r="F1440" s="626" t="s">
        <v>2873</v>
      </c>
      <c r="G1440" s="626" t="s">
        <v>3534</v>
      </c>
      <c r="H1440" s="626" t="s">
        <v>527</v>
      </c>
      <c r="I1440" s="626" t="s">
        <v>3575</v>
      </c>
      <c r="J1440" s="626" t="s">
        <v>3576</v>
      </c>
      <c r="K1440" s="626" t="s">
        <v>2406</v>
      </c>
      <c r="L1440" s="627">
        <v>86.16</v>
      </c>
      <c r="M1440" s="627">
        <v>86.16</v>
      </c>
      <c r="N1440" s="626">
        <v>1</v>
      </c>
      <c r="O1440" s="691">
        <v>1</v>
      </c>
      <c r="P1440" s="627">
        <v>86.16</v>
      </c>
      <c r="Q1440" s="642">
        <v>1</v>
      </c>
      <c r="R1440" s="626">
        <v>1</v>
      </c>
      <c r="S1440" s="642">
        <v>1</v>
      </c>
      <c r="T1440" s="691">
        <v>1</v>
      </c>
      <c r="U1440" s="673">
        <v>1</v>
      </c>
    </row>
    <row r="1441" spans="1:21" ht="14.4" customHeight="1" x14ac:dyDescent="0.3">
      <c r="A1441" s="625">
        <v>7</v>
      </c>
      <c r="B1441" s="626" t="s">
        <v>528</v>
      </c>
      <c r="C1441" s="626">
        <v>89301074</v>
      </c>
      <c r="D1441" s="689" t="s">
        <v>4276</v>
      </c>
      <c r="E1441" s="690" t="s">
        <v>2904</v>
      </c>
      <c r="F1441" s="626" t="s">
        <v>2873</v>
      </c>
      <c r="G1441" s="626" t="s">
        <v>3141</v>
      </c>
      <c r="H1441" s="626" t="s">
        <v>527</v>
      </c>
      <c r="I1441" s="626" t="s">
        <v>3142</v>
      </c>
      <c r="J1441" s="626" t="s">
        <v>3143</v>
      </c>
      <c r="K1441" s="626" t="s">
        <v>3144</v>
      </c>
      <c r="L1441" s="627">
        <v>760.15</v>
      </c>
      <c r="M1441" s="627">
        <v>15203</v>
      </c>
      <c r="N1441" s="626">
        <v>20</v>
      </c>
      <c r="O1441" s="691">
        <v>5</v>
      </c>
      <c r="P1441" s="627">
        <v>760.15</v>
      </c>
      <c r="Q1441" s="642">
        <v>4.9999999999999996E-2</v>
      </c>
      <c r="R1441" s="626">
        <v>1</v>
      </c>
      <c r="S1441" s="642">
        <v>0.05</v>
      </c>
      <c r="T1441" s="691">
        <v>1</v>
      </c>
      <c r="U1441" s="673">
        <v>0.2</v>
      </c>
    </row>
    <row r="1442" spans="1:21" ht="14.4" customHeight="1" x14ac:dyDescent="0.3">
      <c r="A1442" s="625">
        <v>7</v>
      </c>
      <c r="B1442" s="626" t="s">
        <v>528</v>
      </c>
      <c r="C1442" s="626">
        <v>89301074</v>
      </c>
      <c r="D1442" s="689" t="s">
        <v>4276</v>
      </c>
      <c r="E1442" s="690" t="s">
        <v>2904</v>
      </c>
      <c r="F1442" s="626" t="s">
        <v>2873</v>
      </c>
      <c r="G1442" s="626" t="s">
        <v>3141</v>
      </c>
      <c r="H1442" s="626" t="s">
        <v>527</v>
      </c>
      <c r="I1442" s="626" t="s">
        <v>3438</v>
      </c>
      <c r="J1442" s="626" t="s">
        <v>3439</v>
      </c>
      <c r="K1442" s="626" t="s">
        <v>3440</v>
      </c>
      <c r="L1442" s="627">
        <v>1520.3</v>
      </c>
      <c r="M1442" s="627">
        <v>7601.5</v>
      </c>
      <c r="N1442" s="626">
        <v>5</v>
      </c>
      <c r="O1442" s="691">
        <v>2</v>
      </c>
      <c r="P1442" s="627">
        <v>1520.3</v>
      </c>
      <c r="Q1442" s="642">
        <v>0.19999999999999998</v>
      </c>
      <c r="R1442" s="626">
        <v>1</v>
      </c>
      <c r="S1442" s="642">
        <v>0.2</v>
      </c>
      <c r="T1442" s="691">
        <v>1</v>
      </c>
      <c r="U1442" s="673">
        <v>0.5</v>
      </c>
    </row>
    <row r="1443" spans="1:21" ht="14.4" customHeight="1" x14ac:dyDescent="0.3">
      <c r="A1443" s="625">
        <v>7</v>
      </c>
      <c r="B1443" s="626" t="s">
        <v>528</v>
      </c>
      <c r="C1443" s="626">
        <v>89301074</v>
      </c>
      <c r="D1443" s="689" t="s">
        <v>4276</v>
      </c>
      <c r="E1443" s="690" t="s">
        <v>2904</v>
      </c>
      <c r="F1443" s="626" t="s">
        <v>2873</v>
      </c>
      <c r="G1443" s="626" t="s">
        <v>3141</v>
      </c>
      <c r="H1443" s="626" t="s">
        <v>527</v>
      </c>
      <c r="I1443" s="626" t="s">
        <v>3145</v>
      </c>
      <c r="J1443" s="626" t="s">
        <v>3146</v>
      </c>
      <c r="K1443" s="626" t="s">
        <v>3147</v>
      </c>
      <c r="L1443" s="627">
        <v>569.97</v>
      </c>
      <c r="M1443" s="627">
        <v>2849.8500000000004</v>
      </c>
      <c r="N1443" s="626">
        <v>5</v>
      </c>
      <c r="O1443" s="691">
        <v>2</v>
      </c>
      <c r="P1443" s="627">
        <v>2849.8500000000004</v>
      </c>
      <c r="Q1443" s="642">
        <v>1</v>
      </c>
      <c r="R1443" s="626">
        <v>5</v>
      </c>
      <c r="S1443" s="642">
        <v>1</v>
      </c>
      <c r="T1443" s="691">
        <v>2</v>
      </c>
      <c r="U1443" s="673">
        <v>1</v>
      </c>
    </row>
    <row r="1444" spans="1:21" ht="14.4" customHeight="1" x14ac:dyDescent="0.3">
      <c r="A1444" s="625">
        <v>7</v>
      </c>
      <c r="B1444" s="626" t="s">
        <v>528</v>
      </c>
      <c r="C1444" s="626">
        <v>89301074</v>
      </c>
      <c r="D1444" s="689" t="s">
        <v>4276</v>
      </c>
      <c r="E1444" s="690" t="s">
        <v>2904</v>
      </c>
      <c r="F1444" s="626" t="s">
        <v>2873</v>
      </c>
      <c r="G1444" s="626" t="s">
        <v>3141</v>
      </c>
      <c r="H1444" s="626" t="s">
        <v>527</v>
      </c>
      <c r="I1444" s="626" t="s">
        <v>3799</v>
      </c>
      <c r="J1444" s="626" t="s">
        <v>3800</v>
      </c>
      <c r="K1444" s="626" t="s">
        <v>3801</v>
      </c>
      <c r="L1444" s="627">
        <v>2837.89</v>
      </c>
      <c r="M1444" s="627">
        <v>8513.67</v>
      </c>
      <c r="N1444" s="626">
        <v>3</v>
      </c>
      <c r="O1444" s="691">
        <v>1</v>
      </c>
      <c r="P1444" s="627">
        <v>8513.67</v>
      </c>
      <c r="Q1444" s="642">
        <v>1</v>
      </c>
      <c r="R1444" s="626">
        <v>3</v>
      </c>
      <c r="S1444" s="642">
        <v>1</v>
      </c>
      <c r="T1444" s="691">
        <v>1</v>
      </c>
      <c r="U1444" s="673">
        <v>1</v>
      </c>
    </row>
    <row r="1445" spans="1:21" ht="14.4" customHeight="1" x14ac:dyDescent="0.3">
      <c r="A1445" s="625">
        <v>7</v>
      </c>
      <c r="B1445" s="626" t="s">
        <v>528</v>
      </c>
      <c r="C1445" s="626">
        <v>89301074</v>
      </c>
      <c r="D1445" s="689" t="s">
        <v>4276</v>
      </c>
      <c r="E1445" s="690" t="s">
        <v>2904</v>
      </c>
      <c r="F1445" s="626" t="s">
        <v>2873</v>
      </c>
      <c r="G1445" s="626" t="s">
        <v>3808</v>
      </c>
      <c r="H1445" s="626" t="s">
        <v>527</v>
      </c>
      <c r="I1445" s="626" t="s">
        <v>3809</v>
      </c>
      <c r="J1445" s="626" t="s">
        <v>3810</v>
      </c>
      <c r="K1445" s="626" t="s">
        <v>3811</v>
      </c>
      <c r="L1445" s="627">
        <v>7132.29</v>
      </c>
      <c r="M1445" s="627">
        <v>57058.32</v>
      </c>
      <c r="N1445" s="626">
        <v>8</v>
      </c>
      <c r="O1445" s="691">
        <v>8</v>
      </c>
      <c r="P1445" s="627">
        <v>49926.03</v>
      </c>
      <c r="Q1445" s="642">
        <v>0.875</v>
      </c>
      <c r="R1445" s="626">
        <v>7</v>
      </c>
      <c r="S1445" s="642">
        <v>0.875</v>
      </c>
      <c r="T1445" s="691">
        <v>7</v>
      </c>
      <c r="U1445" s="673">
        <v>0.875</v>
      </c>
    </row>
    <row r="1446" spans="1:21" ht="14.4" customHeight="1" x14ac:dyDescent="0.3">
      <c r="A1446" s="625">
        <v>7</v>
      </c>
      <c r="B1446" s="626" t="s">
        <v>528</v>
      </c>
      <c r="C1446" s="626">
        <v>89301074</v>
      </c>
      <c r="D1446" s="689" t="s">
        <v>4276</v>
      </c>
      <c r="E1446" s="690" t="s">
        <v>2904</v>
      </c>
      <c r="F1446" s="626" t="s">
        <v>2873</v>
      </c>
      <c r="G1446" s="626" t="s">
        <v>3148</v>
      </c>
      <c r="H1446" s="626" t="s">
        <v>527</v>
      </c>
      <c r="I1446" s="626" t="s">
        <v>3149</v>
      </c>
      <c r="J1446" s="626" t="s">
        <v>3150</v>
      </c>
      <c r="K1446" s="626" t="s">
        <v>3151</v>
      </c>
      <c r="L1446" s="627">
        <v>144.01</v>
      </c>
      <c r="M1446" s="627">
        <v>576.04</v>
      </c>
      <c r="N1446" s="626">
        <v>4</v>
      </c>
      <c r="O1446" s="691">
        <v>2</v>
      </c>
      <c r="P1446" s="627">
        <v>288.02</v>
      </c>
      <c r="Q1446" s="642">
        <v>0.5</v>
      </c>
      <c r="R1446" s="626">
        <v>2</v>
      </c>
      <c r="S1446" s="642">
        <v>0.5</v>
      </c>
      <c r="T1446" s="691">
        <v>1</v>
      </c>
      <c r="U1446" s="673">
        <v>0.5</v>
      </c>
    </row>
    <row r="1447" spans="1:21" ht="14.4" customHeight="1" x14ac:dyDescent="0.3">
      <c r="A1447" s="625">
        <v>7</v>
      </c>
      <c r="B1447" s="626" t="s">
        <v>528</v>
      </c>
      <c r="C1447" s="626">
        <v>89301074</v>
      </c>
      <c r="D1447" s="689" t="s">
        <v>4276</v>
      </c>
      <c r="E1447" s="690" t="s">
        <v>2904</v>
      </c>
      <c r="F1447" s="626" t="s">
        <v>2873</v>
      </c>
      <c r="G1447" s="626" t="s">
        <v>3148</v>
      </c>
      <c r="H1447" s="626" t="s">
        <v>527</v>
      </c>
      <c r="I1447" s="626" t="s">
        <v>3152</v>
      </c>
      <c r="J1447" s="626" t="s">
        <v>3150</v>
      </c>
      <c r="K1447" s="626" t="s">
        <v>3151</v>
      </c>
      <c r="L1447" s="627">
        <v>144.01</v>
      </c>
      <c r="M1447" s="627">
        <v>1008.0699999999999</v>
      </c>
      <c r="N1447" s="626">
        <v>7</v>
      </c>
      <c r="O1447" s="691">
        <v>2.5</v>
      </c>
      <c r="P1447" s="627">
        <v>576.04</v>
      </c>
      <c r="Q1447" s="642">
        <v>0.5714285714285714</v>
      </c>
      <c r="R1447" s="626">
        <v>4</v>
      </c>
      <c r="S1447" s="642">
        <v>0.5714285714285714</v>
      </c>
      <c r="T1447" s="691">
        <v>1.5</v>
      </c>
      <c r="U1447" s="673">
        <v>0.6</v>
      </c>
    </row>
    <row r="1448" spans="1:21" ht="14.4" customHeight="1" x14ac:dyDescent="0.3">
      <c r="A1448" s="625">
        <v>7</v>
      </c>
      <c r="B1448" s="626" t="s">
        <v>528</v>
      </c>
      <c r="C1448" s="626">
        <v>89301074</v>
      </c>
      <c r="D1448" s="689" t="s">
        <v>4276</v>
      </c>
      <c r="E1448" s="690" t="s">
        <v>2904</v>
      </c>
      <c r="F1448" s="626" t="s">
        <v>2873</v>
      </c>
      <c r="G1448" s="626" t="s">
        <v>3153</v>
      </c>
      <c r="H1448" s="626" t="s">
        <v>527</v>
      </c>
      <c r="I1448" s="626" t="s">
        <v>853</v>
      </c>
      <c r="J1448" s="626" t="s">
        <v>3154</v>
      </c>
      <c r="K1448" s="626" t="s">
        <v>3155</v>
      </c>
      <c r="L1448" s="627">
        <v>55.71</v>
      </c>
      <c r="M1448" s="627">
        <v>724.23</v>
      </c>
      <c r="N1448" s="626">
        <v>13</v>
      </c>
      <c r="O1448" s="691">
        <v>5.5</v>
      </c>
      <c r="P1448" s="627">
        <v>222.84</v>
      </c>
      <c r="Q1448" s="642">
        <v>0.30769230769230771</v>
      </c>
      <c r="R1448" s="626">
        <v>4</v>
      </c>
      <c r="S1448" s="642">
        <v>0.30769230769230771</v>
      </c>
      <c r="T1448" s="691">
        <v>1.5</v>
      </c>
      <c r="U1448" s="673">
        <v>0.27272727272727271</v>
      </c>
    </row>
    <row r="1449" spans="1:21" ht="14.4" customHeight="1" x14ac:dyDescent="0.3">
      <c r="A1449" s="625">
        <v>7</v>
      </c>
      <c r="B1449" s="626" t="s">
        <v>528</v>
      </c>
      <c r="C1449" s="626">
        <v>89301074</v>
      </c>
      <c r="D1449" s="689" t="s">
        <v>4276</v>
      </c>
      <c r="E1449" s="690" t="s">
        <v>2904</v>
      </c>
      <c r="F1449" s="626" t="s">
        <v>2873</v>
      </c>
      <c r="G1449" s="626" t="s">
        <v>3153</v>
      </c>
      <c r="H1449" s="626" t="s">
        <v>527</v>
      </c>
      <c r="I1449" s="626" t="s">
        <v>3156</v>
      </c>
      <c r="J1449" s="626" t="s">
        <v>3157</v>
      </c>
      <c r="K1449" s="626" t="s">
        <v>3158</v>
      </c>
      <c r="L1449" s="627">
        <v>59.43</v>
      </c>
      <c r="M1449" s="627">
        <v>416.01</v>
      </c>
      <c r="N1449" s="626">
        <v>7</v>
      </c>
      <c r="O1449" s="691">
        <v>3</v>
      </c>
      <c r="P1449" s="627">
        <v>118.86</v>
      </c>
      <c r="Q1449" s="642">
        <v>0.2857142857142857</v>
      </c>
      <c r="R1449" s="626">
        <v>2</v>
      </c>
      <c r="S1449" s="642">
        <v>0.2857142857142857</v>
      </c>
      <c r="T1449" s="691">
        <v>1</v>
      </c>
      <c r="U1449" s="673">
        <v>0.33333333333333331</v>
      </c>
    </row>
    <row r="1450" spans="1:21" ht="14.4" customHeight="1" x14ac:dyDescent="0.3">
      <c r="A1450" s="625">
        <v>7</v>
      </c>
      <c r="B1450" s="626" t="s">
        <v>528</v>
      </c>
      <c r="C1450" s="626">
        <v>89301074</v>
      </c>
      <c r="D1450" s="689" t="s">
        <v>4276</v>
      </c>
      <c r="E1450" s="690" t="s">
        <v>2904</v>
      </c>
      <c r="F1450" s="626" t="s">
        <v>2873</v>
      </c>
      <c r="G1450" s="626" t="s">
        <v>3451</v>
      </c>
      <c r="H1450" s="626" t="s">
        <v>527</v>
      </c>
      <c r="I1450" s="626" t="s">
        <v>3653</v>
      </c>
      <c r="J1450" s="626" t="s">
        <v>3453</v>
      </c>
      <c r="K1450" s="626" t="s">
        <v>3654</v>
      </c>
      <c r="L1450" s="627">
        <v>0</v>
      </c>
      <c r="M1450" s="627">
        <v>0</v>
      </c>
      <c r="N1450" s="626">
        <v>2</v>
      </c>
      <c r="O1450" s="691">
        <v>1</v>
      </c>
      <c r="P1450" s="627"/>
      <c r="Q1450" s="642"/>
      <c r="R1450" s="626"/>
      <c r="S1450" s="642">
        <v>0</v>
      </c>
      <c r="T1450" s="691"/>
      <c r="U1450" s="673">
        <v>0</v>
      </c>
    </row>
    <row r="1451" spans="1:21" ht="14.4" customHeight="1" x14ac:dyDescent="0.3">
      <c r="A1451" s="625">
        <v>7</v>
      </c>
      <c r="B1451" s="626" t="s">
        <v>528</v>
      </c>
      <c r="C1451" s="626">
        <v>89301074</v>
      </c>
      <c r="D1451" s="689" t="s">
        <v>4276</v>
      </c>
      <c r="E1451" s="690" t="s">
        <v>2904</v>
      </c>
      <c r="F1451" s="626" t="s">
        <v>2873</v>
      </c>
      <c r="G1451" s="626" t="s">
        <v>3451</v>
      </c>
      <c r="H1451" s="626" t="s">
        <v>527</v>
      </c>
      <c r="I1451" s="626" t="s">
        <v>3452</v>
      </c>
      <c r="J1451" s="626" t="s">
        <v>3453</v>
      </c>
      <c r="K1451" s="626" t="s">
        <v>1988</v>
      </c>
      <c r="L1451" s="627">
        <v>0</v>
      </c>
      <c r="M1451" s="627">
        <v>0</v>
      </c>
      <c r="N1451" s="626">
        <v>4</v>
      </c>
      <c r="O1451" s="691">
        <v>3</v>
      </c>
      <c r="P1451" s="627">
        <v>0</v>
      </c>
      <c r="Q1451" s="642"/>
      <c r="R1451" s="626">
        <v>1</v>
      </c>
      <c r="S1451" s="642">
        <v>0.25</v>
      </c>
      <c r="T1451" s="691">
        <v>0.5</v>
      </c>
      <c r="U1451" s="673">
        <v>0.16666666666666666</v>
      </c>
    </row>
    <row r="1452" spans="1:21" ht="14.4" customHeight="1" x14ac:dyDescent="0.3">
      <c r="A1452" s="625">
        <v>7</v>
      </c>
      <c r="B1452" s="626" t="s">
        <v>528</v>
      </c>
      <c r="C1452" s="626">
        <v>89301074</v>
      </c>
      <c r="D1452" s="689" t="s">
        <v>4276</v>
      </c>
      <c r="E1452" s="690" t="s">
        <v>2904</v>
      </c>
      <c r="F1452" s="626" t="s">
        <v>2873</v>
      </c>
      <c r="G1452" s="626" t="s">
        <v>3582</v>
      </c>
      <c r="H1452" s="626" t="s">
        <v>645</v>
      </c>
      <c r="I1452" s="626" t="s">
        <v>3656</v>
      </c>
      <c r="J1452" s="626" t="s">
        <v>3584</v>
      </c>
      <c r="K1452" s="626" t="s">
        <v>2990</v>
      </c>
      <c r="L1452" s="627">
        <v>137.74</v>
      </c>
      <c r="M1452" s="627">
        <v>826.44</v>
      </c>
      <c r="N1452" s="626">
        <v>6</v>
      </c>
      <c r="O1452" s="691">
        <v>1</v>
      </c>
      <c r="P1452" s="627"/>
      <c r="Q1452" s="642">
        <v>0</v>
      </c>
      <c r="R1452" s="626"/>
      <c r="S1452" s="642">
        <v>0</v>
      </c>
      <c r="T1452" s="691"/>
      <c r="U1452" s="673">
        <v>0</v>
      </c>
    </row>
    <row r="1453" spans="1:21" ht="14.4" customHeight="1" x14ac:dyDescent="0.3">
      <c r="A1453" s="625">
        <v>7</v>
      </c>
      <c r="B1453" s="626" t="s">
        <v>528</v>
      </c>
      <c r="C1453" s="626">
        <v>89301074</v>
      </c>
      <c r="D1453" s="689" t="s">
        <v>4276</v>
      </c>
      <c r="E1453" s="690" t="s">
        <v>2904</v>
      </c>
      <c r="F1453" s="626" t="s">
        <v>2873</v>
      </c>
      <c r="G1453" s="626" t="s">
        <v>4151</v>
      </c>
      <c r="H1453" s="626" t="s">
        <v>527</v>
      </c>
      <c r="I1453" s="626" t="s">
        <v>4152</v>
      </c>
      <c r="J1453" s="626" t="s">
        <v>1722</v>
      </c>
      <c r="K1453" s="626" t="s">
        <v>4153</v>
      </c>
      <c r="L1453" s="627">
        <v>66.13</v>
      </c>
      <c r="M1453" s="627">
        <v>264.52</v>
      </c>
      <c r="N1453" s="626">
        <v>4</v>
      </c>
      <c r="O1453" s="691">
        <v>1</v>
      </c>
      <c r="P1453" s="627">
        <v>264.52</v>
      </c>
      <c r="Q1453" s="642">
        <v>1</v>
      </c>
      <c r="R1453" s="626">
        <v>4</v>
      </c>
      <c r="S1453" s="642">
        <v>1</v>
      </c>
      <c r="T1453" s="691">
        <v>1</v>
      </c>
      <c r="U1453" s="673">
        <v>1</v>
      </c>
    </row>
    <row r="1454" spans="1:21" ht="14.4" customHeight="1" x14ac:dyDescent="0.3">
      <c r="A1454" s="625">
        <v>7</v>
      </c>
      <c r="B1454" s="626" t="s">
        <v>528</v>
      </c>
      <c r="C1454" s="626">
        <v>89301074</v>
      </c>
      <c r="D1454" s="689" t="s">
        <v>4276</v>
      </c>
      <c r="E1454" s="690" t="s">
        <v>2904</v>
      </c>
      <c r="F1454" s="626" t="s">
        <v>2873</v>
      </c>
      <c r="G1454" s="626" t="s">
        <v>3162</v>
      </c>
      <c r="H1454" s="626" t="s">
        <v>527</v>
      </c>
      <c r="I1454" s="626" t="s">
        <v>3816</v>
      </c>
      <c r="J1454" s="626" t="s">
        <v>3164</v>
      </c>
      <c r="K1454" s="626" t="s">
        <v>3165</v>
      </c>
      <c r="L1454" s="627">
        <v>1638.59</v>
      </c>
      <c r="M1454" s="627">
        <v>13108.72</v>
      </c>
      <c r="N1454" s="626">
        <v>8</v>
      </c>
      <c r="O1454" s="691">
        <v>4.5</v>
      </c>
      <c r="P1454" s="627">
        <v>3277.18</v>
      </c>
      <c r="Q1454" s="642">
        <v>0.25</v>
      </c>
      <c r="R1454" s="626">
        <v>2</v>
      </c>
      <c r="S1454" s="642">
        <v>0.25</v>
      </c>
      <c r="T1454" s="691">
        <v>1</v>
      </c>
      <c r="U1454" s="673">
        <v>0.22222222222222221</v>
      </c>
    </row>
    <row r="1455" spans="1:21" ht="14.4" customHeight="1" x14ac:dyDescent="0.3">
      <c r="A1455" s="625">
        <v>7</v>
      </c>
      <c r="B1455" s="626" t="s">
        <v>528</v>
      </c>
      <c r="C1455" s="626">
        <v>89301074</v>
      </c>
      <c r="D1455" s="689" t="s">
        <v>4276</v>
      </c>
      <c r="E1455" s="690" t="s">
        <v>2904</v>
      </c>
      <c r="F1455" s="626" t="s">
        <v>2873</v>
      </c>
      <c r="G1455" s="626" t="s">
        <v>3162</v>
      </c>
      <c r="H1455" s="626" t="s">
        <v>527</v>
      </c>
      <c r="I1455" s="626" t="s">
        <v>1283</v>
      </c>
      <c r="J1455" s="626" t="s">
        <v>1284</v>
      </c>
      <c r="K1455" s="626" t="s">
        <v>4236</v>
      </c>
      <c r="L1455" s="627">
        <v>177.92</v>
      </c>
      <c r="M1455" s="627">
        <v>177.92</v>
      </c>
      <c r="N1455" s="626">
        <v>1</v>
      </c>
      <c r="O1455" s="691">
        <v>0.5</v>
      </c>
      <c r="P1455" s="627">
        <v>177.92</v>
      </c>
      <c r="Q1455" s="642">
        <v>1</v>
      </c>
      <c r="R1455" s="626">
        <v>1</v>
      </c>
      <c r="S1455" s="642">
        <v>1</v>
      </c>
      <c r="T1455" s="691">
        <v>0.5</v>
      </c>
      <c r="U1455" s="673">
        <v>1</v>
      </c>
    </row>
    <row r="1456" spans="1:21" ht="14.4" customHeight="1" x14ac:dyDescent="0.3">
      <c r="A1456" s="625">
        <v>7</v>
      </c>
      <c r="B1456" s="626" t="s">
        <v>528</v>
      </c>
      <c r="C1456" s="626">
        <v>89301074</v>
      </c>
      <c r="D1456" s="689" t="s">
        <v>4276</v>
      </c>
      <c r="E1456" s="690" t="s">
        <v>2904</v>
      </c>
      <c r="F1456" s="626" t="s">
        <v>2873</v>
      </c>
      <c r="G1456" s="626" t="s">
        <v>4004</v>
      </c>
      <c r="H1456" s="626" t="s">
        <v>645</v>
      </c>
      <c r="I1456" s="626" t="s">
        <v>4237</v>
      </c>
      <c r="J1456" s="626" t="s">
        <v>4238</v>
      </c>
      <c r="K1456" s="626" t="s">
        <v>726</v>
      </c>
      <c r="L1456" s="627">
        <v>137.74</v>
      </c>
      <c r="M1456" s="627">
        <v>137.74</v>
      </c>
      <c r="N1456" s="626">
        <v>1</v>
      </c>
      <c r="O1456" s="691">
        <v>0.5</v>
      </c>
      <c r="P1456" s="627"/>
      <c r="Q1456" s="642">
        <v>0</v>
      </c>
      <c r="R1456" s="626"/>
      <c r="S1456" s="642">
        <v>0</v>
      </c>
      <c r="T1456" s="691"/>
      <c r="U1456" s="673">
        <v>0</v>
      </c>
    </row>
    <row r="1457" spans="1:21" ht="14.4" customHeight="1" x14ac:dyDescent="0.3">
      <c r="A1457" s="625">
        <v>7</v>
      </c>
      <c r="B1457" s="626" t="s">
        <v>528</v>
      </c>
      <c r="C1457" s="626">
        <v>89301074</v>
      </c>
      <c r="D1457" s="689" t="s">
        <v>4276</v>
      </c>
      <c r="E1457" s="690" t="s">
        <v>2904</v>
      </c>
      <c r="F1457" s="626" t="s">
        <v>2873</v>
      </c>
      <c r="G1457" s="626" t="s">
        <v>4004</v>
      </c>
      <c r="H1457" s="626" t="s">
        <v>645</v>
      </c>
      <c r="I1457" s="626" t="s">
        <v>4005</v>
      </c>
      <c r="J1457" s="626" t="s">
        <v>4006</v>
      </c>
      <c r="K1457" s="626" t="s">
        <v>4007</v>
      </c>
      <c r="L1457" s="627">
        <v>137.74</v>
      </c>
      <c r="M1457" s="627">
        <v>275.48</v>
      </c>
      <c r="N1457" s="626">
        <v>2</v>
      </c>
      <c r="O1457" s="691">
        <v>2</v>
      </c>
      <c r="P1457" s="627"/>
      <c r="Q1457" s="642">
        <v>0</v>
      </c>
      <c r="R1457" s="626"/>
      <c r="S1457" s="642">
        <v>0</v>
      </c>
      <c r="T1457" s="691"/>
      <c r="U1457" s="673">
        <v>0</v>
      </c>
    </row>
    <row r="1458" spans="1:21" ht="14.4" customHeight="1" x14ac:dyDescent="0.3">
      <c r="A1458" s="625">
        <v>7</v>
      </c>
      <c r="B1458" s="626" t="s">
        <v>528</v>
      </c>
      <c r="C1458" s="626">
        <v>89301074</v>
      </c>
      <c r="D1458" s="689" t="s">
        <v>4276</v>
      </c>
      <c r="E1458" s="690" t="s">
        <v>2904</v>
      </c>
      <c r="F1458" s="626" t="s">
        <v>2873</v>
      </c>
      <c r="G1458" s="626" t="s">
        <v>3322</v>
      </c>
      <c r="H1458" s="626" t="s">
        <v>527</v>
      </c>
      <c r="I1458" s="626" t="s">
        <v>3586</v>
      </c>
      <c r="J1458" s="626" t="s">
        <v>3324</v>
      </c>
      <c r="K1458" s="626" t="s">
        <v>3587</v>
      </c>
      <c r="L1458" s="627">
        <v>0</v>
      </c>
      <c r="M1458" s="627">
        <v>0</v>
      </c>
      <c r="N1458" s="626">
        <v>1</v>
      </c>
      <c r="O1458" s="691">
        <v>1</v>
      </c>
      <c r="P1458" s="627">
        <v>0</v>
      </c>
      <c r="Q1458" s="642"/>
      <c r="R1458" s="626">
        <v>1</v>
      </c>
      <c r="S1458" s="642">
        <v>1</v>
      </c>
      <c r="T1458" s="691">
        <v>1</v>
      </c>
      <c r="U1458" s="673">
        <v>1</v>
      </c>
    </row>
    <row r="1459" spans="1:21" ht="14.4" customHeight="1" x14ac:dyDescent="0.3">
      <c r="A1459" s="625">
        <v>7</v>
      </c>
      <c r="B1459" s="626" t="s">
        <v>528</v>
      </c>
      <c r="C1459" s="626">
        <v>89301074</v>
      </c>
      <c r="D1459" s="689" t="s">
        <v>4276</v>
      </c>
      <c r="E1459" s="690" t="s">
        <v>2904</v>
      </c>
      <c r="F1459" s="626" t="s">
        <v>2873</v>
      </c>
      <c r="G1459" s="626" t="s">
        <v>3322</v>
      </c>
      <c r="H1459" s="626" t="s">
        <v>527</v>
      </c>
      <c r="I1459" s="626" t="s">
        <v>3323</v>
      </c>
      <c r="J1459" s="626" t="s">
        <v>3324</v>
      </c>
      <c r="K1459" s="626" t="s">
        <v>3325</v>
      </c>
      <c r="L1459" s="627">
        <v>0</v>
      </c>
      <c r="M1459" s="627">
        <v>0</v>
      </c>
      <c r="N1459" s="626">
        <v>1</v>
      </c>
      <c r="O1459" s="691">
        <v>0.5</v>
      </c>
      <c r="P1459" s="627">
        <v>0</v>
      </c>
      <c r="Q1459" s="642"/>
      <c r="R1459" s="626">
        <v>1</v>
      </c>
      <c r="S1459" s="642">
        <v>1</v>
      </c>
      <c r="T1459" s="691">
        <v>0.5</v>
      </c>
      <c r="U1459" s="673">
        <v>1</v>
      </c>
    </row>
    <row r="1460" spans="1:21" ht="14.4" customHeight="1" x14ac:dyDescent="0.3">
      <c r="A1460" s="625">
        <v>7</v>
      </c>
      <c r="B1460" s="626" t="s">
        <v>528</v>
      </c>
      <c r="C1460" s="626">
        <v>89301074</v>
      </c>
      <c r="D1460" s="689" t="s">
        <v>4276</v>
      </c>
      <c r="E1460" s="690" t="s">
        <v>2904</v>
      </c>
      <c r="F1460" s="626" t="s">
        <v>2873</v>
      </c>
      <c r="G1460" s="626" t="s">
        <v>3322</v>
      </c>
      <c r="H1460" s="626" t="s">
        <v>527</v>
      </c>
      <c r="I1460" s="626" t="s">
        <v>3323</v>
      </c>
      <c r="J1460" s="626" t="s">
        <v>3324</v>
      </c>
      <c r="K1460" s="626" t="s">
        <v>3325</v>
      </c>
      <c r="L1460" s="627">
        <v>65.89</v>
      </c>
      <c r="M1460" s="627">
        <v>263.56</v>
      </c>
      <c r="N1460" s="626">
        <v>4</v>
      </c>
      <c r="O1460" s="691">
        <v>1</v>
      </c>
      <c r="P1460" s="627">
        <v>65.89</v>
      </c>
      <c r="Q1460" s="642">
        <v>0.25</v>
      </c>
      <c r="R1460" s="626">
        <v>1</v>
      </c>
      <c r="S1460" s="642">
        <v>0.25</v>
      </c>
      <c r="T1460" s="691">
        <v>0.5</v>
      </c>
      <c r="U1460" s="673">
        <v>0.5</v>
      </c>
    </row>
    <row r="1461" spans="1:21" ht="14.4" customHeight="1" x14ac:dyDescent="0.3">
      <c r="A1461" s="625">
        <v>7</v>
      </c>
      <c r="B1461" s="626" t="s">
        <v>528</v>
      </c>
      <c r="C1461" s="626">
        <v>89301074</v>
      </c>
      <c r="D1461" s="689" t="s">
        <v>4276</v>
      </c>
      <c r="E1461" s="690" t="s">
        <v>2904</v>
      </c>
      <c r="F1461" s="626" t="s">
        <v>2873</v>
      </c>
      <c r="G1461" s="626" t="s">
        <v>3761</v>
      </c>
      <c r="H1461" s="626" t="s">
        <v>645</v>
      </c>
      <c r="I1461" s="626" t="s">
        <v>2616</v>
      </c>
      <c r="J1461" s="626" t="s">
        <v>2013</v>
      </c>
      <c r="K1461" s="626" t="s">
        <v>2617</v>
      </c>
      <c r="L1461" s="627">
        <v>193.26</v>
      </c>
      <c r="M1461" s="627">
        <v>5411.28</v>
      </c>
      <c r="N1461" s="626">
        <v>28</v>
      </c>
      <c r="O1461" s="691">
        <v>12.5</v>
      </c>
      <c r="P1461" s="627">
        <v>2319.12</v>
      </c>
      <c r="Q1461" s="642">
        <v>0.42857142857142855</v>
      </c>
      <c r="R1461" s="626">
        <v>12</v>
      </c>
      <c r="S1461" s="642">
        <v>0.42857142857142855</v>
      </c>
      <c r="T1461" s="691">
        <v>5.5</v>
      </c>
      <c r="U1461" s="673">
        <v>0.44</v>
      </c>
    </row>
    <row r="1462" spans="1:21" ht="14.4" customHeight="1" x14ac:dyDescent="0.3">
      <c r="A1462" s="625">
        <v>7</v>
      </c>
      <c r="B1462" s="626" t="s">
        <v>528</v>
      </c>
      <c r="C1462" s="626">
        <v>89301074</v>
      </c>
      <c r="D1462" s="689" t="s">
        <v>4276</v>
      </c>
      <c r="E1462" s="690" t="s">
        <v>2904</v>
      </c>
      <c r="F1462" s="626" t="s">
        <v>2873</v>
      </c>
      <c r="G1462" s="626" t="s">
        <v>3166</v>
      </c>
      <c r="H1462" s="626" t="s">
        <v>527</v>
      </c>
      <c r="I1462" s="626" t="s">
        <v>3167</v>
      </c>
      <c r="J1462" s="626" t="s">
        <v>2546</v>
      </c>
      <c r="K1462" s="626" t="s">
        <v>3168</v>
      </c>
      <c r="L1462" s="627">
        <v>70.02</v>
      </c>
      <c r="M1462" s="627">
        <v>140.04</v>
      </c>
      <c r="N1462" s="626">
        <v>2</v>
      </c>
      <c r="O1462" s="691">
        <v>2</v>
      </c>
      <c r="P1462" s="627">
        <v>140.04</v>
      </c>
      <c r="Q1462" s="642">
        <v>1</v>
      </c>
      <c r="R1462" s="626">
        <v>2</v>
      </c>
      <c r="S1462" s="642">
        <v>1</v>
      </c>
      <c r="T1462" s="691">
        <v>2</v>
      </c>
      <c r="U1462" s="673">
        <v>1</v>
      </c>
    </row>
    <row r="1463" spans="1:21" ht="14.4" customHeight="1" x14ac:dyDescent="0.3">
      <c r="A1463" s="625">
        <v>7</v>
      </c>
      <c r="B1463" s="626" t="s">
        <v>528</v>
      </c>
      <c r="C1463" s="626">
        <v>89301074</v>
      </c>
      <c r="D1463" s="689" t="s">
        <v>4276</v>
      </c>
      <c r="E1463" s="690" t="s">
        <v>2904</v>
      </c>
      <c r="F1463" s="626" t="s">
        <v>2873</v>
      </c>
      <c r="G1463" s="626" t="s">
        <v>3331</v>
      </c>
      <c r="H1463" s="626" t="s">
        <v>527</v>
      </c>
      <c r="I1463" s="626" t="s">
        <v>4239</v>
      </c>
      <c r="J1463" s="626" t="s">
        <v>4240</v>
      </c>
      <c r="K1463" s="626" t="s">
        <v>4241</v>
      </c>
      <c r="L1463" s="627">
        <v>185.89</v>
      </c>
      <c r="M1463" s="627">
        <v>743.56</v>
      </c>
      <c r="N1463" s="626">
        <v>4</v>
      </c>
      <c r="O1463" s="691">
        <v>1</v>
      </c>
      <c r="P1463" s="627">
        <v>743.56</v>
      </c>
      <c r="Q1463" s="642">
        <v>1</v>
      </c>
      <c r="R1463" s="626">
        <v>4</v>
      </c>
      <c r="S1463" s="642">
        <v>1</v>
      </c>
      <c r="T1463" s="691">
        <v>1</v>
      </c>
      <c r="U1463" s="673">
        <v>1</v>
      </c>
    </row>
    <row r="1464" spans="1:21" ht="14.4" customHeight="1" x14ac:dyDescent="0.3">
      <c r="A1464" s="625">
        <v>7</v>
      </c>
      <c r="B1464" s="626" t="s">
        <v>528</v>
      </c>
      <c r="C1464" s="626">
        <v>89301074</v>
      </c>
      <c r="D1464" s="689" t="s">
        <v>4276</v>
      </c>
      <c r="E1464" s="690" t="s">
        <v>2904</v>
      </c>
      <c r="F1464" s="626" t="s">
        <v>2873</v>
      </c>
      <c r="G1464" s="626" t="s">
        <v>3169</v>
      </c>
      <c r="H1464" s="626" t="s">
        <v>527</v>
      </c>
      <c r="I1464" s="626" t="s">
        <v>3170</v>
      </c>
      <c r="J1464" s="626" t="s">
        <v>3171</v>
      </c>
      <c r="K1464" s="626" t="s">
        <v>3172</v>
      </c>
      <c r="L1464" s="627">
        <v>238.97</v>
      </c>
      <c r="M1464" s="627">
        <v>477.94</v>
      </c>
      <c r="N1464" s="626">
        <v>2</v>
      </c>
      <c r="O1464" s="691">
        <v>2</v>
      </c>
      <c r="P1464" s="627">
        <v>477.94</v>
      </c>
      <c r="Q1464" s="642">
        <v>1</v>
      </c>
      <c r="R1464" s="626">
        <v>2</v>
      </c>
      <c r="S1464" s="642">
        <v>1</v>
      </c>
      <c r="T1464" s="691">
        <v>2</v>
      </c>
      <c r="U1464" s="673">
        <v>1</v>
      </c>
    </row>
    <row r="1465" spans="1:21" ht="14.4" customHeight="1" x14ac:dyDescent="0.3">
      <c r="A1465" s="625">
        <v>7</v>
      </c>
      <c r="B1465" s="626" t="s">
        <v>528</v>
      </c>
      <c r="C1465" s="626">
        <v>89301074</v>
      </c>
      <c r="D1465" s="689" t="s">
        <v>4276</v>
      </c>
      <c r="E1465" s="690" t="s">
        <v>2904</v>
      </c>
      <c r="F1465" s="626" t="s">
        <v>2873</v>
      </c>
      <c r="G1465" s="626" t="s">
        <v>3169</v>
      </c>
      <c r="H1465" s="626" t="s">
        <v>527</v>
      </c>
      <c r="I1465" s="626" t="s">
        <v>3173</v>
      </c>
      <c r="J1465" s="626" t="s">
        <v>3174</v>
      </c>
      <c r="K1465" s="626" t="s">
        <v>3175</v>
      </c>
      <c r="L1465" s="627">
        <v>503.26</v>
      </c>
      <c r="M1465" s="627">
        <v>2013.04</v>
      </c>
      <c r="N1465" s="626">
        <v>4</v>
      </c>
      <c r="O1465" s="691">
        <v>3</v>
      </c>
      <c r="P1465" s="627">
        <v>2013.04</v>
      </c>
      <c r="Q1465" s="642">
        <v>1</v>
      </c>
      <c r="R1465" s="626">
        <v>4</v>
      </c>
      <c r="S1465" s="642">
        <v>1</v>
      </c>
      <c r="T1465" s="691">
        <v>3</v>
      </c>
      <c r="U1465" s="673">
        <v>1</v>
      </c>
    </row>
    <row r="1466" spans="1:21" ht="14.4" customHeight="1" x14ac:dyDescent="0.3">
      <c r="A1466" s="625">
        <v>7</v>
      </c>
      <c r="B1466" s="626" t="s">
        <v>528</v>
      </c>
      <c r="C1466" s="626">
        <v>89301074</v>
      </c>
      <c r="D1466" s="689" t="s">
        <v>4276</v>
      </c>
      <c r="E1466" s="690" t="s">
        <v>2904</v>
      </c>
      <c r="F1466" s="626" t="s">
        <v>2873</v>
      </c>
      <c r="G1466" s="626" t="s">
        <v>3169</v>
      </c>
      <c r="H1466" s="626" t="s">
        <v>527</v>
      </c>
      <c r="I1466" s="626" t="s">
        <v>3173</v>
      </c>
      <c r="J1466" s="626" t="s">
        <v>3174</v>
      </c>
      <c r="K1466" s="626" t="s">
        <v>3175</v>
      </c>
      <c r="L1466" s="627">
        <v>407.64</v>
      </c>
      <c r="M1466" s="627">
        <v>3668.76</v>
      </c>
      <c r="N1466" s="626">
        <v>9</v>
      </c>
      <c r="O1466" s="691">
        <v>2</v>
      </c>
      <c r="P1466" s="627">
        <v>3668.76</v>
      </c>
      <c r="Q1466" s="642">
        <v>1</v>
      </c>
      <c r="R1466" s="626">
        <v>9</v>
      </c>
      <c r="S1466" s="642">
        <v>1</v>
      </c>
      <c r="T1466" s="691">
        <v>2</v>
      </c>
      <c r="U1466" s="673">
        <v>1</v>
      </c>
    </row>
    <row r="1467" spans="1:21" ht="14.4" customHeight="1" x14ac:dyDescent="0.3">
      <c r="A1467" s="625">
        <v>7</v>
      </c>
      <c r="B1467" s="626" t="s">
        <v>528</v>
      </c>
      <c r="C1467" s="626">
        <v>89301074</v>
      </c>
      <c r="D1467" s="689" t="s">
        <v>4276</v>
      </c>
      <c r="E1467" s="690" t="s">
        <v>2904</v>
      </c>
      <c r="F1467" s="626" t="s">
        <v>2873</v>
      </c>
      <c r="G1467" s="626" t="s">
        <v>3169</v>
      </c>
      <c r="H1467" s="626" t="s">
        <v>527</v>
      </c>
      <c r="I1467" s="626" t="s">
        <v>3176</v>
      </c>
      <c r="J1467" s="626" t="s">
        <v>3177</v>
      </c>
      <c r="K1467" s="626" t="s">
        <v>2029</v>
      </c>
      <c r="L1467" s="627">
        <v>57.48</v>
      </c>
      <c r="M1467" s="627">
        <v>402.35999999999996</v>
      </c>
      <c r="N1467" s="626">
        <v>7</v>
      </c>
      <c r="O1467" s="691">
        <v>5</v>
      </c>
      <c r="P1467" s="627">
        <v>114.96</v>
      </c>
      <c r="Q1467" s="642">
        <v>0.28571428571428575</v>
      </c>
      <c r="R1467" s="626">
        <v>2</v>
      </c>
      <c r="S1467" s="642">
        <v>0.2857142857142857</v>
      </c>
      <c r="T1467" s="691">
        <v>2</v>
      </c>
      <c r="U1467" s="673">
        <v>0.4</v>
      </c>
    </row>
    <row r="1468" spans="1:21" ht="14.4" customHeight="1" x14ac:dyDescent="0.3">
      <c r="A1468" s="625">
        <v>7</v>
      </c>
      <c r="B1468" s="626" t="s">
        <v>528</v>
      </c>
      <c r="C1468" s="626">
        <v>89301074</v>
      </c>
      <c r="D1468" s="689" t="s">
        <v>4276</v>
      </c>
      <c r="E1468" s="690" t="s">
        <v>2904</v>
      </c>
      <c r="F1468" s="626" t="s">
        <v>2873</v>
      </c>
      <c r="G1468" s="626" t="s">
        <v>3169</v>
      </c>
      <c r="H1468" s="626" t="s">
        <v>527</v>
      </c>
      <c r="I1468" s="626" t="s">
        <v>3178</v>
      </c>
      <c r="J1468" s="626" t="s">
        <v>3179</v>
      </c>
      <c r="K1468" s="626" t="s">
        <v>1070</v>
      </c>
      <c r="L1468" s="627">
        <v>105.85</v>
      </c>
      <c r="M1468" s="627">
        <v>423.4</v>
      </c>
      <c r="N1468" s="626">
        <v>4</v>
      </c>
      <c r="O1468" s="691">
        <v>3</v>
      </c>
      <c r="P1468" s="627">
        <v>211.7</v>
      </c>
      <c r="Q1468" s="642">
        <v>0.5</v>
      </c>
      <c r="R1468" s="626">
        <v>2</v>
      </c>
      <c r="S1468" s="642">
        <v>0.5</v>
      </c>
      <c r="T1468" s="691">
        <v>1</v>
      </c>
      <c r="U1468" s="673">
        <v>0.33333333333333331</v>
      </c>
    </row>
    <row r="1469" spans="1:21" ht="14.4" customHeight="1" x14ac:dyDescent="0.3">
      <c r="A1469" s="625">
        <v>7</v>
      </c>
      <c r="B1469" s="626" t="s">
        <v>528</v>
      </c>
      <c r="C1469" s="626">
        <v>89301074</v>
      </c>
      <c r="D1469" s="689" t="s">
        <v>4276</v>
      </c>
      <c r="E1469" s="690" t="s">
        <v>2904</v>
      </c>
      <c r="F1469" s="626" t="s">
        <v>2873</v>
      </c>
      <c r="G1469" s="626" t="s">
        <v>3169</v>
      </c>
      <c r="H1469" s="626" t="s">
        <v>527</v>
      </c>
      <c r="I1469" s="626" t="s">
        <v>3180</v>
      </c>
      <c r="J1469" s="626" t="s">
        <v>3181</v>
      </c>
      <c r="K1469" s="626" t="s">
        <v>3182</v>
      </c>
      <c r="L1469" s="627">
        <v>237.72</v>
      </c>
      <c r="M1469" s="627">
        <v>4278.96</v>
      </c>
      <c r="N1469" s="626">
        <v>18</v>
      </c>
      <c r="O1469" s="691">
        <v>5</v>
      </c>
      <c r="P1469" s="627">
        <v>4278.96</v>
      </c>
      <c r="Q1469" s="642">
        <v>1</v>
      </c>
      <c r="R1469" s="626">
        <v>18</v>
      </c>
      <c r="S1469" s="642">
        <v>1</v>
      </c>
      <c r="T1469" s="691">
        <v>5</v>
      </c>
      <c r="U1469" s="673">
        <v>1</v>
      </c>
    </row>
    <row r="1470" spans="1:21" ht="14.4" customHeight="1" x14ac:dyDescent="0.3">
      <c r="A1470" s="625">
        <v>7</v>
      </c>
      <c r="B1470" s="626" t="s">
        <v>528</v>
      </c>
      <c r="C1470" s="626">
        <v>89301074</v>
      </c>
      <c r="D1470" s="689" t="s">
        <v>4276</v>
      </c>
      <c r="E1470" s="690" t="s">
        <v>2904</v>
      </c>
      <c r="F1470" s="626" t="s">
        <v>2873</v>
      </c>
      <c r="G1470" s="626" t="s">
        <v>3169</v>
      </c>
      <c r="H1470" s="626" t="s">
        <v>527</v>
      </c>
      <c r="I1470" s="626" t="s">
        <v>3180</v>
      </c>
      <c r="J1470" s="626" t="s">
        <v>3181</v>
      </c>
      <c r="K1470" s="626" t="s">
        <v>3182</v>
      </c>
      <c r="L1470" s="627">
        <v>132.77000000000001</v>
      </c>
      <c r="M1470" s="627">
        <v>265.54000000000002</v>
      </c>
      <c r="N1470" s="626">
        <v>2</v>
      </c>
      <c r="O1470" s="691">
        <v>1</v>
      </c>
      <c r="P1470" s="627"/>
      <c r="Q1470" s="642">
        <v>0</v>
      </c>
      <c r="R1470" s="626"/>
      <c r="S1470" s="642">
        <v>0</v>
      </c>
      <c r="T1470" s="691"/>
      <c r="U1470" s="673">
        <v>0</v>
      </c>
    </row>
    <row r="1471" spans="1:21" ht="14.4" customHeight="1" x14ac:dyDescent="0.3">
      <c r="A1471" s="625">
        <v>7</v>
      </c>
      <c r="B1471" s="626" t="s">
        <v>528</v>
      </c>
      <c r="C1471" s="626">
        <v>89301074</v>
      </c>
      <c r="D1471" s="689" t="s">
        <v>4276</v>
      </c>
      <c r="E1471" s="690" t="s">
        <v>2904</v>
      </c>
      <c r="F1471" s="626" t="s">
        <v>2873</v>
      </c>
      <c r="G1471" s="626" t="s">
        <v>3169</v>
      </c>
      <c r="H1471" s="626" t="s">
        <v>527</v>
      </c>
      <c r="I1471" s="626" t="s">
        <v>3183</v>
      </c>
      <c r="J1471" s="626" t="s">
        <v>3171</v>
      </c>
      <c r="K1471" s="626" t="s">
        <v>3172</v>
      </c>
      <c r="L1471" s="627">
        <v>238.97</v>
      </c>
      <c r="M1471" s="627">
        <v>1433.82</v>
      </c>
      <c r="N1471" s="626">
        <v>6</v>
      </c>
      <c r="O1471" s="691">
        <v>1</v>
      </c>
      <c r="P1471" s="627">
        <v>1433.82</v>
      </c>
      <c r="Q1471" s="642">
        <v>1</v>
      </c>
      <c r="R1471" s="626">
        <v>6</v>
      </c>
      <c r="S1471" s="642">
        <v>1</v>
      </c>
      <c r="T1471" s="691">
        <v>1</v>
      </c>
      <c r="U1471" s="673">
        <v>1</v>
      </c>
    </row>
    <row r="1472" spans="1:21" ht="14.4" customHeight="1" x14ac:dyDescent="0.3">
      <c r="A1472" s="625">
        <v>7</v>
      </c>
      <c r="B1472" s="626" t="s">
        <v>528</v>
      </c>
      <c r="C1472" s="626">
        <v>89301074</v>
      </c>
      <c r="D1472" s="689" t="s">
        <v>4276</v>
      </c>
      <c r="E1472" s="690" t="s">
        <v>2904</v>
      </c>
      <c r="F1472" s="626" t="s">
        <v>2873</v>
      </c>
      <c r="G1472" s="626" t="s">
        <v>3169</v>
      </c>
      <c r="H1472" s="626" t="s">
        <v>527</v>
      </c>
      <c r="I1472" s="626" t="s">
        <v>3183</v>
      </c>
      <c r="J1472" s="626" t="s">
        <v>3171</v>
      </c>
      <c r="K1472" s="626" t="s">
        <v>3172</v>
      </c>
      <c r="L1472" s="627">
        <v>244.58</v>
      </c>
      <c r="M1472" s="627">
        <v>3424.1200000000003</v>
      </c>
      <c r="N1472" s="626">
        <v>14</v>
      </c>
      <c r="O1472" s="691">
        <v>3</v>
      </c>
      <c r="P1472" s="627">
        <v>978.32</v>
      </c>
      <c r="Q1472" s="642">
        <v>0.2857142857142857</v>
      </c>
      <c r="R1472" s="626">
        <v>4</v>
      </c>
      <c r="S1472" s="642">
        <v>0.2857142857142857</v>
      </c>
      <c r="T1472" s="691">
        <v>1</v>
      </c>
      <c r="U1472" s="673">
        <v>0.33333333333333331</v>
      </c>
    </row>
    <row r="1473" spans="1:21" ht="14.4" customHeight="1" x14ac:dyDescent="0.3">
      <c r="A1473" s="625">
        <v>7</v>
      </c>
      <c r="B1473" s="626" t="s">
        <v>528</v>
      </c>
      <c r="C1473" s="626">
        <v>89301074</v>
      </c>
      <c r="D1473" s="689" t="s">
        <v>4276</v>
      </c>
      <c r="E1473" s="690" t="s">
        <v>2904</v>
      </c>
      <c r="F1473" s="626" t="s">
        <v>2873</v>
      </c>
      <c r="G1473" s="626" t="s">
        <v>3169</v>
      </c>
      <c r="H1473" s="626" t="s">
        <v>527</v>
      </c>
      <c r="I1473" s="626" t="s">
        <v>3184</v>
      </c>
      <c r="J1473" s="626" t="s">
        <v>3174</v>
      </c>
      <c r="K1473" s="626" t="s">
        <v>3175</v>
      </c>
      <c r="L1473" s="627">
        <v>407.64</v>
      </c>
      <c r="M1473" s="627">
        <v>2445.84</v>
      </c>
      <c r="N1473" s="626">
        <v>6</v>
      </c>
      <c r="O1473" s="691">
        <v>2</v>
      </c>
      <c r="P1473" s="627">
        <v>2445.84</v>
      </c>
      <c r="Q1473" s="642">
        <v>1</v>
      </c>
      <c r="R1473" s="626">
        <v>6</v>
      </c>
      <c r="S1473" s="642">
        <v>1</v>
      </c>
      <c r="T1473" s="691">
        <v>2</v>
      </c>
      <c r="U1473" s="673">
        <v>1</v>
      </c>
    </row>
    <row r="1474" spans="1:21" ht="14.4" customHeight="1" x14ac:dyDescent="0.3">
      <c r="A1474" s="625">
        <v>7</v>
      </c>
      <c r="B1474" s="626" t="s">
        <v>528</v>
      </c>
      <c r="C1474" s="626">
        <v>89301074</v>
      </c>
      <c r="D1474" s="689" t="s">
        <v>4276</v>
      </c>
      <c r="E1474" s="690" t="s">
        <v>2904</v>
      </c>
      <c r="F1474" s="626" t="s">
        <v>2873</v>
      </c>
      <c r="G1474" s="626" t="s">
        <v>3169</v>
      </c>
      <c r="H1474" s="626" t="s">
        <v>527</v>
      </c>
      <c r="I1474" s="626" t="s">
        <v>3185</v>
      </c>
      <c r="J1474" s="626" t="s">
        <v>3186</v>
      </c>
      <c r="K1474" s="626" t="s">
        <v>930</v>
      </c>
      <c r="L1474" s="627">
        <v>733.54</v>
      </c>
      <c r="M1474" s="627">
        <v>733.54</v>
      </c>
      <c r="N1474" s="626">
        <v>1</v>
      </c>
      <c r="O1474" s="691">
        <v>1</v>
      </c>
      <c r="P1474" s="627">
        <v>733.54</v>
      </c>
      <c r="Q1474" s="642">
        <v>1</v>
      </c>
      <c r="R1474" s="626">
        <v>1</v>
      </c>
      <c r="S1474" s="642">
        <v>1</v>
      </c>
      <c r="T1474" s="691">
        <v>1</v>
      </c>
      <c r="U1474" s="673">
        <v>1</v>
      </c>
    </row>
    <row r="1475" spans="1:21" ht="14.4" customHeight="1" x14ac:dyDescent="0.3">
      <c r="A1475" s="625">
        <v>7</v>
      </c>
      <c r="B1475" s="626" t="s">
        <v>528</v>
      </c>
      <c r="C1475" s="626">
        <v>89301074</v>
      </c>
      <c r="D1475" s="689" t="s">
        <v>4276</v>
      </c>
      <c r="E1475" s="690" t="s">
        <v>2904</v>
      </c>
      <c r="F1475" s="626" t="s">
        <v>2873</v>
      </c>
      <c r="G1475" s="626" t="s">
        <v>3023</v>
      </c>
      <c r="H1475" s="626" t="s">
        <v>645</v>
      </c>
      <c r="I1475" s="626" t="s">
        <v>4078</v>
      </c>
      <c r="J1475" s="626" t="s">
        <v>1881</v>
      </c>
      <c r="K1475" s="626" t="s">
        <v>4079</v>
      </c>
      <c r="L1475" s="627">
        <v>48.31</v>
      </c>
      <c r="M1475" s="627">
        <v>96.62</v>
      </c>
      <c r="N1475" s="626">
        <v>2</v>
      </c>
      <c r="O1475" s="691">
        <v>1</v>
      </c>
      <c r="P1475" s="627">
        <v>48.31</v>
      </c>
      <c r="Q1475" s="642">
        <v>0.5</v>
      </c>
      <c r="R1475" s="626">
        <v>1</v>
      </c>
      <c r="S1475" s="642">
        <v>0.5</v>
      </c>
      <c r="T1475" s="691">
        <v>0.5</v>
      </c>
      <c r="U1475" s="673">
        <v>0.5</v>
      </c>
    </row>
    <row r="1476" spans="1:21" ht="14.4" customHeight="1" x14ac:dyDescent="0.3">
      <c r="A1476" s="625">
        <v>7</v>
      </c>
      <c r="B1476" s="626" t="s">
        <v>528</v>
      </c>
      <c r="C1476" s="626">
        <v>89301074</v>
      </c>
      <c r="D1476" s="689" t="s">
        <v>4276</v>
      </c>
      <c r="E1476" s="690" t="s">
        <v>2904</v>
      </c>
      <c r="F1476" s="626" t="s">
        <v>2873</v>
      </c>
      <c r="G1476" s="626" t="s">
        <v>3023</v>
      </c>
      <c r="H1476" s="626" t="s">
        <v>527</v>
      </c>
      <c r="I1476" s="626" t="s">
        <v>1880</v>
      </c>
      <c r="J1476" s="626" t="s">
        <v>1881</v>
      </c>
      <c r="K1476" s="626" t="s">
        <v>4242</v>
      </c>
      <c r="L1476" s="627">
        <v>96.63</v>
      </c>
      <c r="M1476" s="627">
        <v>96.63</v>
      </c>
      <c r="N1476" s="626">
        <v>1</v>
      </c>
      <c r="O1476" s="691">
        <v>1</v>
      </c>
      <c r="P1476" s="627">
        <v>96.63</v>
      </c>
      <c r="Q1476" s="642">
        <v>1</v>
      </c>
      <c r="R1476" s="626">
        <v>1</v>
      </c>
      <c r="S1476" s="642">
        <v>1</v>
      </c>
      <c r="T1476" s="691">
        <v>1</v>
      </c>
      <c r="U1476" s="673">
        <v>1</v>
      </c>
    </row>
    <row r="1477" spans="1:21" ht="14.4" customHeight="1" x14ac:dyDescent="0.3">
      <c r="A1477" s="625">
        <v>7</v>
      </c>
      <c r="B1477" s="626" t="s">
        <v>528</v>
      </c>
      <c r="C1477" s="626">
        <v>89301074</v>
      </c>
      <c r="D1477" s="689" t="s">
        <v>4276</v>
      </c>
      <c r="E1477" s="690" t="s">
        <v>2904</v>
      </c>
      <c r="F1477" s="626" t="s">
        <v>2873</v>
      </c>
      <c r="G1477" s="626" t="s">
        <v>3023</v>
      </c>
      <c r="H1477" s="626" t="s">
        <v>527</v>
      </c>
      <c r="I1477" s="626" t="s">
        <v>1880</v>
      </c>
      <c r="J1477" s="626" t="s">
        <v>1881</v>
      </c>
      <c r="K1477" s="626" t="s">
        <v>3765</v>
      </c>
      <c r="L1477" s="627">
        <v>96.63</v>
      </c>
      <c r="M1477" s="627">
        <v>193.26</v>
      </c>
      <c r="N1477" s="626">
        <v>2</v>
      </c>
      <c r="O1477" s="691">
        <v>2</v>
      </c>
      <c r="P1477" s="627">
        <v>193.26</v>
      </c>
      <c r="Q1477" s="642">
        <v>1</v>
      </c>
      <c r="R1477" s="626">
        <v>2</v>
      </c>
      <c r="S1477" s="642">
        <v>1</v>
      </c>
      <c r="T1477" s="691">
        <v>2</v>
      </c>
      <c r="U1477" s="673">
        <v>1</v>
      </c>
    </row>
    <row r="1478" spans="1:21" ht="14.4" customHeight="1" x14ac:dyDescent="0.3">
      <c r="A1478" s="625">
        <v>7</v>
      </c>
      <c r="B1478" s="626" t="s">
        <v>528</v>
      </c>
      <c r="C1478" s="626">
        <v>89301074</v>
      </c>
      <c r="D1478" s="689" t="s">
        <v>4276</v>
      </c>
      <c r="E1478" s="690" t="s">
        <v>2904</v>
      </c>
      <c r="F1478" s="626" t="s">
        <v>2873</v>
      </c>
      <c r="G1478" s="626" t="s">
        <v>3023</v>
      </c>
      <c r="H1478" s="626" t="s">
        <v>527</v>
      </c>
      <c r="I1478" s="626" t="s">
        <v>667</v>
      </c>
      <c r="J1478" s="626" t="s">
        <v>668</v>
      </c>
      <c r="K1478" s="626" t="s">
        <v>2831</v>
      </c>
      <c r="L1478" s="627">
        <v>96.63</v>
      </c>
      <c r="M1478" s="627">
        <v>579.78</v>
      </c>
      <c r="N1478" s="626">
        <v>6</v>
      </c>
      <c r="O1478" s="691">
        <v>4.5</v>
      </c>
      <c r="P1478" s="627">
        <v>483.15</v>
      </c>
      <c r="Q1478" s="642">
        <v>0.83333333333333337</v>
      </c>
      <c r="R1478" s="626">
        <v>5</v>
      </c>
      <c r="S1478" s="642">
        <v>0.83333333333333337</v>
      </c>
      <c r="T1478" s="691">
        <v>3.5</v>
      </c>
      <c r="U1478" s="673">
        <v>0.77777777777777779</v>
      </c>
    </row>
    <row r="1479" spans="1:21" ht="14.4" customHeight="1" x14ac:dyDescent="0.3">
      <c r="A1479" s="625">
        <v>7</v>
      </c>
      <c r="B1479" s="626" t="s">
        <v>528</v>
      </c>
      <c r="C1479" s="626">
        <v>89301074</v>
      </c>
      <c r="D1479" s="689" t="s">
        <v>4276</v>
      </c>
      <c r="E1479" s="690" t="s">
        <v>2904</v>
      </c>
      <c r="F1479" s="626" t="s">
        <v>2873</v>
      </c>
      <c r="G1479" s="626" t="s">
        <v>3026</v>
      </c>
      <c r="H1479" s="626" t="s">
        <v>527</v>
      </c>
      <c r="I1479" s="626" t="s">
        <v>864</v>
      </c>
      <c r="J1479" s="626" t="s">
        <v>865</v>
      </c>
      <c r="K1479" s="626" t="s">
        <v>866</v>
      </c>
      <c r="L1479" s="627">
        <v>190.48</v>
      </c>
      <c r="M1479" s="627">
        <v>190.48</v>
      </c>
      <c r="N1479" s="626">
        <v>1</v>
      </c>
      <c r="O1479" s="691">
        <v>0.5</v>
      </c>
      <c r="P1479" s="627"/>
      <c r="Q1479" s="642">
        <v>0</v>
      </c>
      <c r="R1479" s="626"/>
      <c r="S1479" s="642">
        <v>0</v>
      </c>
      <c r="T1479" s="691"/>
      <c r="U1479" s="673">
        <v>0</v>
      </c>
    </row>
    <row r="1480" spans="1:21" ht="14.4" customHeight="1" x14ac:dyDescent="0.3">
      <c r="A1480" s="625">
        <v>7</v>
      </c>
      <c r="B1480" s="626" t="s">
        <v>528</v>
      </c>
      <c r="C1480" s="626">
        <v>89301074</v>
      </c>
      <c r="D1480" s="689" t="s">
        <v>4276</v>
      </c>
      <c r="E1480" s="690" t="s">
        <v>2904</v>
      </c>
      <c r="F1480" s="626" t="s">
        <v>2873</v>
      </c>
      <c r="G1480" s="626" t="s">
        <v>3191</v>
      </c>
      <c r="H1480" s="626" t="s">
        <v>527</v>
      </c>
      <c r="I1480" s="626" t="s">
        <v>3192</v>
      </c>
      <c r="J1480" s="626" t="s">
        <v>3193</v>
      </c>
      <c r="K1480" s="626" t="s">
        <v>3194</v>
      </c>
      <c r="L1480" s="627">
        <v>1520.3</v>
      </c>
      <c r="M1480" s="627">
        <v>10642.099999999999</v>
      </c>
      <c r="N1480" s="626">
        <v>7</v>
      </c>
      <c r="O1480" s="691">
        <v>2</v>
      </c>
      <c r="P1480" s="627">
        <v>10642.099999999999</v>
      </c>
      <c r="Q1480" s="642">
        <v>1</v>
      </c>
      <c r="R1480" s="626">
        <v>7</v>
      </c>
      <c r="S1480" s="642">
        <v>1</v>
      </c>
      <c r="T1480" s="691">
        <v>2</v>
      </c>
      <c r="U1480" s="673">
        <v>1</v>
      </c>
    </row>
    <row r="1481" spans="1:21" ht="14.4" customHeight="1" x14ac:dyDescent="0.3">
      <c r="A1481" s="625">
        <v>7</v>
      </c>
      <c r="B1481" s="626" t="s">
        <v>528</v>
      </c>
      <c r="C1481" s="626">
        <v>89301074</v>
      </c>
      <c r="D1481" s="689" t="s">
        <v>4276</v>
      </c>
      <c r="E1481" s="690" t="s">
        <v>2904</v>
      </c>
      <c r="F1481" s="626" t="s">
        <v>2873</v>
      </c>
      <c r="G1481" s="626" t="s">
        <v>3191</v>
      </c>
      <c r="H1481" s="626" t="s">
        <v>527</v>
      </c>
      <c r="I1481" s="626" t="s">
        <v>3195</v>
      </c>
      <c r="J1481" s="626" t="s">
        <v>3193</v>
      </c>
      <c r="K1481" s="626" t="s">
        <v>3196</v>
      </c>
      <c r="L1481" s="627">
        <v>3040.6</v>
      </c>
      <c r="M1481" s="627">
        <v>118583.4</v>
      </c>
      <c r="N1481" s="626">
        <v>39</v>
      </c>
      <c r="O1481" s="691">
        <v>13</v>
      </c>
      <c r="P1481" s="627">
        <v>85136.8</v>
      </c>
      <c r="Q1481" s="642">
        <v>0.71794871794871806</v>
      </c>
      <c r="R1481" s="626">
        <v>28</v>
      </c>
      <c r="S1481" s="642">
        <v>0.71794871794871795</v>
      </c>
      <c r="T1481" s="691">
        <v>8</v>
      </c>
      <c r="U1481" s="673">
        <v>0.61538461538461542</v>
      </c>
    </row>
    <row r="1482" spans="1:21" ht="14.4" customHeight="1" x14ac:dyDescent="0.3">
      <c r="A1482" s="625">
        <v>7</v>
      </c>
      <c r="B1482" s="626" t="s">
        <v>528</v>
      </c>
      <c r="C1482" s="626">
        <v>89301074</v>
      </c>
      <c r="D1482" s="689" t="s">
        <v>4276</v>
      </c>
      <c r="E1482" s="690" t="s">
        <v>2904</v>
      </c>
      <c r="F1482" s="626" t="s">
        <v>2873</v>
      </c>
      <c r="G1482" s="626" t="s">
        <v>3191</v>
      </c>
      <c r="H1482" s="626" t="s">
        <v>527</v>
      </c>
      <c r="I1482" s="626" t="s">
        <v>3197</v>
      </c>
      <c r="J1482" s="626" t="s">
        <v>3198</v>
      </c>
      <c r="K1482" s="626" t="s">
        <v>3199</v>
      </c>
      <c r="L1482" s="627">
        <v>569.97</v>
      </c>
      <c r="M1482" s="627">
        <v>4559.76</v>
      </c>
      <c r="N1482" s="626">
        <v>8</v>
      </c>
      <c r="O1482" s="691">
        <v>4</v>
      </c>
      <c r="P1482" s="627">
        <v>3989.7900000000004</v>
      </c>
      <c r="Q1482" s="642">
        <v>0.875</v>
      </c>
      <c r="R1482" s="626">
        <v>7</v>
      </c>
      <c r="S1482" s="642">
        <v>0.875</v>
      </c>
      <c r="T1482" s="691">
        <v>3</v>
      </c>
      <c r="U1482" s="673">
        <v>0.75</v>
      </c>
    </row>
    <row r="1483" spans="1:21" ht="14.4" customHeight="1" x14ac:dyDescent="0.3">
      <c r="A1483" s="625">
        <v>7</v>
      </c>
      <c r="B1483" s="626" t="s">
        <v>528</v>
      </c>
      <c r="C1483" s="626">
        <v>89301074</v>
      </c>
      <c r="D1483" s="689" t="s">
        <v>4276</v>
      </c>
      <c r="E1483" s="690" t="s">
        <v>2904</v>
      </c>
      <c r="F1483" s="626" t="s">
        <v>2873</v>
      </c>
      <c r="G1483" s="626" t="s">
        <v>3191</v>
      </c>
      <c r="H1483" s="626" t="s">
        <v>527</v>
      </c>
      <c r="I1483" s="626" t="s">
        <v>3342</v>
      </c>
      <c r="J1483" s="626" t="s">
        <v>3198</v>
      </c>
      <c r="K1483" s="626" t="s">
        <v>3343</v>
      </c>
      <c r="L1483" s="627">
        <v>1139.93</v>
      </c>
      <c r="M1483" s="627">
        <v>21658.670000000002</v>
      </c>
      <c r="N1483" s="626">
        <v>19</v>
      </c>
      <c r="O1483" s="691">
        <v>6</v>
      </c>
      <c r="P1483" s="627">
        <v>11399.300000000001</v>
      </c>
      <c r="Q1483" s="642">
        <v>0.52631578947368418</v>
      </c>
      <c r="R1483" s="626">
        <v>10</v>
      </c>
      <c r="S1483" s="642">
        <v>0.52631578947368418</v>
      </c>
      <c r="T1483" s="691">
        <v>4</v>
      </c>
      <c r="U1483" s="673">
        <v>0.66666666666666663</v>
      </c>
    </row>
    <row r="1484" spans="1:21" ht="14.4" customHeight="1" x14ac:dyDescent="0.3">
      <c r="A1484" s="625">
        <v>7</v>
      </c>
      <c r="B1484" s="626" t="s">
        <v>528</v>
      </c>
      <c r="C1484" s="626">
        <v>89301074</v>
      </c>
      <c r="D1484" s="689" t="s">
        <v>4276</v>
      </c>
      <c r="E1484" s="690" t="s">
        <v>2904</v>
      </c>
      <c r="F1484" s="626" t="s">
        <v>2873</v>
      </c>
      <c r="G1484" s="626" t="s">
        <v>3191</v>
      </c>
      <c r="H1484" s="626" t="s">
        <v>527</v>
      </c>
      <c r="I1484" s="626" t="s">
        <v>3474</v>
      </c>
      <c r="J1484" s="626" t="s">
        <v>3475</v>
      </c>
      <c r="K1484" s="626" t="s">
        <v>3210</v>
      </c>
      <c r="L1484" s="627">
        <v>427.79</v>
      </c>
      <c r="M1484" s="627">
        <v>1711.16</v>
      </c>
      <c r="N1484" s="626">
        <v>4</v>
      </c>
      <c r="O1484" s="691">
        <v>3</v>
      </c>
      <c r="P1484" s="627">
        <v>1283.3700000000001</v>
      </c>
      <c r="Q1484" s="642">
        <v>0.75</v>
      </c>
      <c r="R1484" s="626">
        <v>3</v>
      </c>
      <c r="S1484" s="642">
        <v>0.75</v>
      </c>
      <c r="T1484" s="691">
        <v>2</v>
      </c>
      <c r="U1484" s="673">
        <v>0.66666666666666663</v>
      </c>
    </row>
    <row r="1485" spans="1:21" ht="14.4" customHeight="1" x14ac:dyDescent="0.3">
      <c r="A1485" s="625">
        <v>7</v>
      </c>
      <c r="B1485" s="626" t="s">
        <v>528</v>
      </c>
      <c r="C1485" s="626">
        <v>89301074</v>
      </c>
      <c r="D1485" s="689" t="s">
        <v>4276</v>
      </c>
      <c r="E1485" s="690" t="s">
        <v>2904</v>
      </c>
      <c r="F1485" s="626" t="s">
        <v>2873</v>
      </c>
      <c r="G1485" s="626" t="s">
        <v>3191</v>
      </c>
      <c r="H1485" s="626" t="s">
        <v>527</v>
      </c>
      <c r="I1485" s="626" t="s">
        <v>3200</v>
      </c>
      <c r="J1485" s="626" t="s">
        <v>3201</v>
      </c>
      <c r="K1485" s="626" t="s">
        <v>3202</v>
      </c>
      <c r="L1485" s="627">
        <v>760.15</v>
      </c>
      <c r="M1485" s="627">
        <v>16723.3</v>
      </c>
      <c r="N1485" s="626">
        <v>22</v>
      </c>
      <c r="O1485" s="691">
        <v>8</v>
      </c>
      <c r="P1485" s="627">
        <v>16723.3</v>
      </c>
      <c r="Q1485" s="642">
        <v>1</v>
      </c>
      <c r="R1485" s="626">
        <v>22</v>
      </c>
      <c r="S1485" s="642">
        <v>1</v>
      </c>
      <c r="T1485" s="691">
        <v>8</v>
      </c>
      <c r="U1485" s="673">
        <v>1</v>
      </c>
    </row>
    <row r="1486" spans="1:21" ht="14.4" customHeight="1" x14ac:dyDescent="0.3">
      <c r="A1486" s="625">
        <v>7</v>
      </c>
      <c r="B1486" s="626" t="s">
        <v>528</v>
      </c>
      <c r="C1486" s="626">
        <v>89301074</v>
      </c>
      <c r="D1486" s="689" t="s">
        <v>4276</v>
      </c>
      <c r="E1486" s="690" t="s">
        <v>2904</v>
      </c>
      <c r="F1486" s="626" t="s">
        <v>2873</v>
      </c>
      <c r="G1486" s="626" t="s">
        <v>3191</v>
      </c>
      <c r="H1486" s="626" t="s">
        <v>527</v>
      </c>
      <c r="I1486" s="626" t="s">
        <v>3344</v>
      </c>
      <c r="J1486" s="626" t="s">
        <v>3201</v>
      </c>
      <c r="K1486" s="626" t="s">
        <v>3205</v>
      </c>
      <c r="L1486" s="627">
        <v>1520.3</v>
      </c>
      <c r="M1486" s="627">
        <v>25845.1</v>
      </c>
      <c r="N1486" s="626">
        <v>17</v>
      </c>
      <c r="O1486" s="691">
        <v>9</v>
      </c>
      <c r="P1486" s="627">
        <v>21284.199999999997</v>
      </c>
      <c r="Q1486" s="642">
        <v>0.82352941176470584</v>
      </c>
      <c r="R1486" s="626">
        <v>14</v>
      </c>
      <c r="S1486" s="642">
        <v>0.82352941176470584</v>
      </c>
      <c r="T1486" s="691">
        <v>6</v>
      </c>
      <c r="U1486" s="673">
        <v>0.66666666666666663</v>
      </c>
    </row>
    <row r="1487" spans="1:21" ht="14.4" customHeight="1" x14ac:dyDescent="0.3">
      <c r="A1487" s="625">
        <v>7</v>
      </c>
      <c r="B1487" s="626" t="s">
        <v>528</v>
      </c>
      <c r="C1487" s="626">
        <v>89301074</v>
      </c>
      <c r="D1487" s="689" t="s">
        <v>4276</v>
      </c>
      <c r="E1487" s="690" t="s">
        <v>2904</v>
      </c>
      <c r="F1487" s="626" t="s">
        <v>2873</v>
      </c>
      <c r="G1487" s="626" t="s">
        <v>3191</v>
      </c>
      <c r="H1487" s="626" t="s">
        <v>527</v>
      </c>
      <c r="I1487" s="626" t="s">
        <v>3348</v>
      </c>
      <c r="J1487" s="626" t="s">
        <v>3209</v>
      </c>
      <c r="K1487" s="626" t="s">
        <v>3349</v>
      </c>
      <c r="L1487" s="627">
        <v>0</v>
      </c>
      <c r="M1487" s="627">
        <v>0</v>
      </c>
      <c r="N1487" s="626">
        <v>1</v>
      </c>
      <c r="O1487" s="691">
        <v>1</v>
      </c>
      <c r="P1487" s="627">
        <v>0</v>
      </c>
      <c r="Q1487" s="642"/>
      <c r="R1487" s="626">
        <v>1</v>
      </c>
      <c r="S1487" s="642">
        <v>1</v>
      </c>
      <c r="T1487" s="691">
        <v>1</v>
      </c>
      <c r="U1487" s="673">
        <v>1</v>
      </c>
    </row>
    <row r="1488" spans="1:21" ht="14.4" customHeight="1" x14ac:dyDescent="0.3">
      <c r="A1488" s="625">
        <v>7</v>
      </c>
      <c r="B1488" s="626" t="s">
        <v>528</v>
      </c>
      <c r="C1488" s="626">
        <v>89301074</v>
      </c>
      <c r="D1488" s="689" t="s">
        <v>4276</v>
      </c>
      <c r="E1488" s="690" t="s">
        <v>2904</v>
      </c>
      <c r="F1488" s="626" t="s">
        <v>2873</v>
      </c>
      <c r="G1488" s="626" t="s">
        <v>3191</v>
      </c>
      <c r="H1488" s="626" t="s">
        <v>527</v>
      </c>
      <c r="I1488" s="626" t="s">
        <v>3208</v>
      </c>
      <c r="J1488" s="626" t="s">
        <v>3209</v>
      </c>
      <c r="K1488" s="626" t="s">
        <v>3210</v>
      </c>
      <c r="L1488" s="627">
        <v>427.79</v>
      </c>
      <c r="M1488" s="627">
        <v>1283.3700000000001</v>
      </c>
      <c r="N1488" s="626">
        <v>3</v>
      </c>
      <c r="O1488" s="691">
        <v>2</v>
      </c>
      <c r="P1488" s="627">
        <v>427.79</v>
      </c>
      <c r="Q1488" s="642">
        <v>0.33333333333333331</v>
      </c>
      <c r="R1488" s="626">
        <v>1</v>
      </c>
      <c r="S1488" s="642">
        <v>0.33333333333333331</v>
      </c>
      <c r="T1488" s="691">
        <v>1</v>
      </c>
      <c r="U1488" s="673">
        <v>0.5</v>
      </c>
    </row>
    <row r="1489" spans="1:21" ht="14.4" customHeight="1" x14ac:dyDescent="0.3">
      <c r="A1489" s="625">
        <v>7</v>
      </c>
      <c r="B1489" s="626" t="s">
        <v>528</v>
      </c>
      <c r="C1489" s="626">
        <v>89301074</v>
      </c>
      <c r="D1489" s="689" t="s">
        <v>4276</v>
      </c>
      <c r="E1489" s="690" t="s">
        <v>2904</v>
      </c>
      <c r="F1489" s="626" t="s">
        <v>2873</v>
      </c>
      <c r="G1489" s="626" t="s">
        <v>3191</v>
      </c>
      <c r="H1489" s="626" t="s">
        <v>527</v>
      </c>
      <c r="I1489" s="626" t="s">
        <v>3211</v>
      </c>
      <c r="J1489" s="626" t="s">
        <v>3212</v>
      </c>
      <c r="K1489" s="626" t="s">
        <v>3199</v>
      </c>
      <c r="L1489" s="627">
        <v>569.97</v>
      </c>
      <c r="M1489" s="627">
        <v>6269.67</v>
      </c>
      <c r="N1489" s="626">
        <v>11</v>
      </c>
      <c r="O1489" s="691">
        <v>4</v>
      </c>
      <c r="P1489" s="627">
        <v>1709.91</v>
      </c>
      <c r="Q1489" s="642">
        <v>0.27272727272727276</v>
      </c>
      <c r="R1489" s="626">
        <v>3</v>
      </c>
      <c r="S1489" s="642">
        <v>0.27272727272727271</v>
      </c>
      <c r="T1489" s="691">
        <v>2</v>
      </c>
      <c r="U1489" s="673">
        <v>0.5</v>
      </c>
    </row>
    <row r="1490" spans="1:21" ht="14.4" customHeight="1" x14ac:dyDescent="0.3">
      <c r="A1490" s="625">
        <v>7</v>
      </c>
      <c r="B1490" s="626" t="s">
        <v>528</v>
      </c>
      <c r="C1490" s="626">
        <v>89301074</v>
      </c>
      <c r="D1490" s="689" t="s">
        <v>4276</v>
      </c>
      <c r="E1490" s="690" t="s">
        <v>2904</v>
      </c>
      <c r="F1490" s="626" t="s">
        <v>2873</v>
      </c>
      <c r="G1490" s="626" t="s">
        <v>3191</v>
      </c>
      <c r="H1490" s="626" t="s">
        <v>527</v>
      </c>
      <c r="I1490" s="626" t="s">
        <v>3476</v>
      </c>
      <c r="J1490" s="626" t="s">
        <v>3212</v>
      </c>
      <c r="K1490" s="626" t="s">
        <v>3199</v>
      </c>
      <c r="L1490" s="627">
        <v>569.97</v>
      </c>
      <c r="M1490" s="627">
        <v>3989.79</v>
      </c>
      <c r="N1490" s="626">
        <v>7</v>
      </c>
      <c r="O1490" s="691">
        <v>4</v>
      </c>
      <c r="P1490" s="627">
        <v>2279.88</v>
      </c>
      <c r="Q1490" s="642">
        <v>0.57142857142857151</v>
      </c>
      <c r="R1490" s="626">
        <v>4</v>
      </c>
      <c r="S1490" s="642">
        <v>0.5714285714285714</v>
      </c>
      <c r="T1490" s="691">
        <v>2</v>
      </c>
      <c r="U1490" s="673">
        <v>0.5</v>
      </c>
    </row>
    <row r="1491" spans="1:21" ht="14.4" customHeight="1" x14ac:dyDescent="0.3">
      <c r="A1491" s="625">
        <v>7</v>
      </c>
      <c r="B1491" s="626" t="s">
        <v>528</v>
      </c>
      <c r="C1491" s="626">
        <v>89301074</v>
      </c>
      <c r="D1491" s="689" t="s">
        <v>4276</v>
      </c>
      <c r="E1491" s="690" t="s">
        <v>2904</v>
      </c>
      <c r="F1491" s="626" t="s">
        <v>2873</v>
      </c>
      <c r="G1491" s="626" t="s">
        <v>3191</v>
      </c>
      <c r="H1491" s="626" t="s">
        <v>527</v>
      </c>
      <c r="I1491" s="626" t="s">
        <v>3213</v>
      </c>
      <c r="J1491" s="626" t="s">
        <v>3214</v>
      </c>
      <c r="K1491" s="626" t="s">
        <v>3202</v>
      </c>
      <c r="L1491" s="627">
        <v>760.15</v>
      </c>
      <c r="M1491" s="627">
        <v>14442.849999999999</v>
      </c>
      <c r="N1491" s="626">
        <v>19</v>
      </c>
      <c r="O1491" s="691">
        <v>7</v>
      </c>
      <c r="P1491" s="627">
        <v>6081.2</v>
      </c>
      <c r="Q1491" s="642">
        <v>0.4210526315789474</v>
      </c>
      <c r="R1491" s="626">
        <v>8</v>
      </c>
      <c r="S1491" s="642">
        <v>0.42105263157894735</v>
      </c>
      <c r="T1491" s="691">
        <v>4</v>
      </c>
      <c r="U1491" s="673">
        <v>0.5714285714285714</v>
      </c>
    </row>
    <row r="1492" spans="1:21" ht="14.4" customHeight="1" x14ac:dyDescent="0.3">
      <c r="A1492" s="625">
        <v>7</v>
      </c>
      <c r="B1492" s="626" t="s">
        <v>528</v>
      </c>
      <c r="C1492" s="626">
        <v>89301074</v>
      </c>
      <c r="D1492" s="689" t="s">
        <v>4276</v>
      </c>
      <c r="E1492" s="690" t="s">
        <v>2904</v>
      </c>
      <c r="F1492" s="626" t="s">
        <v>2873</v>
      </c>
      <c r="G1492" s="626" t="s">
        <v>3191</v>
      </c>
      <c r="H1492" s="626" t="s">
        <v>527</v>
      </c>
      <c r="I1492" s="626" t="s">
        <v>3600</v>
      </c>
      <c r="J1492" s="626" t="s">
        <v>3214</v>
      </c>
      <c r="K1492" s="626" t="s">
        <v>3205</v>
      </c>
      <c r="L1492" s="627">
        <v>1520.3</v>
      </c>
      <c r="M1492" s="627">
        <v>12162.4</v>
      </c>
      <c r="N1492" s="626">
        <v>8</v>
      </c>
      <c r="O1492" s="691">
        <v>3</v>
      </c>
      <c r="P1492" s="627">
        <v>7601.5</v>
      </c>
      <c r="Q1492" s="642">
        <v>0.625</v>
      </c>
      <c r="R1492" s="626">
        <v>5</v>
      </c>
      <c r="S1492" s="642">
        <v>0.625</v>
      </c>
      <c r="T1492" s="691">
        <v>2</v>
      </c>
      <c r="U1492" s="673">
        <v>0.66666666666666663</v>
      </c>
    </row>
    <row r="1493" spans="1:21" ht="14.4" customHeight="1" x14ac:dyDescent="0.3">
      <c r="A1493" s="625">
        <v>7</v>
      </c>
      <c r="B1493" s="626" t="s">
        <v>528</v>
      </c>
      <c r="C1493" s="626">
        <v>89301074</v>
      </c>
      <c r="D1493" s="689" t="s">
        <v>4276</v>
      </c>
      <c r="E1493" s="690" t="s">
        <v>2904</v>
      </c>
      <c r="F1493" s="626" t="s">
        <v>2873</v>
      </c>
      <c r="G1493" s="626" t="s">
        <v>3191</v>
      </c>
      <c r="H1493" s="626" t="s">
        <v>527</v>
      </c>
      <c r="I1493" s="626" t="s">
        <v>3477</v>
      </c>
      <c r="J1493" s="626" t="s">
        <v>3214</v>
      </c>
      <c r="K1493" s="626" t="s">
        <v>3202</v>
      </c>
      <c r="L1493" s="627">
        <v>760.15</v>
      </c>
      <c r="M1493" s="627">
        <v>15203</v>
      </c>
      <c r="N1493" s="626">
        <v>20</v>
      </c>
      <c r="O1493" s="691">
        <v>8</v>
      </c>
      <c r="P1493" s="627">
        <v>2280.4499999999998</v>
      </c>
      <c r="Q1493" s="642">
        <v>0.15</v>
      </c>
      <c r="R1493" s="626">
        <v>3</v>
      </c>
      <c r="S1493" s="642">
        <v>0.15</v>
      </c>
      <c r="T1493" s="691">
        <v>2</v>
      </c>
      <c r="U1493" s="673">
        <v>0.25</v>
      </c>
    </row>
    <row r="1494" spans="1:21" ht="14.4" customHeight="1" x14ac:dyDescent="0.3">
      <c r="A1494" s="625">
        <v>7</v>
      </c>
      <c r="B1494" s="626" t="s">
        <v>528</v>
      </c>
      <c r="C1494" s="626">
        <v>89301074</v>
      </c>
      <c r="D1494" s="689" t="s">
        <v>4276</v>
      </c>
      <c r="E1494" s="690" t="s">
        <v>2904</v>
      </c>
      <c r="F1494" s="626" t="s">
        <v>2873</v>
      </c>
      <c r="G1494" s="626" t="s">
        <v>3191</v>
      </c>
      <c r="H1494" s="626" t="s">
        <v>527</v>
      </c>
      <c r="I1494" s="626" t="s">
        <v>4012</v>
      </c>
      <c r="J1494" s="626" t="s">
        <v>3207</v>
      </c>
      <c r="K1494" s="626" t="s">
        <v>3194</v>
      </c>
      <c r="L1494" s="627">
        <v>0</v>
      </c>
      <c r="M1494" s="627">
        <v>0</v>
      </c>
      <c r="N1494" s="626">
        <v>8</v>
      </c>
      <c r="O1494" s="691">
        <v>2</v>
      </c>
      <c r="P1494" s="627"/>
      <c r="Q1494" s="642"/>
      <c r="R1494" s="626"/>
      <c r="S1494" s="642">
        <v>0</v>
      </c>
      <c r="T1494" s="691"/>
      <c r="U1494" s="673">
        <v>0</v>
      </c>
    </row>
    <row r="1495" spans="1:21" ht="14.4" customHeight="1" x14ac:dyDescent="0.3">
      <c r="A1495" s="625">
        <v>7</v>
      </c>
      <c r="B1495" s="626" t="s">
        <v>528</v>
      </c>
      <c r="C1495" s="626">
        <v>89301074</v>
      </c>
      <c r="D1495" s="689" t="s">
        <v>4276</v>
      </c>
      <c r="E1495" s="690" t="s">
        <v>2904</v>
      </c>
      <c r="F1495" s="626" t="s">
        <v>2873</v>
      </c>
      <c r="G1495" s="626" t="s">
        <v>3191</v>
      </c>
      <c r="H1495" s="626" t="s">
        <v>527</v>
      </c>
      <c r="I1495" s="626" t="s">
        <v>4243</v>
      </c>
      <c r="J1495" s="626" t="s">
        <v>3209</v>
      </c>
      <c r="K1495" s="626" t="s">
        <v>3666</v>
      </c>
      <c r="L1495" s="627">
        <v>855.56</v>
      </c>
      <c r="M1495" s="627">
        <v>855.56</v>
      </c>
      <c r="N1495" s="626">
        <v>1</v>
      </c>
      <c r="O1495" s="691">
        <v>1</v>
      </c>
      <c r="P1495" s="627"/>
      <c r="Q1495" s="642">
        <v>0</v>
      </c>
      <c r="R1495" s="626"/>
      <c r="S1495" s="642">
        <v>0</v>
      </c>
      <c r="T1495" s="691"/>
      <c r="U1495" s="673">
        <v>0</v>
      </c>
    </row>
    <row r="1496" spans="1:21" ht="14.4" customHeight="1" x14ac:dyDescent="0.3">
      <c r="A1496" s="625">
        <v>7</v>
      </c>
      <c r="B1496" s="626" t="s">
        <v>528</v>
      </c>
      <c r="C1496" s="626">
        <v>89301074</v>
      </c>
      <c r="D1496" s="689" t="s">
        <v>4276</v>
      </c>
      <c r="E1496" s="690" t="s">
        <v>2904</v>
      </c>
      <c r="F1496" s="626" t="s">
        <v>2873</v>
      </c>
      <c r="G1496" s="626" t="s">
        <v>3191</v>
      </c>
      <c r="H1496" s="626" t="s">
        <v>527</v>
      </c>
      <c r="I1496" s="626" t="s">
        <v>4244</v>
      </c>
      <c r="J1496" s="626" t="s">
        <v>3201</v>
      </c>
      <c r="K1496" s="626" t="s">
        <v>4245</v>
      </c>
      <c r="L1496" s="627">
        <v>0</v>
      </c>
      <c r="M1496" s="627">
        <v>0</v>
      </c>
      <c r="N1496" s="626">
        <v>3</v>
      </c>
      <c r="O1496" s="691">
        <v>1</v>
      </c>
      <c r="P1496" s="627"/>
      <c r="Q1496" s="642"/>
      <c r="R1496" s="626"/>
      <c r="S1496" s="642">
        <v>0</v>
      </c>
      <c r="T1496" s="691"/>
      <c r="U1496" s="673">
        <v>0</v>
      </c>
    </row>
    <row r="1497" spans="1:21" ht="14.4" customHeight="1" x14ac:dyDescent="0.3">
      <c r="A1497" s="625">
        <v>7</v>
      </c>
      <c r="B1497" s="626" t="s">
        <v>528</v>
      </c>
      <c r="C1497" s="626">
        <v>89301074</v>
      </c>
      <c r="D1497" s="689" t="s">
        <v>4276</v>
      </c>
      <c r="E1497" s="690" t="s">
        <v>2904</v>
      </c>
      <c r="F1497" s="626" t="s">
        <v>2873</v>
      </c>
      <c r="G1497" s="626" t="s">
        <v>3215</v>
      </c>
      <c r="H1497" s="626" t="s">
        <v>527</v>
      </c>
      <c r="I1497" s="626" t="s">
        <v>3478</v>
      </c>
      <c r="J1497" s="626" t="s">
        <v>3479</v>
      </c>
      <c r="K1497" s="626" t="s">
        <v>3480</v>
      </c>
      <c r="L1497" s="627">
        <v>1163.02</v>
      </c>
      <c r="M1497" s="627">
        <v>1163.02</v>
      </c>
      <c r="N1497" s="626">
        <v>1</v>
      </c>
      <c r="O1497" s="691">
        <v>1</v>
      </c>
      <c r="P1497" s="627">
        <v>1163.02</v>
      </c>
      <c r="Q1497" s="642">
        <v>1</v>
      </c>
      <c r="R1497" s="626">
        <v>1</v>
      </c>
      <c r="S1497" s="642">
        <v>1</v>
      </c>
      <c r="T1497" s="691">
        <v>1</v>
      </c>
      <c r="U1497" s="673">
        <v>1</v>
      </c>
    </row>
    <row r="1498" spans="1:21" ht="14.4" customHeight="1" x14ac:dyDescent="0.3">
      <c r="A1498" s="625">
        <v>7</v>
      </c>
      <c r="B1498" s="626" t="s">
        <v>528</v>
      </c>
      <c r="C1498" s="626">
        <v>89301074</v>
      </c>
      <c r="D1498" s="689" t="s">
        <v>4276</v>
      </c>
      <c r="E1498" s="690" t="s">
        <v>2904</v>
      </c>
      <c r="F1498" s="626" t="s">
        <v>2873</v>
      </c>
      <c r="G1498" s="626" t="s">
        <v>3215</v>
      </c>
      <c r="H1498" s="626" t="s">
        <v>527</v>
      </c>
      <c r="I1498" s="626" t="s">
        <v>3478</v>
      </c>
      <c r="J1498" s="626" t="s">
        <v>4013</v>
      </c>
      <c r="K1498" s="626" t="s">
        <v>3480</v>
      </c>
      <c r="L1498" s="627">
        <v>1163.02</v>
      </c>
      <c r="M1498" s="627">
        <v>3489.06</v>
      </c>
      <c r="N1498" s="626">
        <v>3</v>
      </c>
      <c r="O1498" s="691">
        <v>3</v>
      </c>
      <c r="P1498" s="627">
        <v>2326.04</v>
      </c>
      <c r="Q1498" s="642">
        <v>0.66666666666666663</v>
      </c>
      <c r="R1498" s="626">
        <v>2</v>
      </c>
      <c r="S1498" s="642">
        <v>0.66666666666666663</v>
      </c>
      <c r="T1498" s="691">
        <v>2</v>
      </c>
      <c r="U1498" s="673">
        <v>0.66666666666666663</v>
      </c>
    </row>
    <row r="1499" spans="1:21" ht="14.4" customHeight="1" x14ac:dyDescent="0.3">
      <c r="A1499" s="625">
        <v>7</v>
      </c>
      <c r="B1499" s="626" t="s">
        <v>528</v>
      </c>
      <c r="C1499" s="626">
        <v>89301074</v>
      </c>
      <c r="D1499" s="689" t="s">
        <v>4276</v>
      </c>
      <c r="E1499" s="690" t="s">
        <v>2904</v>
      </c>
      <c r="F1499" s="626" t="s">
        <v>2873</v>
      </c>
      <c r="G1499" s="626" t="s">
        <v>3215</v>
      </c>
      <c r="H1499" s="626" t="s">
        <v>527</v>
      </c>
      <c r="I1499" s="626" t="s">
        <v>4014</v>
      </c>
      <c r="J1499" s="626" t="s">
        <v>4015</v>
      </c>
      <c r="K1499" s="626" t="s">
        <v>4016</v>
      </c>
      <c r="L1499" s="627">
        <v>2243.6799999999998</v>
      </c>
      <c r="M1499" s="627">
        <v>11218.4</v>
      </c>
      <c r="N1499" s="626">
        <v>5</v>
      </c>
      <c r="O1499" s="691">
        <v>4</v>
      </c>
      <c r="P1499" s="627">
        <v>8974.7199999999993</v>
      </c>
      <c r="Q1499" s="642">
        <v>0.79999999999999993</v>
      </c>
      <c r="R1499" s="626">
        <v>4</v>
      </c>
      <c r="S1499" s="642">
        <v>0.8</v>
      </c>
      <c r="T1499" s="691">
        <v>3</v>
      </c>
      <c r="U1499" s="673">
        <v>0.75</v>
      </c>
    </row>
    <row r="1500" spans="1:21" ht="14.4" customHeight="1" x14ac:dyDescent="0.3">
      <c r="A1500" s="625">
        <v>7</v>
      </c>
      <c r="B1500" s="626" t="s">
        <v>528</v>
      </c>
      <c r="C1500" s="626">
        <v>89301074</v>
      </c>
      <c r="D1500" s="689" t="s">
        <v>4276</v>
      </c>
      <c r="E1500" s="690" t="s">
        <v>2904</v>
      </c>
      <c r="F1500" s="626" t="s">
        <v>2873</v>
      </c>
      <c r="G1500" s="626" t="s">
        <v>3215</v>
      </c>
      <c r="H1500" s="626" t="s">
        <v>527</v>
      </c>
      <c r="I1500" s="626" t="s">
        <v>3216</v>
      </c>
      <c r="J1500" s="626" t="s">
        <v>4246</v>
      </c>
      <c r="K1500" s="626" t="s">
        <v>3218</v>
      </c>
      <c r="L1500" s="627">
        <v>3858.27</v>
      </c>
      <c r="M1500" s="627">
        <v>3858.27</v>
      </c>
      <c r="N1500" s="626">
        <v>1</v>
      </c>
      <c r="O1500" s="691">
        <v>1</v>
      </c>
      <c r="P1500" s="627">
        <v>3858.27</v>
      </c>
      <c r="Q1500" s="642">
        <v>1</v>
      </c>
      <c r="R1500" s="626">
        <v>1</v>
      </c>
      <c r="S1500" s="642">
        <v>1</v>
      </c>
      <c r="T1500" s="691">
        <v>1</v>
      </c>
      <c r="U1500" s="673">
        <v>1</v>
      </c>
    </row>
    <row r="1501" spans="1:21" ht="14.4" customHeight="1" x14ac:dyDescent="0.3">
      <c r="A1501" s="625">
        <v>7</v>
      </c>
      <c r="B1501" s="626" t="s">
        <v>528</v>
      </c>
      <c r="C1501" s="626">
        <v>89301074</v>
      </c>
      <c r="D1501" s="689" t="s">
        <v>4276</v>
      </c>
      <c r="E1501" s="690" t="s">
        <v>2904</v>
      </c>
      <c r="F1501" s="626" t="s">
        <v>2873</v>
      </c>
      <c r="G1501" s="626" t="s">
        <v>3215</v>
      </c>
      <c r="H1501" s="626" t="s">
        <v>527</v>
      </c>
      <c r="I1501" s="626" t="s">
        <v>3216</v>
      </c>
      <c r="J1501" s="626" t="s">
        <v>3217</v>
      </c>
      <c r="K1501" s="626" t="s">
        <v>3218</v>
      </c>
      <c r="L1501" s="627">
        <v>3858.27</v>
      </c>
      <c r="M1501" s="627">
        <v>23149.62</v>
      </c>
      <c r="N1501" s="626">
        <v>6</v>
      </c>
      <c r="O1501" s="691">
        <v>4</v>
      </c>
      <c r="P1501" s="627">
        <v>15433.08</v>
      </c>
      <c r="Q1501" s="642">
        <v>0.66666666666666674</v>
      </c>
      <c r="R1501" s="626">
        <v>4</v>
      </c>
      <c r="S1501" s="642">
        <v>0.66666666666666663</v>
      </c>
      <c r="T1501" s="691">
        <v>2</v>
      </c>
      <c r="U1501" s="673">
        <v>0.5</v>
      </c>
    </row>
    <row r="1502" spans="1:21" ht="14.4" customHeight="1" x14ac:dyDescent="0.3">
      <c r="A1502" s="625">
        <v>7</v>
      </c>
      <c r="B1502" s="626" t="s">
        <v>528</v>
      </c>
      <c r="C1502" s="626">
        <v>89301074</v>
      </c>
      <c r="D1502" s="689" t="s">
        <v>4276</v>
      </c>
      <c r="E1502" s="690" t="s">
        <v>2904</v>
      </c>
      <c r="F1502" s="626" t="s">
        <v>2873</v>
      </c>
      <c r="G1502" s="626" t="s">
        <v>3219</v>
      </c>
      <c r="H1502" s="626" t="s">
        <v>527</v>
      </c>
      <c r="I1502" s="626" t="s">
        <v>4247</v>
      </c>
      <c r="J1502" s="626" t="s">
        <v>4248</v>
      </c>
      <c r="K1502" s="626" t="s">
        <v>3002</v>
      </c>
      <c r="L1502" s="627">
        <v>0</v>
      </c>
      <c r="M1502" s="627">
        <v>0</v>
      </c>
      <c r="N1502" s="626">
        <v>1</v>
      </c>
      <c r="O1502" s="691">
        <v>0.5</v>
      </c>
      <c r="P1502" s="627">
        <v>0</v>
      </c>
      <c r="Q1502" s="642"/>
      <c r="R1502" s="626">
        <v>1</v>
      </c>
      <c r="S1502" s="642">
        <v>1</v>
      </c>
      <c r="T1502" s="691">
        <v>0.5</v>
      </c>
      <c r="U1502" s="673">
        <v>1</v>
      </c>
    </row>
    <row r="1503" spans="1:21" ht="14.4" customHeight="1" x14ac:dyDescent="0.3">
      <c r="A1503" s="625">
        <v>7</v>
      </c>
      <c r="B1503" s="626" t="s">
        <v>528</v>
      </c>
      <c r="C1503" s="626">
        <v>89301074</v>
      </c>
      <c r="D1503" s="689" t="s">
        <v>4276</v>
      </c>
      <c r="E1503" s="690" t="s">
        <v>2904</v>
      </c>
      <c r="F1503" s="626" t="s">
        <v>2873</v>
      </c>
      <c r="G1503" s="626" t="s">
        <v>3219</v>
      </c>
      <c r="H1503" s="626" t="s">
        <v>527</v>
      </c>
      <c r="I1503" s="626" t="s">
        <v>4249</v>
      </c>
      <c r="J1503" s="626" t="s">
        <v>4250</v>
      </c>
      <c r="K1503" s="626" t="s">
        <v>4173</v>
      </c>
      <c r="L1503" s="627">
        <v>0</v>
      </c>
      <c r="M1503" s="627">
        <v>0</v>
      </c>
      <c r="N1503" s="626">
        <v>7</v>
      </c>
      <c r="O1503" s="691">
        <v>2</v>
      </c>
      <c r="P1503" s="627"/>
      <c r="Q1503" s="642"/>
      <c r="R1503" s="626"/>
      <c r="S1503" s="642">
        <v>0</v>
      </c>
      <c r="T1503" s="691"/>
      <c r="U1503" s="673">
        <v>0</v>
      </c>
    </row>
    <row r="1504" spans="1:21" ht="14.4" customHeight="1" x14ac:dyDescent="0.3">
      <c r="A1504" s="625">
        <v>7</v>
      </c>
      <c r="B1504" s="626" t="s">
        <v>528</v>
      </c>
      <c r="C1504" s="626">
        <v>89301074</v>
      </c>
      <c r="D1504" s="689" t="s">
        <v>4276</v>
      </c>
      <c r="E1504" s="690" t="s">
        <v>2904</v>
      </c>
      <c r="F1504" s="626" t="s">
        <v>2873</v>
      </c>
      <c r="G1504" s="626" t="s">
        <v>3219</v>
      </c>
      <c r="H1504" s="626" t="s">
        <v>527</v>
      </c>
      <c r="I1504" s="626" t="s">
        <v>4251</v>
      </c>
      <c r="J1504" s="626" t="s">
        <v>3826</v>
      </c>
      <c r="K1504" s="626" t="s">
        <v>3222</v>
      </c>
      <c r="L1504" s="627">
        <v>0</v>
      </c>
      <c r="M1504" s="627">
        <v>0</v>
      </c>
      <c r="N1504" s="626">
        <v>1</v>
      </c>
      <c r="O1504" s="691">
        <v>1</v>
      </c>
      <c r="P1504" s="627"/>
      <c r="Q1504" s="642"/>
      <c r="R1504" s="626"/>
      <c r="S1504" s="642">
        <v>0</v>
      </c>
      <c r="T1504" s="691"/>
      <c r="U1504" s="673">
        <v>0</v>
      </c>
    </row>
    <row r="1505" spans="1:21" ht="14.4" customHeight="1" x14ac:dyDescent="0.3">
      <c r="A1505" s="625">
        <v>7</v>
      </c>
      <c r="B1505" s="626" t="s">
        <v>528</v>
      </c>
      <c r="C1505" s="626">
        <v>89301074</v>
      </c>
      <c r="D1505" s="689" t="s">
        <v>4276</v>
      </c>
      <c r="E1505" s="690" t="s">
        <v>2904</v>
      </c>
      <c r="F1505" s="626" t="s">
        <v>2873</v>
      </c>
      <c r="G1505" s="626" t="s">
        <v>3029</v>
      </c>
      <c r="H1505" s="626" t="s">
        <v>527</v>
      </c>
      <c r="I1505" s="626" t="s">
        <v>897</v>
      </c>
      <c r="J1505" s="626" t="s">
        <v>898</v>
      </c>
      <c r="K1505" s="626" t="s">
        <v>899</v>
      </c>
      <c r="L1505" s="627">
        <v>56.69</v>
      </c>
      <c r="M1505" s="627">
        <v>566.9</v>
      </c>
      <c r="N1505" s="626">
        <v>10</v>
      </c>
      <c r="O1505" s="691">
        <v>4</v>
      </c>
      <c r="P1505" s="627">
        <v>340.14</v>
      </c>
      <c r="Q1505" s="642">
        <v>0.6</v>
      </c>
      <c r="R1505" s="626">
        <v>6</v>
      </c>
      <c r="S1505" s="642">
        <v>0.6</v>
      </c>
      <c r="T1505" s="691">
        <v>2.5</v>
      </c>
      <c r="U1505" s="673">
        <v>0.625</v>
      </c>
    </row>
    <row r="1506" spans="1:21" ht="14.4" customHeight="1" x14ac:dyDescent="0.3">
      <c r="A1506" s="625">
        <v>7</v>
      </c>
      <c r="B1506" s="626" t="s">
        <v>528</v>
      </c>
      <c r="C1506" s="626">
        <v>89301074</v>
      </c>
      <c r="D1506" s="689" t="s">
        <v>4276</v>
      </c>
      <c r="E1506" s="690" t="s">
        <v>2904</v>
      </c>
      <c r="F1506" s="626" t="s">
        <v>2873</v>
      </c>
      <c r="G1506" s="626" t="s">
        <v>3029</v>
      </c>
      <c r="H1506" s="626" t="s">
        <v>527</v>
      </c>
      <c r="I1506" s="626" t="s">
        <v>4171</v>
      </c>
      <c r="J1506" s="626" t="s">
        <v>4172</v>
      </c>
      <c r="K1506" s="626" t="s">
        <v>4173</v>
      </c>
      <c r="L1506" s="627">
        <v>45.34</v>
      </c>
      <c r="M1506" s="627">
        <v>362.72</v>
      </c>
      <c r="N1506" s="626">
        <v>8</v>
      </c>
      <c r="O1506" s="691">
        <v>1.5</v>
      </c>
      <c r="P1506" s="627"/>
      <c r="Q1506" s="642">
        <v>0</v>
      </c>
      <c r="R1506" s="626"/>
      <c r="S1506" s="642">
        <v>0</v>
      </c>
      <c r="T1506" s="691"/>
      <c r="U1506" s="673">
        <v>0</v>
      </c>
    </row>
    <row r="1507" spans="1:21" ht="14.4" customHeight="1" x14ac:dyDescent="0.3">
      <c r="A1507" s="625">
        <v>7</v>
      </c>
      <c r="B1507" s="626" t="s">
        <v>528</v>
      </c>
      <c r="C1507" s="626">
        <v>89301074</v>
      </c>
      <c r="D1507" s="689" t="s">
        <v>4276</v>
      </c>
      <c r="E1507" s="690" t="s">
        <v>2904</v>
      </c>
      <c r="F1507" s="626" t="s">
        <v>2873</v>
      </c>
      <c r="G1507" s="626" t="s">
        <v>3223</v>
      </c>
      <c r="H1507" s="626" t="s">
        <v>527</v>
      </c>
      <c r="I1507" s="626" t="s">
        <v>3354</v>
      </c>
      <c r="J1507" s="626" t="s">
        <v>3355</v>
      </c>
      <c r="K1507" s="626" t="s">
        <v>3356</v>
      </c>
      <c r="L1507" s="627">
        <v>91.52</v>
      </c>
      <c r="M1507" s="627">
        <v>274.56</v>
      </c>
      <c r="N1507" s="626">
        <v>3</v>
      </c>
      <c r="O1507" s="691">
        <v>2.5</v>
      </c>
      <c r="P1507" s="627">
        <v>274.56</v>
      </c>
      <c r="Q1507" s="642">
        <v>1</v>
      </c>
      <c r="R1507" s="626">
        <v>3</v>
      </c>
      <c r="S1507" s="642">
        <v>1</v>
      </c>
      <c r="T1507" s="691">
        <v>2.5</v>
      </c>
      <c r="U1507" s="673">
        <v>1</v>
      </c>
    </row>
    <row r="1508" spans="1:21" ht="14.4" customHeight="1" x14ac:dyDescent="0.3">
      <c r="A1508" s="625">
        <v>7</v>
      </c>
      <c r="B1508" s="626" t="s">
        <v>528</v>
      </c>
      <c r="C1508" s="626">
        <v>89301074</v>
      </c>
      <c r="D1508" s="689" t="s">
        <v>4276</v>
      </c>
      <c r="E1508" s="690" t="s">
        <v>2904</v>
      </c>
      <c r="F1508" s="626" t="s">
        <v>2873</v>
      </c>
      <c r="G1508" s="626" t="s">
        <v>2957</v>
      </c>
      <c r="H1508" s="626" t="s">
        <v>645</v>
      </c>
      <c r="I1508" s="626" t="s">
        <v>2958</v>
      </c>
      <c r="J1508" s="626" t="s">
        <v>2959</v>
      </c>
      <c r="K1508" s="626" t="s">
        <v>2960</v>
      </c>
      <c r="L1508" s="627">
        <v>1344.66</v>
      </c>
      <c r="M1508" s="627">
        <v>13446.600000000002</v>
      </c>
      <c r="N1508" s="626">
        <v>10</v>
      </c>
      <c r="O1508" s="691">
        <v>6</v>
      </c>
      <c r="P1508" s="627">
        <v>9412.6200000000008</v>
      </c>
      <c r="Q1508" s="642">
        <v>0.7</v>
      </c>
      <c r="R1508" s="626">
        <v>7</v>
      </c>
      <c r="S1508" s="642">
        <v>0.7</v>
      </c>
      <c r="T1508" s="691">
        <v>4.5</v>
      </c>
      <c r="U1508" s="673">
        <v>0.75</v>
      </c>
    </row>
    <row r="1509" spans="1:21" ht="14.4" customHeight="1" x14ac:dyDescent="0.3">
      <c r="A1509" s="625">
        <v>7</v>
      </c>
      <c r="B1509" s="626" t="s">
        <v>528</v>
      </c>
      <c r="C1509" s="626">
        <v>89301074</v>
      </c>
      <c r="D1509" s="689" t="s">
        <v>4276</v>
      </c>
      <c r="E1509" s="690" t="s">
        <v>2904</v>
      </c>
      <c r="F1509" s="626" t="s">
        <v>2873</v>
      </c>
      <c r="G1509" s="626" t="s">
        <v>2957</v>
      </c>
      <c r="H1509" s="626" t="s">
        <v>645</v>
      </c>
      <c r="I1509" s="626" t="s">
        <v>3227</v>
      </c>
      <c r="J1509" s="626" t="s">
        <v>3228</v>
      </c>
      <c r="K1509" s="626" t="s">
        <v>3229</v>
      </c>
      <c r="L1509" s="627">
        <v>1793.46</v>
      </c>
      <c r="M1509" s="627">
        <v>64564.559999999983</v>
      </c>
      <c r="N1509" s="626">
        <v>36</v>
      </c>
      <c r="O1509" s="691">
        <v>13</v>
      </c>
      <c r="P1509" s="627">
        <v>17934.600000000002</v>
      </c>
      <c r="Q1509" s="642">
        <v>0.2777777777777779</v>
      </c>
      <c r="R1509" s="626">
        <v>10</v>
      </c>
      <c r="S1509" s="642">
        <v>0.27777777777777779</v>
      </c>
      <c r="T1509" s="691">
        <v>4</v>
      </c>
      <c r="U1509" s="673">
        <v>0.30769230769230771</v>
      </c>
    </row>
    <row r="1510" spans="1:21" ht="14.4" customHeight="1" x14ac:dyDescent="0.3">
      <c r="A1510" s="625">
        <v>7</v>
      </c>
      <c r="B1510" s="626" t="s">
        <v>528</v>
      </c>
      <c r="C1510" s="626">
        <v>89301074</v>
      </c>
      <c r="D1510" s="689" t="s">
        <v>4276</v>
      </c>
      <c r="E1510" s="690" t="s">
        <v>2904</v>
      </c>
      <c r="F1510" s="626" t="s">
        <v>2873</v>
      </c>
      <c r="G1510" s="626" t="s">
        <v>3492</v>
      </c>
      <c r="H1510" s="626" t="s">
        <v>645</v>
      </c>
      <c r="I1510" s="626" t="s">
        <v>3493</v>
      </c>
      <c r="J1510" s="626" t="s">
        <v>1959</v>
      </c>
      <c r="K1510" s="626" t="s">
        <v>3495</v>
      </c>
      <c r="L1510" s="627">
        <v>140.03</v>
      </c>
      <c r="M1510" s="627">
        <v>420.09000000000003</v>
      </c>
      <c r="N1510" s="626">
        <v>3</v>
      </c>
      <c r="O1510" s="691">
        <v>0.5</v>
      </c>
      <c r="P1510" s="627"/>
      <c r="Q1510" s="642">
        <v>0</v>
      </c>
      <c r="R1510" s="626"/>
      <c r="S1510" s="642">
        <v>0</v>
      </c>
      <c r="T1510" s="691"/>
      <c r="U1510" s="673">
        <v>0</v>
      </c>
    </row>
    <row r="1511" spans="1:21" ht="14.4" customHeight="1" x14ac:dyDescent="0.3">
      <c r="A1511" s="625">
        <v>7</v>
      </c>
      <c r="B1511" s="626" t="s">
        <v>528</v>
      </c>
      <c r="C1511" s="626">
        <v>89301074</v>
      </c>
      <c r="D1511" s="689" t="s">
        <v>4276</v>
      </c>
      <c r="E1511" s="690" t="s">
        <v>2904</v>
      </c>
      <c r="F1511" s="626" t="s">
        <v>2873</v>
      </c>
      <c r="G1511" s="626" t="s">
        <v>3830</v>
      </c>
      <c r="H1511" s="626" t="s">
        <v>527</v>
      </c>
      <c r="I1511" s="626" t="s">
        <v>1429</v>
      </c>
      <c r="J1511" s="626" t="s">
        <v>838</v>
      </c>
      <c r="K1511" s="626" t="s">
        <v>4252</v>
      </c>
      <c r="L1511" s="627">
        <v>637.5</v>
      </c>
      <c r="M1511" s="627">
        <v>637.5</v>
      </c>
      <c r="N1511" s="626">
        <v>1</v>
      </c>
      <c r="O1511" s="691">
        <v>1</v>
      </c>
      <c r="P1511" s="627">
        <v>637.5</v>
      </c>
      <c r="Q1511" s="642">
        <v>1</v>
      </c>
      <c r="R1511" s="626">
        <v>1</v>
      </c>
      <c r="S1511" s="642">
        <v>1</v>
      </c>
      <c r="T1511" s="691">
        <v>1</v>
      </c>
      <c r="U1511" s="673">
        <v>1</v>
      </c>
    </row>
    <row r="1512" spans="1:21" ht="14.4" customHeight="1" x14ac:dyDescent="0.3">
      <c r="A1512" s="625">
        <v>7</v>
      </c>
      <c r="B1512" s="626" t="s">
        <v>528</v>
      </c>
      <c r="C1512" s="626">
        <v>89301074</v>
      </c>
      <c r="D1512" s="689" t="s">
        <v>4276</v>
      </c>
      <c r="E1512" s="690" t="s">
        <v>2904</v>
      </c>
      <c r="F1512" s="626" t="s">
        <v>2873</v>
      </c>
      <c r="G1512" s="626" t="s">
        <v>3234</v>
      </c>
      <c r="H1512" s="626" t="s">
        <v>527</v>
      </c>
      <c r="I1512" s="626" t="s">
        <v>905</v>
      </c>
      <c r="J1512" s="626" t="s">
        <v>3235</v>
      </c>
      <c r="K1512" s="626" t="s">
        <v>3236</v>
      </c>
      <c r="L1512" s="627">
        <v>0</v>
      </c>
      <c r="M1512" s="627">
        <v>0</v>
      </c>
      <c r="N1512" s="626">
        <v>13</v>
      </c>
      <c r="O1512" s="691">
        <v>6</v>
      </c>
      <c r="P1512" s="627">
        <v>0</v>
      </c>
      <c r="Q1512" s="642"/>
      <c r="R1512" s="626">
        <v>1</v>
      </c>
      <c r="S1512" s="642">
        <v>7.6923076923076927E-2</v>
      </c>
      <c r="T1512" s="691">
        <v>0.5</v>
      </c>
      <c r="U1512" s="673">
        <v>8.3333333333333329E-2</v>
      </c>
    </row>
    <row r="1513" spans="1:21" ht="14.4" customHeight="1" x14ac:dyDescent="0.3">
      <c r="A1513" s="625">
        <v>7</v>
      </c>
      <c r="B1513" s="626" t="s">
        <v>528</v>
      </c>
      <c r="C1513" s="626">
        <v>89301074</v>
      </c>
      <c r="D1513" s="689" t="s">
        <v>4276</v>
      </c>
      <c r="E1513" s="690" t="s">
        <v>2904</v>
      </c>
      <c r="F1513" s="626" t="s">
        <v>2873</v>
      </c>
      <c r="G1513" s="626" t="s">
        <v>2961</v>
      </c>
      <c r="H1513" s="626" t="s">
        <v>527</v>
      </c>
      <c r="I1513" s="626" t="s">
        <v>2264</v>
      </c>
      <c r="J1513" s="626" t="s">
        <v>2265</v>
      </c>
      <c r="K1513" s="626" t="s">
        <v>2962</v>
      </c>
      <c r="L1513" s="627">
        <v>23.46</v>
      </c>
      <c r="M1513" s="627">
        <v>23.46</v>
      </c>
      <c r="N1513" s="626">
        <v>1</v>
      </c>
      <c r="O1513" s="691">
        <v>1</v>
      </c>
      <c r="P1513" s="627"/>
      <c r="Q1513" s="642">
        <v>0</v>
      </c>
      <c r="R1513" s="626"/>
      <c r="S1513" s="642">
        <v>0</v>
      </c>
      <c r="T1513" s="691"/>
      <c r="U1513" s="673">
        <v>0</v>
      </c>
    </row>
    <row r="1514" spans="1:21" ht="14.4" customHeight="1" x14ac:dyDescent="0.3">
      <c r="A1514" s="625">
        <v>7</v>
      </c>
      <c r="B1514" s="626" t="s">
        <v>528</v>
      </c>
      <c r="C1514" s="626">
        <v>89301074</v>
      </c>
      <c r="D1514" s="689" t="s">
        <v>4276</v>
      </c>
      <c r="E1514" s="690" t="s">
        <v>2904</v>
      </c>
      <c r="F1514" s="626" t="s">
        <v>2873</v>
      </c>
      <c r="G1514" s="626" t="s">
        <v>2932</v>
      </c>
      <c r="H1514" s="626" t="s">
        <v>645</v>
      </c>
      <c r="I1514" s="626" t="s">
        <v>2933</v>
      </c>
      <c r="J1514" s="626" t="s">
        <v>2934</v>
      </c>
      <c r="K1514" s="626" t="s">
        <v>2935</v>
      </c>
      <c r="L1514" s="627">
        <v>428.4</v>
      </c>
      <c r="M1514" s="627">
        <v>428.4</v>
      </c>
      <c r="N1514" s="626">
        <v>1</v>
      </c>
      <c r="O1514" s="691">
        <v>1</v>
      </c>
      <c r="P1514" s="627">
        <v>428.4</v>
      </c>
      <c r="Q1514" s="642">
        <v>1</v>
      </c>
      <c r="R1514" s="626">
        <v>1</v>
      </c>
      <c r="S1514" s="642">
        <v>1</v>
      </c>
      <c r="T1514" s="691">
        <v>1</v>
      </c>
      <c r="U1514" s="673">
        <v>1</v>
      </c>
    </row>
    <row r="1515" spans="1:21" ht="14.4" customHeight="1" x14ac:dyDescent="0.3">
      <c r="A1515" s="625">
        <v>7</v>
      </c>
      <c r="B1515" s="626" t="s">
        <v>528</v>
      </c>
      <c r="C1515" s="626">
        <v>89301074</v>
      </c>
      <c r="D1515" s="689" t="s">
        <v>4276</v>
      </c>
      <c r="E1515" s="690" t="s">
        <v>2904</v>
      </c>
      <c r="F1515" s="626" t="s">
        <v>2873</v>
      </c>
      <c r="G1515" s="626" t="s">
        <v>2932</v>
      </c>
      <c r="H1515" s="626" t="s">
        <v>527</v>
      </c>
      <c r="I1515" s="626" t="s">
        <v>3500</v>
      </c>
      <c r="J1515" s="626" t="s">
        <v>3501</v>
      </c>
      <c r="K1515" s="626" t="s">
        <v>4253</v>
      </c>
      <c r="L1515" s="627">
        <v>0</v>
      </c>
      <c r="M1515" s="627">
        <v>0</v>
      </c>
      <c r="N1515" s="626">
        <v>2</v>
      </c>
      <c r="O1515" s="691">
        <v>1</v>
      </c>
      <c r="P1515" s="627"/>
      <c r="Q1515" s="642"/>
      <c r="R1515" s="626"/>
      <c r="S1515" s="642">
        <v>0</v>
      </c>
      <c r="T1515" s="691"/>
      <c r="U1515" s="673">
        <v>0</v>
      </c>
    </row>
    <row r="1516" spans="1:21" ht="14.4" customHeight="1" x14ac:dyDescent="0.3">
      <c r="A1516" s="625">
        <v>7</v>
      </c>
      <c r="B1516" s="626" t="s">
        <v>528</v>
      </c>
      <c r="C1516" s="626">
        <v>89301074</v>
      </c>
      <c r="D1516" s="689" t="s">
        <v>4276</v>
      </c>
      <c r="E1516" s="690" t="s">
        <v>2904</v>
      </c>
      <c r="F1516" s="626" t="s">
        <v>2873</v>
      </c>
      <c r="G1516" s="626" t="s">
        <v>2932</v>
      </c>
      <c r="H1516" s="626" t="s">
        <v>527</v>
      </c>
      <c r="I1516" s="626" t="s">
        <v>4254</v>
      </c>
      <c r="J1516" s="626" t="s">
        <v>3501</v>
      </c>
      <c r="K1516" s="626" t="s">
        <v>3502</v>
      </c>
      <c r="L1516" s="627">
        <v>0</v>
      </c>
      <c r="M1516" s="627">
        <v>0</v>
      </c>
      <c r="N1516" s="626">
        <v>5</v>
      </c>
      <c r="O1516" s="691">
        <v>1</v>
      </c>
      <c r="P1516" s="627">
        <v>0</v>
      </c>
      <c r="Q1516" s="642"/>
      <c r="R1516" s="626">
        <v>5</v>
      </c>
      <c r="S1516" s="642">
        <v>1</v>
      </c>
      <c r="T1516" s="691">
        <v>1</v>
      </c>
      <c r="U1516" s="673">
        <v>1</v>
      </c>
    </row>
    <row r="1517" spans="1:21" ht="14.4" customHeight="1" x14ac:dyDescent="0.3">
      <c r="A1517" s="625">
        <v>7</v>
      </c>
      <c r="B1517" s="626" t="s">
        <v>528</v>
      </c>
      <c r="C1517" s="626">
        <v>89301074</v>
      </c>
      <c r="D1517" s="689" t="s">
        <v>4276</v>
      </c>
      <c r="E1517" s="690" t="s">
        <v>2904</v>
      </c>
      <c r="F1517" s="626" t="s">
        <v>2873</v>
      </c>
      <c r="G1517" s="626" t="s">
        <v>2932</v>
      </c>
      <c r="H1517" s="626" t="s">
        <v>645</v>
      </c>
      <c r="I1517" s="626" t="s">
        <v>4174</v>
      </c>
      <c r="J1517" s="626" t="s">
        <v>4175</v>
      </c>
      <c r="K1517" s="626" t="s">
        <v>4176</v>
      </c>
      <c r="L1517" s="627">
        <v>46.3</v>
      </c>
      <c r="M1517" s="627">
        <v>277.79999999999995</v>
      </c>
      <c r="N1517" s="626">
        <v>6</v>
      </c>
      <c r="O1517" s="691">
        <v>1</v>
      </c>
      <c r="P1517" s="627">
        <v>277.79999999999995</v>
      </c>
      <c r="Q1517" s="642">
        <v>1</v>
      </c>
      <c r="R1517" s="626">
        <v>6</v>
      </c>
      <c r="S1517" s="642">
        <v>1</v>
      </c>
      <c r="T1517" s="691">
        <v>1</v>
      </c>
      <c r="U1517" s="673">
        <v>1</v>
      </c>
    </row>
    <row r="1518" spans="1:21" ht="14.4" customHeight="1" x14ac:dyDescent="0.3">
      <c r="A1518" s="625">
        <v>7</v>
      </c>
      <c r="B1518" s="626" t="s">
        <v>528</v>
      </c>
      <c r="C1518" s="626">
        <v>89301074</v>
      </c>
      <c r="D1518" s="689" t="s">
        <v>4276</v>
      </c>
      <c r="E1518" s="690" t="s">
        <v>2904</v>
      </c>
      <c r="F1518" s="626" t="s">
        <v>2873</v>
      </c>
      <c r="G1518" s="626" t="s">
        <v>3237</v>
      </c>
      <c r="H1518" s="626" t="s">
        <v>527</v>
      </c>
      <c r="I1518" s="626" t="s">
        <v>3238</v>
      </c>
      <c r="J1518" s="626" t="s">
        <v>4255</v>
      </c>
      <c r="K1518" s="626" t="s">
        <v>3240</v>
      </c>
      <c r="L1518" s="627">
        <v>975.16</v>
      </c>
      <c r="M1518" s="627">
        <v>3900.64</v>
      </c>
      <c r="N1518" s="626">
        <v>4</v>
      </c>
      <c r="O1518" s="691">
        <v>3</v>
      </c>
      <c r="P1518" s="627">
        <v>975.16</v>
      </c>
      <c r="Q1518" s="642">
        <v>0.25</v>
      </c>
      <c r="R1518" s="626">
        <v>1</v>
      </c>
      <c r="S1518" s="642">
        <v>0.25</v>
      </c>
      <c r="T1518" s="691">
        <v>1</v>
      </c>
      <c r="U1518" s="673">
        <v>0.33333333333333331</v>
      </c>
    </row>
    <row r="1519" spans="1:21" ht="14.4" customHeight="1" x14ac:dyDescent="0.3">
      <c r="A1519" s="625">
        <v>7</v>
      </c>
      <c r="B1519" s="626" t="s">
        <v>528</v>
      </c>
      <c r="C1519" s="626">
        <v>89301074</v>
      </c>
      <c r="D1519" s="689" t="s">
        <v>4276</v>
      </c>
      <c r="E1519" s="690" t="s">
        <v>2904</v>
      </c>
      <c r="F1519" s="626" t="s">
        <v>2873</v>
      </c>
      <c r="G1519" s="626" t="s">
        <v>3237</v>
      </c>
      <c r="H1519" s="626" t="s">
        <v>527</v>
      </c>
      <c r="I1519" s="626" t="s">
        <v>3238</v>
      </c>
      <c r="J1519" s="626" t="s">
        <v>3239</v>
      </c>
      <c r="K1519" s="626" t="s">
        <v>3240</v>
      </c>
      <c r="L1519" s="627">
        <v>975.16</v>
      </c>
      <c r="M1519" s="627">
        <v>4875.8</v>
      </c>
      <c r="N1519" s="626">
        <v>5</v>
      </c>
      <c r="O1519" s="691">
        <v>5</v>
      </c>
      <c r="P1519" s="627">
        <v>4875.8</v>
      </c>
      <c r="Q1519" s="642">
        <v>1</v>
      </c>
      <c r="R1519" s="626">
        <v>5</v>
      </c>
      <c r="S1519" s="642">
        <v>1</v>
      </c>
      <c r="T1519" s="691">
        <v>5</v>
      </c>
      <c r="U1519" s="673">
        <v>1</v>
      </c>
    </row>
    <row r="1520" spans="1:21" ht="14.4" customHeight="1" x14ac:dyDescent="0.3">
      <c r="A1520" s="625">
        <v>7</v>
      </c>
      <c r="B1520" s="626" t="s">
        <v>528</v>
      </c>
      <c r="C1520" s="626">
        <v>89301074</v>
      </c>
      <c r="D1520" s="689" t="s">
        <v>4276</v>
      </c>
      <c r="E1520" s="690" t="s">
        <v>2904</v>
      </c>
      <c r="F1520" s="626" t="s">
        <v>2873</v>
      </c>
      <c r="G1520" s="626" t="s">
        <v>3237</v>
      </c>
      <c r="H1520" s="626" t="s">
        <v>527</v>
      </c>
      <c r="I1520" s="626" t="s">
        <v>3243</v>
      </c>
      <c r="J1520" s="626" t="s">
        <v>4256</v>
      </c>
      <c r="K1520" s="626" t="s">
        <v>3244</v>
      </c>
      <c r="L1520" s="627">
        <v>1301.1500000000001</v>
      </c>
      <c r="M1520" s="627">
        <v>1301.1500000000001</v>
      </c>
      <c r="N1520" s="626">
        <v>1</v>
      </c>
      <c r="O1520" s="691">
        <v>1</v>
      </c>
      <c r="P1520" s="627">
        <v>1301.1500000000001</v>
      </c>
      <c r="Q1520" s="642">
        <v>1</v>
      </c>
      <c r="R1520" s="626">
        <v>1</v>
      </c>
      <c r="S1520" s="642">
        <v>1</v>
      </c>
      <c r="T1520" s="691">
        <v>1</v>
      </c>
      <c r="U1520" s="673">
        <v>1</v>
      </c>
    </row>
    <row r="1521" spans="1:21" ht="14.4" customHeight="1" x14ac:dyDescent="0.3">
      <c r="A1521" s="625">
        <v>7</v>
      </c>
      <c r="B1521" s="626" t="s">
        <v>528</v>
      </c>
      <c r="C1521" s="626">
        <v>89301074</v>
      </c>
      <c r="D1521" s="689" t="s">
        <v>4276</v>
      </c>
      <c r="E1521" s="690" t="s">
        <v>2904</v>
      </c>
      <c r="F1521" s="626" t="s">
        <v>2873</v>
      </c>
      <c r="G1521" s="626" t="s">
        <v>3237</v>
      </c>
      <c r="H1521" s="626" t="s">
        <v>527</v>
      </c>
      <c r="I1521" s="626" t="s">
        <v>3243</v>
      </c>
      <c r="J1521" s="626" t="s">
        <v>3242</v>
      </c>
      <c r="K1521" s="626" t="s">
        <v>3244</v>
      </c>
      <c r="L1521" s="627">
        <v>1301.1500000000001</v>
      </c>
      <c r="M1521" s="627">
        <v>5204.6000000000004</v>
      </c>
      <c r="N1521" s="626">
        <v>4</v>
      </c>
      <c r="O1521" s="691">
        <v>3</v>
      </c>
      <c r="P1521" s="627">
        <v>5204.6000000000004</v>
      </c>
      <c r="Q1521" s="642">
        <v>1</v>
      </c>
      <c r="R1521" s="626">
        <v>4</v>
      </c>
      <c r="S1521" s="642">
        <v>1</v>
      </c>
      <c r="T1521" s="691">
        <v>3</v>
      </c>
      <c r="U1521" s="673">
        <v>1</v>
      </c>
    </row>
    <row r="1522" spans="1:21" ht="14.4" customHeight="1" x14ac:dyDescent="0.3">
      <c r="A1522" s="625">
        <v>7</v>
      </c>
      <c r="B1522" s="626" t="s">
        <v>528</v>
      </c>
      <c r="C1522" s="626">
        <v>89301074</v>
      </c>
      <c r="D1522" s="689" t="s">
        <v>4276</v>
      </c>
      <c r="E1522" s="690" t="s">
        <v>2904</v>
      </c>
      <c r="F1522" s="626" t="s">
        <v>2873</v>
      </c>
      <c r="G1522" s="626" t="s">
        <v>3237</v>
      </c>
      <c r="H1522" s="626" t="s">
        <v>527</v>
      </c>
      <c r="I1522" s="626" t="s">
        <v>3610</v>
      </c>
      <c r="J1522" s="626" t="s">
        <v>3837</v>
      </c>
      <c r="K1522" s="626" t="s">
        <v>3367</v>
      </c>
      <c r="L1522" s="627">
        <v>1540.49</v>
      </c>
      <c r="M1522" s="627">
        <v>3080.98</v>
      </c>
      <c r="N1522" s="626">
        <v>2</v>
      </c>
      <c r="O1522" s="691">
        <v>2</v>
      </c>
      <c r="P1522" s="627">
        <v>1540.49</v>
      </c>
      <c r="Q1522" s="642">
        <v>0.5</v>
      </c>
      <c r="R1522" s="626">
        <v>1</v>
      </c>
      <c r="S1522" s="642">
        <v>0.5</v>
      </c>
      <c r="T1522" s="691">
        <v>1</v>
      </c>
      <c r="U1522" s="673">
        <v>0.5</v>
      </c>
    </row>
    <row r="1523" spans="1:21" ht="14.4" customHeight="1" x14ac:dyDescent="0.3">
      <c r="A1523" s="625">
        <v>7</v>
      </c>
      <c r="B1523" s="626" t="s">
        <v>528</v>
      </c>
      <c r="C1523" s="626">
        <v>89301074</v>
      </c>
      <c r="D1523" s="689" t="s">
        <v>4276</v>
      </c>
      <c r="E1523" s="690" t="s">
        <v>2904</v>
      </c>
      <c r="F1523" s="626" t="s">
        <v>2873</v>
      </c>
      <c r="G1523" s="626" t="s">
        <v>3237</v>
      </c>
      <c r="H1523" s="626" t="s">
        <v>527</v>
      </c>
      <c r="I1523" s="626" t="s">
        <v>3610</v>
      </c>
      <c r="J1523" s="626" t="s">
        <v>3611</v>
      </c>
      <c r="K1523" s="626" t="s">
        <v>3367</v>
      </c>
      <c r="L1523" s="627">
        <v>1540.49</v>
      </c>
      <c r="M1523" s="627">
        <v>4621.47</v>
      </c>
      <c r="N1523" s="626">
        <v>3</v>
      </c>
      <c r="O1523" s="691">
        <v>3</v>
      </c>
      <c r="P1523" s="627">
        <v>3080.98</v>
      </c>
      <c r="Q1523" s="642">
        <v>0.66666666666666663</v>
      </c>
      <c r="R1523" s="626">
        <v>2</v>
      </c>
      <c r="S1523" s="642">
        <v>0.66666666666666663</v>
      </c>
      <c r="T1523" s="691">
        <v>2</v>
      </c>
      <c r="U1523" s="673">
        <v>0.66666666666666663</v>
      </c>
    </row>
    <row r="1524" spans="1:21" ht="14.4" customHeight="1" x14ac:dyDescent="0.3">
      <c r="A1524" s="625">
        <v>7</v>
      </c>
      <c r="B1524" s="626" t="s">
        <v>528</v>
      </c>
      <c r="C1524" s="626">
        <v>89301074</v>
      </c>
      <c r="D1524" s="689" t="s">
        <v>4276</v>
      </c>
      <c r="E1524" s="690" t="s">
        <v>2904</v>
      </c>
      <c r="F1524" s="626" t="s">
        <v>2873</v>
      </c>
      <c r="G1524" s="626" t="s">
        <v>3237</v>
      </c>
      <c r="H1524" s="626" t="s">
        <v>527</v>
      </c>
      <c r="I1524" s="626" t="s">
        <v>3838</v>
      </c>
      <c r="J1524" s="626" t="s">
        <v>4049</v>
      </c>
      <c r="K1524" s="626" t="s">
        <v>3614</v>
      </c>
      <c r="L1524" s="627">
        <v>1736.73</v>
      </c>
      <c r="M1524" s="627">
        <v>3473.46</v>
      </c>
      <c r="N1524" s="626">
        <v>2</v>
      </c>
      <c r="O1524" s="691">
        <v>1</v>
      </c>
      <c r="P1524" s="627"/>
      <c r="Q1524" s="642">
        <v>0</v>
      </c>
      <c r="R1524" s="626"/>
      <c r="S1524" s="642">
        <v>0</v>
      </c>
      <c r="T1524" s="691"/>
      <c r="U1524" s="673">
        <v>0</v>
      </c>
    </row>
    <row r="1525" spans="1:21" ht="14.4" customHeight="1" x14ac:dyDescent="0.3">
      <c r="A1525" s="625">
        <v>7</v>
      </c>
      <c r="B1525" s="626" t="s">
        <v>528</v>
      </c>
      <c r="C1525" s="626">
        <v>89301074</v>
      </c>
      <c r="D1525" s="689" t="s">
        <v>4276</v>
      </c>
      <c r="E1525" s="690" t="s">
        <v>2904</v>
      </c>
      <c r="F1525" s="626" t="s">
        <v>2873</v>
      </c>
      <c r="G1525" s="626" t="s">
        <v>3237</v>
      </c>
      <c r="H1525" s="626" t="s">
        <v>527</v>
      </c>
      <c r="I1525" s="626" t="s">
        <v>3838</v>
      </c>
      <c r="J1525" s="626" t="s">
        <v>3613</v>
      </c>
      <c r="K1525" s="626" t="s">
        <v>3614</v>
      </c>
      <c r="L1525" s="627">
        <v>1736.73</v>
      </c>
      <c r="M1525" s="627">
        <v>8683.6500000000015</v>
      </c>
      <c r="N1525" s="626">
        <v>5</v>
      </c>
      <c r="O1525" s="691">
        <v>5</v>
      </c>
      <c r="P1525" s="627">
        <v>5210.1900000000005</v>
      </c>
      <c r="Q1525" s="642">
        <v>0.6</v>
      </c>
      <c r="R1525" s="626">
        <v>3</v>
      </c>
      <c r="S1525" s="642">
        <v>0.6</v>
      </c>
      <c r="T1525" s="691">
        <v>3</v>
      </c>
      <c r="U1525" s="673">
        <v>0.6</v>
      </c>
    </row>
    <row r="1526" spans="1:21" ht="14.4" customHeight="1" x14ac:dyDescent="0.3">
      <c r="A1526" s="625">
        <v>7</v>
      </c>
      <c r="B1526" s="626" t="s">
        <v>528</v>
      </c>
      <c r="C1526" s="626">
        <v>89301074</v>
      </c>
      <c r="D1526" s="689" t="s">
        <v>4276</v>
      </c>
      <c r="E1526" s="690" t="s">
        <v>2904</v>
      </c>
      <c r="F1526" s="626" t="s">
        <v>2873</v>
      </c>
      <c r="G1526" s="626" t="s">
        <v>3237</v>
      </c>
      <c r="H1526" s="626" t="s">
        <v>527</v>
      </c>
      <c r="I1526" s="626" t="s">
        <v>3359</v>
      </c>
      <c r="J1526" s="626" t="s">
        <v>3239</v>
      </c>
      <c r="K1526" s="626" t="s">
        <v>3240</v>
      </c>
      <c r="L1526" s="627">
        <v>975.16</v>
      </c>
      <c r="M1526" s="627">
        <v>3900.64</v>
      </c>
      <c r="N1526" s="626">
        <v>4</v>
      </c>
      <c r="O1526" s="691">
        <v>4</v>
      </c>
      <c r="P1526" s="627">
        <v>975.16</v>
      </c>
      <c r="Q1526" s="642">
        <v>0.25</v>
      </c>
      <c r="R1526" s="626">
        <v>1</v>
      </c>
      <c r="S1526" s="642">
        <v>0.25</v>
      </c>
      <c r="T1526" s="691">
        <v>1</v>
      </c>
      <c r="U1526" s="673">
        <v>0.25</v>
      </c>
    </row>
    <row r="1527" spans="1:21" ht="14.4" customHeight="1" x14ac:dyDescent="0.3">
      <c r="A1527" s="625">
        <v>7</v>
      </c>
      <c r="B1527" s="626" t="s">
        <v>528</v>
      </c>
      <c r="C1527" s="626">
        <v>89301074</v>
      </c>
      <c r="D1527" s="689" t="s">
        <v>4276</v>
      </c>
      <c r="E1527" s="690" t="s">
        <v>2904</v>
      </c>
      <c r="F1527" s="626" t="s">
        <v>2873</v>
      </c>
      <c r="G1527" s="626" t="s">
        <v>3237</v>
      </c>
      <c r="H1527" s="626" t="s">
        <v>527</v>
      </c>
      <c r="I1527" s="626" t="s">
        <v>3360</v>
      </c>
      <c r="J1527" s="626" t="s">
        <v>4256</v>
      </c>
      <c r="K1527" s="626" t="s">
        <v>3244</v>
      </c>
      <c r="L1527" s="627">
        <v>1301.1500000000001</v>
      </c>
      <c r="M1527" s="627">
        <v>2602.3000000000002</v>
      </c>
      <c r="N1527" s="626">
        <v>2</v>
      </c>
      <c r="O1527" s="691">
        <v>1</v>
      </c>
      <c r="P1527" s="627"/>
      <c r="Q1527" s="642">
        <v>0</v>
      </c>
      <c r="R1527" s="626"/>
      <c r="S1527" s="642">
        <v>0</v>
      </c>
      <c r="T1527" s="691"/>
      <c r="U1527" s="673">
        <v>0</v>
      </c>
    </row>
    <row r="1528" spans="1:21" ht="14.4" customHeight="1" x14ac:dyDescent="0.3">
      <c r="A1528" s="625">
        <v>7</v>
      </c>
      <c r="B1528" s="626" t="s">
        <v>528</v>
      </c>
      <c r="C1528" s="626">
        <v>89301074</v>
      </c>
      <c r="D1528" s="689" t="s">
        <v>4276</v>
      </c>
      <c r="E1528" s="690" t="s">
        <v>2904</v>
      </c>
      <c r="F1528" s="626" t="s">
        <v>2873</v>
      </c>
      <c r="G1528" s="626" t="s">
        <v>3237</v>
      </c>
      <c r="H1528" s="626" t="s">
        <v>527</v>
      </c>
      <c r="I1528" s="626" t="s">
        <v>3360</v>
      </c>
      <c r="J1528" s="626" t="s">
        <v>3242</v>
      </c>
      <c r="K1528" s="626" t="s">
        <v>3244</v>
      </c>
      <c r="L1528" s="627">
        <v>1301.1500000000001</v>
      </c>
      <c r="M1528" s="627">
        <v>2602.3000000000002</v>
      </c>
      <c r="N1528" s="626">
        <v>2</v>
      </c>
      <c r="O1528" s="691">
        <v>2</v>
      </c>
      <c r="P1528" s="627">
        <v>1301.1500000000001</v>
      </c>
      <c r="Q1528" s="642">
        <v>0.5</v>
      </c>
      <c r="R1528" s="626">
        <v>1</v>
      </c>
      <c r="S1528" s="642">
        <v>0.5</v>
      </c>
      <c r="T1528" s="691">
        <v>1</v>
      </c>
      <c r="U1528" s="673">
        <v>0.5</v>
      </c>
    </row>
    <row r="1529" spans="1:21" ht="14.4" customHeight="1" x14ac:dyDescent="0.3">
      <c r="A1529" s="625">
        <v>7</v>
      </c>
      <c r="B1529" s="626" t="s">
        <v>528</v>
      </c>
      <c r="C1529" s="626">
        <v>89301074</v>
      </c>
      <c r="D1529" s="689" t="s">
        <v>4276</v>
      </c>
      <c r="E1529" s="690" t="s">
        <v>2904</v>
      </c>
      <c r="F1529" s="626" t="s">
        <v>2873</v>
      </c>
      <c r="G1529" s="626" t="s">
        <v>3237</v>
      </c>
      <c r="H1529" s="626" t="s">
        <v>527</v>
      </c>
      <c r="I1529" s="626" t="s">
        <v>3839</v>
      </c>
      <c r="J1529" s="626" t="s">
        <v>3611</v>
      </c>
      <c r="K1529" s="626" t="s">
        <v>3367</v>
      </c>
      <c r="L1529" s="627">
        <v>1540.49</v>
      </c>
      <c r="M1529" s="627">
        <v>6161.96</v>
      </c>
      <c r="N1529" s="626">
        <v>4</v>
      </c>
      <c r="O1529" s="691">
        <v>3</v>
      </c>
      <c r="P1529" s="627">
        <v>4621.47</v>
      </c>
      <c r="Q1529" s="642">
        <v>0.75</v>
      </c>
      <c r="R1529" s="626">
        <v>3</v>
      </c>
      <c r="S1529" s="642">
        <v>0.75</v>
      </c>
      <c r="T1529" s="691">
        <v>2</v>
      </c>
      <c r="U1529" s="673">
        <v>0.66666666666666663</v>
      </c>
    </row>
    <row r="1530" spans="1:21" ht="14.4" customHeight="1" x14ac:dyDescent="0.3">
      <c r="A1530" s="625">
        <v>7</v>
      </c>
      <c r="B1530" s="626" t="s">
        <v>528</v>
      </c>
      <c r="C1530" s="626">
        <v>89301074</v>
      </c>
      <c r="D1530" s="689" t="s">
        <v>4276</v>
      </c>
      <c r="E1530" s="690" t="s">
        <v>2904</v>
      </c>
      <c r="F1530" s="626" t="s">
        <v>2873</v>
      </c>
      <c r="G1530" s="626" t="s">
        <v>3237</v>
      </c>
      <c r="H1530" s="626" t="s">
        <v>527</v>
      </c>
      <c r="I1530" s="626" t="s">
        <v>3612</v>
      </c>
      <c r="J1530" s="626" t="s">
        <v>4049</v>
      </c>
      <c r="K1530" s="626" t="s">
        <v>3614</v>
      </c>
      <c r="L1530" s="627">
        <v>1736.73</v>
      </c>
      <c r="M1530" s="627">
        <v>1736.73</v>
      </c>
      <c r="N1530" s="626">
        <v>1</v>
      </c>
      <c r="O1530" s="691">
        <v>1</v>
      </c>
      <c r="P1530" s="627">
        <v>1736.73</v>
      </c>
      <c r="Q1530" s="642">
        <v>1</v>
      </c>
      <c r="R1530" s="626">
        <v>1</v>
      </c>
      <c r="S1530" s="642">
        <v>1</v>
      </c>
      <c r="T1530" s="691">
        <v>1</v>
      </c>
      <c r="U1530" s="673">
        <v>1</v>
      </c>
    </row>
    <row r="1531" spans="1:21" ht="14.4" customHeight="1" x14ac:dyDescent="0.3">
      <c r="A1531" s="625">
        <v>7</v>
      </c>
      <c r="B1531" s="626" t="s">
        <v>528</v>
      </c>
      <c r="C1531" s="626">
        <v>89301074</v>
      </c>
      <c r="D1531" s="689" t="s">
        <v>4276</v>
      </c>
      <c r="E1531" s="690" t="s">
        <v>2904</v>
      </c>
      <c r="F1531" s="626" t="s">
        <v>2873</v>
      </c>
      <c r="G1531" s="626" t="s">
        <v>3237</v>
      </c>
      <c r="H1531" s="626" t="s">
        <v>527</v>
      </c>
      <c r="I1531" s="626" t="s">
        <v>3612</v>
      </c>
      <c r="J1531" s="626" t="s">
        <v>3613</v>
      </c>
      <c r="K1531" s="626" t="s">
        <v>3614</v>
      </c>
      <c r="L1531" s="627">
        <v>1736.73</v>
      </c>
      <c r="M1531" s="627">
        <v>3473.46</v>
      </c>
      <c r="N1531" s="626">
        <v>2</v>
      </c>
      <c r="O1531" s="691">
        <v>2</v>
      </c>
      <c r="P1531" s="627">
        <v>1736.73</v>
      </c>
      <c r="Q1531" s="642">
        <v>0.5</v>
      </c>
      <c r="R1531" s="626">
        <v>1</v>
      </c>
      <c r="S1531" s="642">
        <v>0.5</v>
      </c>
      <c r="T1531" s="691">
        <v>1</v>
      </c>
      <c r="U1531" s="673">
        <v>0.5</v>
      </c>
    </row>
    <row r="1532" spans="1:21" ht="14.4" customHeight="1" x14ac:dyDescent="0.3">
      <c r="A1532" s="625">
        <v>7</v>
      </c>
      <c r="B1532" s="626" t="s">
        <v>528</v>
      </c>
      <c r="C1532" s="626">
        <v>89301074</v>
      </c>
      <c r="D1532" s="689" t="s">
        <v>4276</v>
      </c>
      <c r="E1532" s="690" t="s">
        <v>2904</v>
      </c>
      <c r="F1532" s="626" t="s">
        <v>2873</v>
      </c>
      <c r="G1532" s="626" t="s">
        <v>3237</v>
      </c>
      <c r="H1532" s="626" t="s">
        <v>527</v>
      </c>
      <c r="I1532" s="626" t="s">
        <v>3245</v>
      </c>
      <c r="J1532" s="626" t="s">
        <v>3246</v>
      </c>
      <c r="K1532" s="626" t="s">
        <v>3247</v>
      </c>
      <c r="L1532" s="627">
        <v>0</v>
      </c>
      <c r="M1532" s="627">
        <v>0</v>
      </c>
      <c r="N1532" s="626">
        <v>1</v>
      </c>
      <c r="O1532" s="691">
        <v>1</v>
      </c>
      <c r="P1532" s="627"/>
      <c r="Q1532" s="642"/>
      <c r="R1532" s="626"/>
      <c r="S1532" s="642">
        <v>0</v>
      </c>
      <c r="T1532" s="691"/>
      <c r="U1532" s="673">
        <v>0</v>
      </c>
    </row>
    <row r="1533" spans="1:21" ht="14.4" customHeight="1" x14ac:dyDescent="0.3">
      <c r="A1533" s="625">
        <v>7</v>
      </c>
      <c r="B1533" s="626" t="s">
        <v>528</v>
      </c>
      <c r="C1533" s="626">
        <v>89301074</v>
      </c>
      <c r="D1533" s="689" t="s">
        <v>4276</v>
      </c>
      <c r="E1533" s="690" t="s">
        <v>2904</v>
      </c>
      <c r="F1533" s="626" t="s">
        <v>2873</v>
      </c>
      <c r="G1533" s="626" t="s">
        <v>3237</v>
      </c>
      <c r="H1533" s="626" t="s">
        <v>527</v>
      </c>
      <c r="I1533" s="626" t="s">
        <v>4180</v>
      </c>
      <c r="J1533" s="626" t="s">
        <v>3611</v>
      </c>
      <c r="K1533" s="626" t="s">
        <v>4181</v>
      </c>
      <c r="L1533" s="627">
        <v>0</v>
      </c>
      <c r="M1533" s="627">
        <v>0</v>
      </c>
      <c r="N1533" s="626">
        <v>10</v>
      </c>
      <c r="O1533" s="691">
        <v>2</v>
      </c>
      <c r="P1533" s="627">
        <v>0</v>
      </c>
      <c r="Q1533" s="642"/>
      <c r="R1533" s="626">
        <v>6</v>
      </c>
      <c r="S1533" s="642">
        <v>0.6</v>
      </c>
      <c r="T1533" s="691">
        <v>1</v>
      </c>
      <c r="U1533" s="673">
        <v>0.5</v>
      </c>
    </row>
    <row r="1534" spans="1:21" ht="14.4" customHeight="1" x14ac:dyDescent="0.3">
      <c r="A1534" s="625">
        <v>7</v>
      </c>
      <c r="B1534" s="626" t="s">
        <v>528</v>
      </c>
      <c r="C1534" s="626">
        <v>89301074</v>
      </c>
      <c r="D1534" s="689" t="s">
        <v>4276</v>
      </c>
      <c r="E1534" s="690" t="s">
        <v>2904</v>
      </c>
      <c r="F1534" s="626" t="s">
        <v>2873</v>
      </c>
      <c r="G1534" s="626" t="s">
        <v>3237</v>
      </c>
      <c r="H1534" s="626" t="s">
        <v>527</v>
      </c>
      <c r="I1534" s="626" t="s">
        <v>4257</v>
      </c>
      <c r="J1534" s="626" t="s">
        <v>3362</v>
      </c>
      <c r="K1534" s="626" t="s">
        <v>4258</v>
      </c>
      <c r="L1534" s="627">
        <v>0</v>
      </c>
      <c r="M1534" s="627">
        <v>0</v>
      </c>
      <c r="N1534" s="626">
        <v>3</v>
      </c>
      <c r="O1534" s="691">
        <v>3</v>
      </c>
      <c r="P1534" s="627">
        <v>0</v>
      </c>
      <c r="Q1534" s="642"/>
      <c r="R1534" s="626">
        <v>2</v>
      </c>
      <c r="S1534" s="642">
        <v>0.66666666666666663</v>
      </c>
      <c r="T1534" s="691">
        <v>2</v>
      </c>
      <c r="U1534" s="673">
        <v>0.66666666666666663</v>
      </c>
    </row>
    <row r="1535" spans="1:21" ht="14.4" customHeight="1" x14ac:dyDescent="0.3">
      <c r="A1535" s="625">
        <v>7</v>
      </c>
      <c r="B1535" s="626" t="s">
        <v>528</v>
      </c>
      <c r="C1535" s="626">
        <v>89301074</v>
      </c>
      <c r="D1535" s="689" t="s">
        <v>4276</v>
      </c>
      <c r="E1535" s="690" t="s">
        <v>2904</v>
      </c>
      <c r="F1535" s="626" t="s">
        <v>2873</v>
      </c>
      <c r="G1535" s="626" t="s">
        <v>3237</v>
      </c>
      <c r="H1535" s="626" t="s">
        <v>527</v>
      </c>
      <c r="I1535" s="626" t="s">
        <v>4259</v>
      </c>
      <c r="J1535" s="626" t="s">
        <v>3613</v>
      </c>
      <c r="K1535" s="626" t="s">
        <v>4260</v>
      </c>
      <c r="L1535" s="627">
        <v>0</v>
      </c>
      <c r="M1535" s="627">
        <v>0</v>
      </c>
      <c r="N1535" s="626">
        <v>2</v>
      </c>
      <c r="O1535" s="691">
        <v>1</v>
      </c>
      <c r="P1535" s="627">
        <v>0</v>
      </c>
      <c r="Q1535" s="642"/>
      <c r="R1535" s="626">
        <v>1</v>
      </c>
      <c r="S1535" s="642">
        <v>0.5</v>
      </c>
      <c r="T1535" s="691">
        <v>1</v>
      </c>
      <c r="U1535" s="673">
        <v>1</v>
      </c>
    </row>
    <row r="1536" spans="1:21" ht="14.4" customHeight="1" x14ac:dyDescent="0.3">
      <c r="A1536" s="625">
        <v>7</v>
      </c>
      <c r="B1536" s="626" t="s">
        <v>528</v>
      </c>
      <c r="C1536" s="626">
        <v>89301074</v>
      </c>
      <c r="D1536" s="689" t="s">
        <v>4276</v>
      </c>
      <c r="E1536" s="690" t="s">
        <v>2904</v>
      </c>
      <c r="F1536" s="626" t="s">
        <v>2873</v>
      </c>
      <c r="G1536" s="626" t="s">
        <v>3237</v>
      </c>
      <c r="H1536" s="626" t="s">
        <v>527</v>
      </c>
      <c r="I1536" s="626" t="s">
        <v>4021</v>
      </c>
      <c r="J1536" s="626" t="s">
        <v>4022</v>
      </c>
      <c r="K1536" s="626" t="s">
        <v>4023</v>
      </c>
      <c r="L1536" s="627">
        <v>1906.12</v>
      </c>
      <c r="M1536" s="627">
        <v>5718.36</v>
      </c>
      <c r="N1536" s="626">
        <v>3</v>
      </c>
      <c r="O1536" s="691">
        <v>3</v>
      </c>
      <c r="P1536" s="627"/>
      <c r="Q1536" s="642">
        <v>0</v>
      </c>
      <c r="R1536" s="626"/>
      <c r="S1536" s="642">
        <v>0</v>
      </c>
      <c r="T1536" s="691"/>
      <c r="U1536" s="673">
        <v>0</v>
      </c>
    </row>
    <row r="1537" spans="1:21" ht="14.4" customHeight="1" x14ac:dyDescent="0.3">
      <c r="A1537" s="625">
        <v>7</v>
      </c>
      <c r="B1537" s="626" t="s">
        <v>528</v>
      </c>
      <c r="C1537" s="626">
        <v>89301074</v>
      </c>
      <c r="D1537" s="689" t="s">
        <v>4276</v>
      </c>
      <c r="E1537" s="690" t="s">
        <v>2904</v>
      </c>
      <c r="F1537" s="626" t="s">
        <v>2873</v>
      </c>
      <c r="G1537" s="626" t="s">
        <v>3237</v>
      </c>
      <c r="H1537" s="626" t="s">
        <v>527</v>
      </c>
      <c r="I1537" s="626" t="s">
        <v>4261</v>
      </c>
      <c r="J1537" s="626" t="s">
        <v>3242</v>
      </c>
      <c r="K1537" s="626" t="s">
        <v>3175</v>
      </c>
      <c r="L1537" s="627">
        <v>650.57000000000005</v>
      </c>
      <c r="M1537" s="627">
        <v>650.57000000000005</v>
      </c>
      <c r="N1537" s="626">
        <v>1</v>
      </c>
      <c r="O1537" s="691">
        <v>1</v>
      </c>
      <c r="P1537" s="627">
        <v>650.57000000000005</v>
      </c>
      <c r="Q1537" s="642">
        <v>1</v>
      </c>
      <c r="R1537" s="626">
        <v>1</v>
      </c>
      <c r="S1537" s="642">
        <v>1</v>
      </c>
      <c r="T1537" s="691">
        <v>1</v>
      </c>
      <c r="U1537" s="673">
        <v>1</v>
      </c>
    </row>
    <row r="1538" spans="1:21" ht="14.4" customHeight="1" x14ac:dyDescent="0.3">
      <c r="A1538" s="625">
        <v>7</v>
      </c>
      <c r="B1538" s="626" t="s">
        <v>528</v>
      </c>
      <c r="C1538" s="626">
        <v>89301074</v>
      </c>
      <c r="D1538" s="689" t="s">
        <v>4276</v>
      </c>
      <c r="E1538" s="690" t="s">
        <v>2904</v>
      </c>
      <c r="F1538" s="626" t="s">
        <v>2873</v>
      </c>
      <c r="G1538" s="626" t="s">
        <v>3237</v>
      </c>
      <c r="H1538" s="626" t="s">
        <v>527</v>
      </c>
      <c r="I1538" s="626" t="s">
        <v>4262</v>
      </c>
      <c r="J1538" s="626" t="s">
        <v>3613</v>
      </c>
      <c r="K1538" s="626" t="s">
        <v>4263</v>
      </c>
      <c r="L1538" s="627">
        <v>0</v>
      </c>
      <c r="M1538" s="627">
        <v>0</v>
      </c>
      <c r="N1538" s="626">
        <v>1</v>
      </c>
      <c r="O1538" s="691">
        <v>1</v>
      </c>
      <c r="P1538" s="627">
        <v>0</v>
      </c>
      <c r="Q1538" s="642"/>
      <c r="R1538" s="626">
        <v>1</v>
      </c>
      <c r="S1538" s="642">
        <v>1</v>
      </c>
      <c r="T1538" s="691">
        <v>1</v>
      </c>
      <c r="U1538" s="673">
        <v>1</v>
      </c>
    </row>
    <row r="1539" spans="1:21" ht="14.4" customHeight="1" x14ac:dyDescent="0.3">
      <c r="A1539" s="625">
        <v>7</v>
      </c>
      <c r="B1539" s="626" t="s">
        <v>528</v>
      </c>
      <c r="C1539" s="626">
        <v>89301074</v>
      </c>
      <c r="D1539" s="689" t="s">
        <v>4276</v>
      </c>
      <c r="E1539" s="690" t="s">
        <v>2904</v>
      </c>
      <c r="F1539" s="626" t="s">
        <v>2873</v>
      </c>
      <c r="G1539" s="626" t="s">
        <v>3509</v>
      </c>
      <c r="H1539" s="626" t="s">
        <v>527</v>
      </c>
      <c r="I1539" s="626" t="s">
        <v>4212</v>
      </c>
      <c r="J1539" s="626" t="s">
        <v>3511</v>
      </c>
      <c r="K1539" s="626" t="s">
        <v>4213</v>
      </c>
      <c r="L1539" s="627">
        <v>42.74</v>
      </c>
      <c r="M1539" s="627">
        <v>42.74</v>
      </c>
      <c r="N1539" s="626">
        <v>1</v>
      </c>
      <c r="O1539" s="691">
        <v>1</v>
      </c>
      <c r="P1539" s="627"/>
      <c r="Q1539" s="642">
        <v>0</v>
      </c>
      <c r="R1539" s="626"/>
      <c r="S1539" s="642">
        <v>0</v>
      </c>
      <c r="T1539" s="691"/>
      <c r="U1539" s="673">
        <v>0</v>
      </c>
    </row>
    <row r="1540" spans="1:21" ht="14.4" customHeight="1" x14ac:dyDescent="0.3">
      <c r="A1540" s="625">
        <v>7</v>
      </c>
      <c r="B1540" s="626" t="s">
        <v>528</v>
      </c>
      <c r="C1540" s="626">
        <v>89301074</v>
      </c>
      <c r="D1540" s="689" t="s">
        <v>4276</v>
      </c>
      <c r="E1540" s="690" t="s">
        <v>2904</v>
      </c>
      <c r="F1540" s="626" t="s">
        <v>2873</v>
      </c>
      <c r="G1540" s="626" t="s">
        <v>3252</v>
      </c>
      <c r="H1540" s="626" t="s">
        <v>527</v>
      </c>
      <c r="I1540" s="626" t="s">
        <v>4264</v>
      </c>
      <c r="J1540" s="626" t="s">
        <v>3259</v>
      </c>
      <c r="K1540" s="626" t="s">
        <v>3260</v>
      </c>
      <c r="L1540" s="627">
        <v>73.67</v>
      </c>
      <c r="M1540" s="627">
        <v>73.67</v>
      </c>
      <c r="N1540" s="626">
        <v>1</v>
      </c>
      <c r="O1540" s="691">
        <v>1</v>
      </c>
      <c r="P1540" s="627">
        <v>73.67</v>
      </c>
      <c r="Q1540" s="642">
        <v>1</v>
      </c>
      <c r="R1540" s="626">
        <v>1</v>
      </c>
      <c r="S1540" s="642">
        <v>1</v>
      </c>
      <c r="T1540" s="691">
        <v>1</v>
      </c>
      <c r="U1540" s="673">
        <v>1</v>
      </c>
    </row>
    <row r="1541" spans="1:21" ht="14.4" customHeight="1" x14ac:dyDescent="0.3">
      <c r="A1541" s="625">
        <v>7</v>
      </c>
      <c r="B1541" s="626" t="s">
        <v>528</v>
      </c>
      <c r="C1541" s="626">
        <v>89301074</v>
      </c>
      <c r="D1541" s="689" t="s">
        <v>4276</v>
      </c>
      <c r="E1541" s="690" t="s">
        <v>2904</v>
      </c>
      <c r="F1541" s="626" t="s">
        <v>2873</v>
      </c>
      <c r="G1541" s="626" t="s">
        <v>3252</v>
      </c>
      <c r="H1541" s="626" t="s">
        <v>527</v>
      </c>
      <c r="I1541" s="626" t="s">
        <v>4187</v>
      </c>
      <c r="J1541" s="626" t="s">
        <v>3259</v>
      </c>
      <c r="K1541" s="626" t="s">
        <v>4188</v>
      </c>
      <c r="L1541" s="627">
        <v>98.23</v>
      </c>
      <c r="M1541" s="627">
        <v>589.38</v>
      </c>
      <c r="N1541" s="626">
        <v>6</v>
      </c>
      <c r="O1541" s="691">
        <v>3</v>
      </c>
      <c r="P1541" s="627">
        <v>491.15</v>
      </c>
      <c r="Q1541" s="642">
        <v>0.83333333333333326</v>
      </c>
      <c r="R1541" s="626">
        <v>5</v>
      </c>
      <c r="S1541" s="642">
        <v>0.83333333333333337</v>
      </c>
      <c r="T1541" s="691">
        <v>2</v>
      </c>
      <c r="U1541" s="673">
        <v>0.66666666666666663</v>
      </c>
    </row>
    <row r="1542" spans="1:21" ht="14.4" customHeight="1" x14ac:dyDescent="0.3">
      <c r="A1542" s="625">
        <v>7</v>
      </c>
      <c r="B1542" s="626" t="s">
        <v>528</v>
      </c>
      <c r="C1542" s="626">
        <v>89301074</v>
      </c>
      <c r="D1542" s="689" t="s">
        <v>4276</v>
      </c>
      <c r="E1542" s="690" t="s">
        <v>2904</v>
      </c>
      <c r="F1542" s="626" t="s">
        <v>2873</v>
      </c>
      <c r="G1542" s="626" t="s">
        <v>3252</v>
      </c>
      <c r="H1542" s="626" t="s">
        <v>645</v>
      </c>
      <c r="I1542" s="626" t="s">
        <v>3368</v>
      </c>
      <c r="J1542" s="626" t="s">
        <v>3369</v>
      </c>
      <c r="K1542" s="626" t="s">
        <v>3161</v>
      </c>
      <c r="L1542" s="627">
        <v>32.74</v>
      </c>
      <c r="M1542" s="627">
        <v>65.48</v>
      </c>
      <c r="N1542" s="626">
        <v>2</v>
      </c>
      <c r="O1542" s="691">
        <v>1</v>
      </c>
      <c r="P1542" s="627"/>
      <c r="Q1542" s="642">
        <v>0</v>
      </c>
      <c r="R1542" s="626"/>
      <c r="S1542" s="642">
        <v>0</v>
      </c>
      <c r="T1542" s="691"/>
      <c r="U1542" s="673">
        <v>0</v>
      </c>
    </row>
    <row r="1543" spans="1:21" ht="14.4" customHeight="1" x14ac:dyDescent="0.3">
      <c r="A1543" s="625">
        <v>7</v>
      </c>
      <c r="B1543" s="626" t="s">
        <v>528</v>
      </c>
      <c r="C1543" s="626">
        <v>89301074</v>
      </c>
      <c r="D1543" s="689" t="s">
        <v>4276</v>
      </c>
      <c r="E1543" s="690" t="s">
        <v>2904</v>
      </c>
      <c r="F1543" s="626" t="s">
        <v>2873</v>
      </c>
      <c r="G1543" s="626" t="s">
        <v>3252</v>
      </c>
      <c r="H1543" s="626" t="s">
        <v>645</v>
      </c>
      <c r="I1543" s="626" t="s">
        <v>3261</v>
      </c>
      <c r="J1543" s="626" t="s">
        <v>3262</v>
      </c>
      <c r="K1543" s="626" t="s">
        <v>3263</v>
      </c>
      <c r="L1543" s="627">
        <v>147.36000000000001</v>
      </c>
      <c r="M1543" s="627">
        <v>2210.4000000000005</v>
      </c>
      <c r="N1543" s="626">
        <v>15</v>
      </c>
      <c r="O1543" s="691">
        <v>5.5</v>
      </c>
      <c r="P1543" s="627">
        <v>1473.6000000000004</v>
      </c>
      <c r="Q1543" s="642">
        <v>0.66666666666666663</v>
      </c>
      <c r="R1543" s="626">
        <v>10</v>
      </c>
      <c r="S1543" s="642">
        <v>0.66666666666666663</v>
      </c>
      <c r="T1543" s="691">
        <v>3.5</v>
      </c>
      <c r="U1543" s="673">
        <v>0.63636363636363635</v>
      </c>
    </row>
    <row r="1544" spans="1:21" ht="14.4" customHeight="1" x14ac:dyDescent="0.3">
      <c r="A1544" s="625">
        <v>7</v>
      </c>
      <c r="B1544" s="626" t="s">
        <v>528</v>
      </c>
      <c r="C1544" s="626">
        <v>89301074</v>
      </c>
      <c r="D1544" s="689" t="s">
        <v>4276</v>
      </c>
      <c r="E1544" s="690" t="s">
        <v>2904</v>
      </c>
      <c r="F1544" s="626" t="s">
        <v>2873</v>
      </c>
      <c r="G1544" s="626" t="s">
        <v>3252</v>
      </c>
      <c r="H1544" s="626" t="s">
        <v>527</v>
      </c>
      <c r="I1544" s="626" t="s">
        <v>3671</v>
      </c>
      <c r="J1544" s="626" t="s">
        <v>3267</v>
      </c>
      <c r="K1544" s="626" t="s">
        <v>3175</v>
      </c>
      <c r="L1544" s="627">
        <v>0</v>
      </c>
      <c r="M1544" s="627">
        <v>0</v>
      </c>
      <c r="N1544" s="626">
        <v>5</v>
      </c>
      <c r="O1544" s="691">
        <v>2</v>
      </c>
      <c r="P1544" s="627"/>
      <c r="Q1544" s="642"/>
      <c r="R1544" s="626"/>
      <c r="S1544" s="642">
        <v>0</v>
      </c>
      <c r="T1544" s="691"/>
      <c r="U1544" s="673">
        <v>0</v>
      </c>
    </row>
    <row r="1545" spans="1:21" ht="14.4" customHeight="1" x14ac:dyDescent="0.3">
      <c r="A1545" s="625">
        <v>7</v>
      </c>
      <c r="B1545" s="626" t="s">
        <v>528</v>
      </c>
      <c r="C1545" s="626">
        <v>89301074</v>
      </c>
      <c r="D1545" s="689" t="s">
        <v>4276</v>
      </c>
      <c r="E1545" s="690" t="s">
        <v>2904</v>
      </c>
      <c r="F1545" s="626" t="s">
        <v>2873</v>
      </c>
      <c r="G1545" s="626" t="s">
        <v>3252</v>
      </c>
      <c r="H1545" s="626" t="s">
        <v>527</v>
      </c>
      <c r="I1545" s="626" t="s">
        <v>3266</v>
      </c>
      <c r="J1545" s="626" t="s">
        <v>3267</v>
      </c>
      <c r="K1545" s="626" t="s">
        <v>3268</v>
      </c>
      <c r="L1545" s="627">
        <v>207.53</v>
      </c>
      <c r="M1545" s="627">
        <v>1037.6500000000001</v>
      </c>
      <c r="N1545" s="626">
        <v>5</v>
      </c>
      <c r="O1545" s="691">
        <v>2</v>
      </c>
      <c r="P1545" s="627">
        <v>415.06</v>
      </c>
      <c r="Q1545" s="642">
        <v>0.39999999999999997</v>
      </c>
      <c r="R1545" s="626">
        <v>2</v>
      </c>
      <c r="S1545" s="642">
        <v>0.4</v>
      </c>
      <c r="T1545" s="691">
        <v>0.5</v>
      </c>
      <c r="U1545" s="673">
        <v>0.25</v>
      </c>
    </row>
    <row r="1546" spans="1:21" ht="14.4" customHeight="1" x14ac:dyDescent="0.3">
      <c r="A1546" s="625">
        <v>7</v>
      </c>
      <c r="B1546" s="626" t="s">
        <v>528</v>
      </c>
      <c r="C1546" s="626">
        <v>89301074</v>
      </c>
      <c r="D1546" s="689" t="s">
        <v>4276</v>
      </c>
      <c r="E1546" s="690" t="s">
        <v>2904</v>
      </c>
      <c r="F1546" s="626" t="s">
        <v>2873</v>
      </c>
      <c r="G1546" s="626" t="s">
        <v>3252</v>
      </c>
      <c r="H1546" s="626" t="s">
        <v>527</v>
      </c>
      <c r="I1546" s="626" t="s">
        <v>3370</v>
      </c>
      <c r="J1546" s="626" t="s">
        <v>3371</v>
      </c>
      <c r="K1546" s="626" t="s">
        <v>3263</v>
      </c>
      <c r="L1546" s="627">
        <v>147.36000000000001</v>
      </c>
      <c r="M1546" s="627">
        <v>294.72000000000003</v>
      </c>
      <c r="N1546" s="626">
        <v>2</v>
      </c>
      <c r="O1546" s="691">
        <v>1</v>
      </c>
      <c r="P1546" s="627"/>
      <c r="Q1546" s="642">
        <v>0</v>
      </c>
      <c r="R1546" s="626"/>
      <c r="S1546" s="642">
        <v>0</v>
      </c>
      <c r="T1546" s="691"/>
      <c r="U1546" s="673">
        <v>0</v>
      </c>
    </row>
    <row r="1547" spans="1:21" ht="14.4" customHeight="1" x14ac:dyDescent="0.3">
      <c r="A1547" s="625">
        <v>7</v>
      </c>
      <c r="B1547" s="626" t="s">
        <v>528</v>
      </c>
      <c r="C1547" s="626">
        <v>89301074</v>
      </c>
      <c r="D1547" s="689" t="s">
        <v>4276</v>
      </c>
      <c r="E1547" s="690" t="s">
        <v>2904</v>
      </c>
      <c r="F1547" s="626" t="s">
        <v>2873</v>
      </c>
      <c r="G1547" s="626" t="s">
        <v>3252</v>
      </c>
      <c r="H1547" s="626" t="s">
        <v>527</v>
      </c>
      <c r="I1547" s="626" t="s">
        <v>3372</v>
      </c>
      <c r="J1547" s="626" t="s">
        <v>3373</v>
      </c>
      <c r="K1547" s="626" t="s">
        <v>3374</v>
      </c>
      <c r="L1547" s="627">
        <v>314.35000000000002</v>
      </c>
      <c r="M1547" s="627">
        <v>314.35000000000002</v>
      </c>
      <c r="N1547" s="626">
        <v>1</v>
      </c>
      <c r="O1547" s="691">
        <v>1</v>
      </c>
      <c r="P1547" s="627">
        <v>314.35000000000002</v>
      </c>
      <c r="Q1547" s="642">
        <v>1</v>
      </c>
      <c r="R1547" s="626">
        <v>1</v>
      </c>
      <c r="S1547" s="642">
        <v>1</v>
      </c>
      <c r="T1547" s="691">
        <v>1</v>
      </c>
      <c r="U1547" s="673">
        <v>1</v>
      </c>
    </row>
    <row r="1548" spans="1:21" ht="14.4" customHeight="1" x14ac:dyDescent="0.3">
      <c r="A1548" s="625">
        <v>7</v>
      </c>
      <c r="B1548" s="626" t="s">
        <v>528</v>
      </c>
      <c r="C1548" s="626">
        <v>89301074</v>
      </c>
      <c r="D1548" s="689" t="s">
        <v>4276</v>
      </c>
      <c r="E1548" s="690" t="s">
        <v>2904</v>
      </c>
      <c r="F1548" s="626" t="s">
        <v>2873</v>
      </c>
      <c r="G1548" s="626" t="s">
        <v>3252</v>
      </c>
      <c r="H1548" s="626" t="s">
        <v>645</v>
      </c>
      <c r="I1548" s="626" t="s">
        <v>3269</v>
      </c>
      <c r="J1548" s="626" t="s">
        <v>3270</v>
      </c>
      <c r="K1548" s="626" t="s">
        <v>3175</v>
      </c>
      <c r="L1548" s="627">
        <v>124.51</v>
      </c>
      <c r="M1548" s="627">
        <v>124.51</v>
      </c>
      <c r="N1548" s="626">
        <v>1</v>
      </c>
      <c r="O1548" s="691">
        <v>1</v>
      </c>
      <c r="P1548" s="627">
        <v>124.51</v>
      </c>
      <c r="Q1548" s="642">
        <v>1</v>
      </c>
      <c r="R1548" s="626">
        <v>1</v>
      </c>
      <c r="S1548" s="642">
        <v>1</v>
      </c>
      <c r="T1548" s="691">
        <v>1</v>
      </c>
      <c r="U1548" s="673">
        <v>1</v>
      </c>
    </row>
    <row r="1549" spans="1:21" ht="14.4" customHeight="1" x14ac:dyDescent="0.3">
      <c r="A1549" s="625">
        <v>7</v>
      </c>
      <c r="B1549" s="626" t="s">
        <v>528</v>
      </c>
      <c r="C1549" s="626">
        <v>89301074</v>
      </c>
      <c r="D1549" s="689" t="s">
        <v>4276</v>
      </c>
      <c r="E1549" s="690" t="s">
        <v>2904</v>
      </c>
      <c r="F1549" s="626" t="s">
        <v>2873</v>
      </c>
      <c r="G1549" s="626" t="s">
        <v>3252</v>
      </c>
      <c r="H1549" s="626" t="s">
        <v>527</v>
      </c>
      <c r="I1549" s="626" t="s">
        <v>4265</v>
      </c>
      <c r="J1549" s="626" t="s">
        <v>3259</v>
      </c>
      <c r="K1549" s="626" t="s">
        <v>4188</v>
      </c>
      <c r="L1549" s="627">
        <v>98.23</v>
      </c>
      <c r="M1549" s="627">
        <v>98.23</v>
      </c>
      <c r="N1549" s="626">
        <v>1</v>
      </c>
      <c r="O1549" s="691">
        <v>1</v>
      </c>
      <c r="P1549" s="627"/>
      <c r="Q1549" s="642">
        <v>0</v>
      </c>
      <c r="R1549" s="626"/>
      <c r="S1549" s="642">
        <v>0</v>
      </c>
      <c r="T1549" s="691"/>
      <c r="U1549" s="673">
        <v>0</v>
      </c>
    </row>
    <row r="1550" spans="1:21" ht="14.4" customHeight="1" x14ac:dyDescent="0.3">
      <c r="A1550" s="625">
        <v>7</v>
      </c>
      <c r="B1550" s="626" t="s">
        <v>528</v>
      </c>
      <c r="C1550" s="626">
        <v>89301074</v>
      </c>
      <c r="D1550" s="689" t="s">
        <v>4276</v>
      </c>
      <c r="E1550" s="690" t="s">
        <v>2904</v>
      </c>
      <c r="F1550" s="626" t="s">
        <v>2873</v>
      </c>
      <c r="G1550" s="626" t="s">
        <v>3034</v>
      </c>
      <c r="H1550" s="626" t="s">
        <v>527</v>
      </c>
      <c r="I1550" s="626" t="s">
        <v>3672</v>
      </c>
      <c r="J1550" s="626" t="s">
        <v>3673</v>
      </c>
      <c r="K1550" s="626" t="s">
        <v>3002</v>
      </c>
      <c r="L1550" s="627">
        <v>60.97</v>
      </c>
      <c r="M1550" s="627">
        <v>243.88</v>
      </c>
      <c r="N1550" s="626">
        <v>4</v>
      </c>
      <c r="O1550" s="691">
        <v>1.5</v>
      </c>
      <c r="P1550" s="627"/>
      <c r="Q1550" s="642">
        <v>0</v>
      </c>
      <c r="R1550" s="626"/>
      <c r="S1550" s="642">
        <v>0</v>
      </c>
      <c r="T1550" s="691"/>
      <c r="U1550" s="673">
        <v>0</v>
      </c>
    </row>
    <row r="1551" spans="1:21" ht="14.4" customHeight="1" x14ac:dyDescent="0.3">
      <c r="A1551" s="625">
        <v>7</v>
      </c>
      <c r="B1551" s="626" t="s">
        <v>528</v>
      </c>
      <c r="C1551" s="626">
        <v>89301074</v>
      </c>
      <c r="D1551" s="689" t="s">
        <v>4276</v>
      </c>
      <c r="E1551" s="690" t="s">
        <v>2904</v>
      </c>
      <c r="F1551" s="626" t="s">
        <v>2873</v>
      </c>
      <c r="G1551" s="626" t="s">
        <v>3034</v>
      </c>
      <c r="H1551" s="626" t="s">
        <v>527</v>
      </c>
      <c r="I1551" s="626" t="s">
        <v>3620</v>
      </c>
      <c r="J1551" s="626" t="s">
        <v>4266</v>
      </c>
      <c r="K1551" s="626" t="s">
        <v>3622</v>
      </c>
      <c r="L1551" s="627">
        <v>0</v>
      </c>
      <c r="M1551" s="627">
        <v>0</v>
      </c>
      <c r="N1551" s="626">
        <v>2</v>
      </c>
      <c r="O1551" s="691">
        <v>1</v>
      </c>
      <c r="P1551" s="627"/>
      <c r="Q1551" s="642"/>
      <c r="R1551" s="626"/>
      <c r="S1551" s="642">
        <v>0</v>
      </c>
      <c r="T1551" s="691"/>
      <c r="U1551" s="673">
        <v>0</v>
      </c>
    </row>
    <row r="1552" spans="1:21" ht="14.4" customHeight="1" x14ac:dyDescent="0.3">
      <c r="A1552" s="625">
        <v>7</v>
      </c>
      <c r="B1552" s="626" t="s">
        <v>528</v>
      </c>
      <c r="C1552" s="626">
        <v>89301074</v>
      </c>
      <c r="D1552" s="689" t="s">
        <v>4276</v>
      </c>
      <c r="E1552" s="690" t="s">
        <v>2904</v>
      </c>
      <c r="F1552" s="626" t="s">
        <v>2873</v>
      </c>
      <c r="G1552" s="626" t="s">
        <v>3034</v>
      </c>
      <c r="H1552" s="626" t="s">
        <v>527</v>
      </c>
      <c r="I1552" s="626" t="s">
        <v>4267</v>
      </c>
      <c r="J1552" s="626" t="s">
        <v>4266</v>
      </c>
      <c r="K1552" s="626" t="s">
        <v>3622</v>
      </c>
      <c r="L1552" s="627">
        <v>0</v>
      </c>
      <c r="M1552" s="627">
        <v>0</v>
      </c>
      <c r="N1552" s="626">
        <v>2</v>
      </c>
      <c r="O1552" s="691">
        <v>1</v>
      </c>
      <c r="P1552" s="627">
        <v>0</v>
      </c>
      <c r="Q1552" s="642"/>
      <c r="R1552" s="626">
        <v>2</v>
      </c>
      <c r="S1552" s="642">
        <v>1</v>
      </c>
      <c r="T1552" s="691">
        <v>1</v>
      </c>
      <c r="U1552" s="673">
        <v>1</v>
      </c>
    </row>
    <row r="1553" spans="1:21" ht="14.4" customHeight="1" x14ac:dyDescent="0.3">
      <c r="A1553" s="625">
        <v>7</v>
      </c>
      <c r="B1553" s="626" t="s">
        <v>528</v>
      </c>
      <c r="C1553" s="626">
        <v>89301074</v>
      </c>
      <c r="D1553" s="689" t="s">
        <v>4276</v>
      </c>
      <c r="E1553" s="690" t="s">
        <v>2904</v>
      </c>
      <c r="F1553" s="626" t="s">
        <v>2873</v>
      </c>
      <c r="G1553" s="626" t="s">
        <v>3034</v>
      </c>
      <c r="H1553" s="626" t="s">
        <v>527</v>
      </c>
      <c r="I1553" s="626" t="s">
        <v>4267</v>
      </c>
      <c r="J1553" s="626" t="s">
        <v>3621</v>
      </c>
      <c r="K1553" s="626" t="s">
        <v>3622</v>
      </c>
      <c r="L1553" s="627">
        <v>0</v>
      </c>
      <c r="M1553" s="627">
        <v>0</v>
      </c>
      <c r="N1553" s="626">
        <v>2</v>
      </c>
      <c r="O1553" s="691">
        <v>0.5</v>
      </c>
      <c r="P1553" s="627">
        <v>0</v>
      </c>
      <c r="Q1553" s="642"/>
      <c r="R1553" s="626">
        <v>2</v>
      </c>
      <c r="S1553" s="642">
        <v>1</v>
      </c>
      <c r="T1553" s="691">
        <v>0.5</v>
      </c>
      <c r="U1553" s="673">
        <v>1</v>
      </c>
    </row>
    <row r="1554" spans="1:21" ht="14.4" customHeight="1" x14ac:dyDescent="0.3">
      <c r="A1554" s="625">
        <v>7</v>
      </c>
      <c r="B1554" s="626" t="s">
        <v>528</v>
      </c>
      <c r="C1554" s="626">
        <v>89301074</v>
      </c>
      <c r="D1554" s="689" t="s">
        <v>4276</v>
      </c>
      <c r="E1554" s="690" t="s">
        <v>2904</v>
      </c>
      <c r="F1554" s="626" t="s">
        <v>2873</v>
      </c>
      <c r="G1554" s="626" t="s">
        <v>3034</v>
      </c>
      <c r="H1554" s="626" t="s">
        <v>527</v>
      </c>
      <c r="I1554" s="626" t="s">
        <v>3271</v>
      </c>
      <c r="J1554" s="626" t="s">
        <v>3272</v>
      </c>
      <c r="K1554" s="626" t="s">
        <v>3002</v>
      </c>
      <c r="L1554" s="627">
        <v>154.33000000000001</v>
      </c>
      <c r="M1554" s="627">
        <v>4629.8999999999996</v>
      </c>
      <c r="N1554" s="626">
        <v>30</v>
      </c>
      <c r="O1554" s="691">
        <v>10.5</v>
      </c>
      <c r="P1554" s="627">
        <v>2314.9499999999998</v>
      </c>
      <c r="Q1554" s="642">
        <v>0.5</v>
      </c>
      <c r="R1554" s="626">
        <v>15</v>
      </c>
      <c r="S1554" s="642">
        <v>0.5</v>
      </c>
      <c r="T1554" s="691">
        <v>7</v>
      </c>
      <c r="U1554" s="673">
        <v>0.66666666666666663</v>
      </c>
    </row>
    <row r="1555" spans="1:21" ht="14.4" customHeight="1" x14ac:dyDescent="0.3">
      <c r="A1555" s="625">
        <v>7</v>
      </c>
      <c r="B1555" s="626" t="s">
        <v>528</v>
      </c>
      <c r="C1555" s="626">
        <v>89301074</v>
      </c>
      <c r="D1555" s="689" t="s">
        <v>4276</v>
      </c>
      <c r="E1555" s="690" t="s">
        <v>2904</v>
      </c>
      <c r="F1555" s="626" t="s">
        <v>2873</v>
      </c>
      <c r="G1555" s="626" t="s">
        <v>3034</v>
      </c>
      <c r="H1555" s="626" t="s">
        <v>527</v>
      </c>
      <c r="I1555" s="626" t="s">
        <v>3035</v>
      </c>
      <c r="J1555" s="626" t="s">
        <v>3036</v>
      </c>
      <c r="K1555" s="626" t="s">
        <v>3002</v>
      </c>
      <c r="L1555" s="627">
        <v>60.97</v>
      </c>
      <c r="M1555" s="627">
        <v>2804.6200000000003</v>
      </c>
      <c r="N1555" s="626">
        <v>46</v>
      </c>
      <c r="O1555" s="691">
        <v>15.5</v>
      </c>
      <c r="P1555" s="627">
        <v>1036.49</v>
      </c>
      <c r="Q1555" s="642">
        <v>0.36956521739130432</v>
      </c>
      <c r="R1555" s="626">
        <v>17</v>
      </c>
      <c r="S1555" s="642">
        <v>0.36956521739130432</v>
      </c>
      <c r="T1555" s="691">
        <v>6.5</v>
      </c>
      <c r="U1555" s="673">
        <v>0.41935483870967744</v>
      </c>
    </row>
    <row r="1556" spans="1:21" ht="14.4" customHeight="1" x14ac:dyDescent="0.3">
      <c r="A1556" s="625">
        <v>7</v>
      </c>
      <c r="B1556" s="626" t="s">
        <v>528</v>
      </c>
      <c r="C1556" s="626">
        <v>89301074</v>
      </c>
      <c r="D1556" s="689" t="s">
        <v>4276</v>
      </c>
      <c r="E1556" s="690" t="s">
        <v>2904</v>
      </c>
      <c r="F1556" s="626" t="s">
        <v>2873</v>
      </c>
      <c r="G1556" s="626" t="s">
        <v>3034</v>
      </c>
      <c r="H1556" s="626" t="s">
        <v>527</v>
      </c>
      <c r="I1556" s="626" t="s">
        <v>4268</v>
      </c>
      <c r="J1556" s="626" t="s">
        <v>4269</v>
      </c>
      <c r="K1556" s="626" t="s">
        <v>3002</v>
      </c>
      <c r="L1556" s="627">
        <v>154.34</v>
      </c>
      <c r="M1556" s="627">
        <v>308.68</v>
      </c>
      <c r="N1556" s="626">
        <v>2</v>
      </c>
      <c r="O1556" s="691">
        <v>1</v>
      </c>
      <c r="P1556" s="627"/>
      <c r="Q1556" s="642">
        <v>0</v>
      </c>
      <c r="R1556" s="626"/>
      <c r="S1556" s="642">
        <v>0</v>
      </c>
      <c r="T1556" s="691"/>
      <c r="U1556" s="673">
        <v>0</v>
      </c>
    </row>
    <row r="1557" spans="1:21" ht="14.4" customHeight="1" x14ac:dyDescent="0.3">
      <c r="A1557" s="625">
        <v>7</v>
      </c>
      <c r="B1557" s="626" t="s">
        <v>528</v>
      </c>
      <c r="C1557" s="626">
        <v>89301074</v>
      </c>
      <c r="D1557" s="689" t="s">
        <v>4276</v>
      </c>
      <c r="E1557" s="690" t="s">
        <v>2904</v>
      </c>
      <c r="F1557" s="626" t="s">
        <v>2873</v>
      </c>
      <c r="G1557" s="626" t="s">
        <v>3273</v>
      </c>
      <c r="H1557" s="626" t="s">
        <v>527</v>
      </c>
      <c r="I1557" s="626" t="s">
        <v>3385</v>
      </c>
      <c r="J1557" s="626" t="s">
        <v>3386</v>
      </c>
      <c r="K1557" s="626" t="s">
        <v>3387</v>
      </c>
      <c r="L1557" s="627">
        <v>162.13</v>
      </c>
      <c r="M1557" s="627">
        <v>324.26</v>
      </c>
      <c r="N1557" s="626">
        <v>2</v>
      </c>
      <c r="O1557" s="691">
        <v>1</v>
      </c>
      <c r="P1557" s="627">
        <v>324.26</v>
      </c>
      <c r="Q1557" s="642">
        <v>1</v>
      </c>
      <c r="R1557" s="626">
        <v>2</v>
      </c>
      <c r="S1557" s="642">
        <v>1</v>
      </c>
      <c r="T1557" s="691">
        <v>1</v>
      </c>
      <c r="U1557" s="673">
        <v>1</v>
      </c>
    </row>
    <row r="1558" spans="1:21" ht="14.4" customHeight="1" x14ac:dyDescent="0.3">
      <c r="A1558" s="625">
        <v>7</v>
      </c>
      <c r="B1558" s="626" t="s">
        <v>528</v>
      </c>
      <c r="C1558" s="626">
        <v>89301074</v>
      </c>
      <c r="D1558" s="689" t="s">
        <v>4276</v>
      </c>
      <c r="E1558" s="690" t="s">
        <v>2904</v>
      </c>
      <c r="F1558" s="626" t="s">
        <v>2873</v>
      </c>
      <c r="G1558" s="626" t="s">
        <v>3037</v>
      </c>
      <c r="H1558" s="626" t="s">
        <v>527</v>
      </c>
      <c r="I1558" s="626" t="s">
        <v>4031</v>
      </c>
      <c r="J1558" s="626" t="s">
        <v>4032</v>
      </c>
      <c r="K1558" s="626" t="s">
        <v>3045</v>
      </c>
      <c r="L1558" s="627">
        <v>0</v>
      </c>
      <c r="M1558" s="627">
        <v>0</v>
      </c>
      <c r="N1558" s="626">
        <v>2</v>
      </c>
      <c r="O1558" s="691">
        <v>1.5</v>
      </c>
      <c r="P1558" s="627"/>
      <c r="Q1558" s="642"/>
      <c r="R1558" s="626"/>
      <c r="S1558" s="642">
        <v>0</v>
      </c>
      <c r="T1558" s="691"/>
      <c r="U1558" s="673">
        <v>0</v>
      </c>
    </row>
    <row r="1559" spans="1:21" ht="14.4" customHeight="1" x14ac:dyDescent="0.3">
      <c r="A1559" s="625">
        <v>7</v>
      </c>
      <c r="B1559" s="626" t="s">
        <v>528</v>
      </c>
      <c r="C1559" s="626">
        <v>89301074</v>
      </c>
      <c r="D1559" s="689" t="s">
        <v>4276</v>
      </c>
      <c r="E1559" s="690" t="s">
        <v>2904</v>
      </c>
      <c r="F1559" s="626" t="s">
        <v>2873</v>
      </c>
      <c r="G1559" s="626" t="s">
        <v>3037</v>
      </c>
      <c r="H1559" s="626" t="s">
        <v>527</v>
      </c>
      <c r="I1559" s="626" t="s">
        <v>4270</v>
      </c>
      <c r="J1559" s="626" t="s">
        <v>3043</v>
      </c>
      <c r="K1559" s="626" t="s">
        <v>1008</v>
      </c>
      <c r="L1559" s="627">
        <v>0</v>
      </c>
      <c r="M1559" s="627">
        <v>0</v>
      </c>
      <c r="N1559" s="626">
        <v>2</v>
      </c>
      <c r="O1559" s="691">
        <v>2</v>
      </c>
      <c r="P1559" s="627">
        <v>0</v>
      </c>
      <c r="Q1559" s="642"/>
      <c r="R1559" s="626">
        <v>2</v>
      </c>
      <c r="S1559" s="642">
        <v>1</v>
      </c>
      <c r="T1559" s="691">
        <v>2</v>
      </c>
      <c r="U1559" s="673">
        <v>1</v>
      </c>
    </row>
    <row r="1560" spans="1:21" ht="14.4" customHeight="1" x14ac:dyDescent="0.3">
      <c r="A1560" s="625">
        <v>7</v>
      </c>
      <c r="B1560" s="626" t="s">
        <v>528</v>
      </c>
      <c r="C1560" s="626">
        <v>89301074</v>
      </c>
      <c r="D1560" s="689" t="s">
        <v>4276</v>
      </c>
      <c r="E1560" s="690" t="s">
        <v>2904</v>
      </c>
      <c r="F1560" s="626" t="s">
        <v>2873</v>
      </c>
      <c r="G1560" s="626" t="s">
        <v>3037</v>
      </c>
      <c r="H1560" s="626" t="s">
        <v>527</v>
      </c>
      <c r="I1560" s="626" t="s">
        <v>3042</v>
      </c>
      <c r="J1560" s="626" t="s">
        <v>3043</v>
      </c>
      <c r="K1560" s="626" t="s">
        <v>1011</v>
      </c>
      <c r="L1560" s="627">
        <v>0</v>
      </c>
      <c r="M1560" s="627">
        <v>0</v>
      </c>
      <c r="N1560" s="626">
        <v>3</v>
      </c>
      <c r="O1560" s="691">
        <v>1</v>
      </c>
      <c r="P1560" s="627">
        <v>0</v>
      </c>
      <c r="Q1560" s="642"/>
      <c r="R1560" s="626">
        <v>1</v>
      </c>
      <c r="S1560" s="642">
        <v>0.33333333333333331</v>
      </c>
      <c r="T1560" s="691">
        <v>0.5</v>
      </c>
      <c r="U1560" s="673">
        <v>0.5</v>
      </c>
    </row>
    <row r="1561" spans="1:21" ht="14.4" customHeight="1" x14ac:dyDescent="0.3">
      <c r="A1561" s="625">
        <v>7</v>
      </c>
      <c r="B1561" s="626" t="s">
        <v>528</v>
      </c>
      <c r="C1561" s="626">
        <v>89301074</v>
      </c>
      <c r="D1561" s="689" t="s">
        <v>4276</v>
      </c>
      <c r="E1561" s="690" t="s">
        <v>2904</v>
      </c>
      <c r="F1561" s="626" t="s">
        <v>2873</v>
      </c>
      <c r="G1561" s="626" t="s">
        <v>3037</v>
      </c>
      <c r="H1561" s="626" t="s">
        <v>527</v>
      </c>
      <c r="I1561" s="626" t="s">
        <v>3532</v>
      </c>
      <c r="J1561" s="626" t="s">
        <v>3533</v>
      </c>
      <c r="K1561" s="626" t="s">
        <v>1011</v>
      </c>
      <c r="L1561" s="627">
        <v>0</v>
      </c>
      <c r="M1561" s="627">
        <v>0</v>
      </c>
      <c r="N1561" s="626">
        <v>2</v>
      </c>
      <c r="O1561" s="691">
        <v>0.5</v>
      </c>
      <c r="P1561" s="627">
        <v>0</v>
      </c>
      <c r="Q1561" s="642"/>
      <c r="R1561" s="626">
        <v>2</v>
      </c>
      <c r="S1561" s="642">
        <v>1</v>
      </c>
      <c r="T1561" s="691">
        <v>0.5</v>
      </c>
      <c r="U1561" s="673">
        <v>1</v>
      </c>
    </row>
    <row r="1562" spans="1:21" ht="14.4" customHeight="1" x14ac:dyDescent="0.3">
      <c r="A1562" s="625">
        <v>7</v>
      </c>
      <c r="B1562" s="626" t="s">
        <v>528</v>
      </c>
      <c r="C1562" s="626">
        <v>89301074</v>
      </c>
      <c r="D1562" s="689" t="s">
        <v>4276</v>
      </c>
      <c r="E1562" s="690" t="s">
        <v>2904</v>
      </c>
      <c r="F1562" s="626" t="s">
        <v>2873</v>
      </c>
      <c r="G1562" s="626" t="s">
        <v>3037</v>
      </c>
      <c r="H1562" s="626" t="s">
        <v>527</v>
      </c>
      <c r="I1562" s="626" t="s">
        <v>4090</v>
      </c>
      <c r="J1562" s="626" t="s">
        <v>3533</v>
      </c>
      <c r="K1562" s="626" t="s">
        <v>4091</v>
      </c>
      <c r="L1562" s="627">
        <v>0</v>
      </c>
      <c r="M1562" s="627">
        <v>0</v>
      </c>
      <c r="N1562" s="626">
        <v>1</v>
      </c>
      <c r="O1562" s="691">
        <v>0.5</v>
      </c>
      <c r="P1562" s="627">
        <v>0</v>
      </c>
      <c r="Q1562" s="642"/>
      <c r="R1562" s="626">
        <v>1</v>
      </c>
      <c r="S1562" s="642">
        <v>1</v>
      </c>
      <c r="T1562" s="691">
        <v>0.5</v>
      </c>
      <c r="U1562" s="673">
        <v>1</v>
      </c>
    </row>
    <row r="1563" spans="1:21" ht="14.4" customHeight="1" x14ac:dyDescent="0.3">
      <c r="A1563" s="625">
        <v>7</v>
      </c>
      <c r="B1563" s="626" t="s">
        <v>528</v>
      </c>
      <c r="C1563" s="626">
        <v>89301074</v>
      </c>
      <c r="D1563" s="689" t="s">
        <v>4276</v>
      </c>
      <c r="E1563" s="690" t="s">
        <v>2904</v>
      </c>
      <c r="F1563" s="626" t="s">
        <v>2873</v>
      </c>
      <c r="G1563" s="626" t="s">
        <v>4271</v>
      </c>
      <c r="H1563" s="626" t="s">
        <v>527</v>
      </c>
      <c r="I1563" s="626" t="s">
        <v>4272</v>
      </c>
      <c r="J1563" s="626" t="s">
        <v>4273</v>
      </c>
      <c r="K1563" s="626" t="s">
        <v>4274</v>
      </c>
      <c r="L1563" s="627">
        <v>0</v>
      </c>
      <c r="M1563" s="627">
        <v>0</v>
      </c>
      <c r="N1563" s="626">
        <v>2</v>
      </c>
      <c r="O1563" s="691">
        <v>1</v>
      </c>
      <c r="P1563" s="627"/>
      <c r="Q1563" s="642"/>
      <c r="R1563" s="626"/>
      <c r="S1563" s="642">
        <v>0</v>
      </c>
      <c r="T1563" s="691"/>
      <c r="U1563" s="673">
        <v>0</v>
      </c>
    </row>
    <row r="1564" spans="1:21" ht="14.4" customHeight="1" x14ac:dyDescent="0.3">
      <c r="A1564" s="625">
        <v>7</v>
      </c>
      <c r="B1564" s="626" t="s">
        <v>528</v>
      </c>
      <c r="C1564" s="626">
        <v>89301074</v>
      </c>
      <c r="D1564" s="689" t="s">
        <v>4276</v>
      </c>
      <c r="E1564" s="690" t="s">
        <v>2912</v>
      </c>
      <c r="F1564" s="626" t="s">
        <v>2873</v>
      </c>
      <c r="G1564" s="626" t="s">
        <v>3891</v>
      </c>
      <c r="H1564" s="626" t="s">
        <v>527</v>
      </c>
      <c r="I1564" s="626" t="s">
        <v>571</v>
      </c>
      <c r="J1564" s="626" t="s">
        <v>3892</v>
      </c>
      <c r="K1564" s="626" t="s">
        <v>3893</v>
      </c>
      <c r="L1564" s="627">
        <v>112.82</v>
      </c>
      <c r="M1564" s="627">
        <v>451.28</v>
      </c>
      <c r="N1564" s="626">
        <v>4</v>
      </c>
      <c r="O1564" s="691">
        <v>1</v>
      </c>
      <c r="P1564" s="627">
        <v>225.64</v>
      </c>
      <c r="Q1564" s="642">
        <v>0.5</v>
      </c>
      <c r="R1564" s="626">
        <v>2</v>
      </c>
      <c r="S1564" s="642">
        <v>0.5</v>
      </c>
      <c r="T1564" s="691">
        <v>0.5</v>
      </c>
      <c r="U1564" s="673">
        <v>0.5</v>
      </c>
    </row>
    <row r="1565" spans="1:21" ht="14.4" customHeight="1" x14ac:dyDescent="0.3">
      <c r="A1565" s="625">
        <v>7</v>
      </c>
      <c r="B1565" s="626" t="s">
        <v>528</v>
      </c>
      <c r="C1565" s="626">
        <v>89301074</v>
      </c>
      <c r="D1565" s="689" t="s">
        <v>4276</v>
      </c>
      <c r="E1565" s="690" t="s">
        <v>2912</v>
      </c>
      <c r="F1565" s="626" t="s">
        <v>2873</v>
      </c>
      <c r="G1565" s="626" t="s">
        <v>3940</v>
      </c>
      <c r="H1565" s="626" t="s">
        <v>527</v>
      </c>
      <c r="I1565" s="626" t="s">
        <v>2307</v>
      </c>
      <c r="J1565" s="626" t="s">
        <v>2308</v>
      </c>
      <c r="K1565" s="626" t="s">
        <v>3941</v>
      </c>
      <c r="L1565" s="627">
        <v>203.33</v>
      </c>
      <c r="M1565" s="627">
        <v>813.32</v>
      </c>
      <c r="N1565" s="626">
        <v>4</v>
      </c>
      <c r="O1565" s="691">
        <v>1</v>
      </c>
      <c r="P1565" s="627">
        <v>406.66</v>
      </c>
      <c r="Q1565" s="642">
        <v>0.5</v>
      </c>
      <c r="R1565" s="626">
        <v>2</v>
      </c>
      <c r="S1565" s="642">
        <v>0.5</v>
      </c>
      <c r="T1565" s="691">
        <v>0.5</v>
      </c>
      <c r="U1565" s="673">
        <v>0.5</v>
      </c>
    </row>
    <row r="1566" spans="1:21" ht="14.4" customHeight="1" thickBot="1" x14ac:dyDescent="0.35">
      <c r="A1566" s="631">
        <v>7</v>
      </c>
      <c r="B1566" s="632" t="s">
        <v>528</v>
      </c>
      <c r="C1566" s="632">
        <v>89301074</v>
      </c>
      <c r="D1566" s="692" t="s">
        <v>4276</v>
      </c>
      <c r="E1566" s="693" t="s">
        <v>2913</v>
      </c>
      <c r="F1566" s="632" t="s">
        <v>2873</v>
      </c>
      <c r="G1566" s="632" t="s">
        <v>3448</v>
      </c>
      <c r="H1566" s="632" t="s">
        <v>527</v>
      </c>
      <c r="I1566" s="632" t="s">
        <v>3949</v>
      </c>
      <c r="J1566" s="632" t="s">
        <v>3950</v>
      </c>
      <c r="K1566" s="632" t="s">
        <v>3951</v>
      </c>
      <c r="L1566" s="633">
        <v>77.08</v>
      </c>
      <c r="M1566" s="633">
        <v>77.08</v>
      </c>
      <c r="N1566" s="632">
        <v>1</v>
      </c>
      <c r="O1566" s="694">
        <v>1</v>
      </c>
      <c r="P1566" s="633"/>
      <c r="Q1566" s="643">
        <v>0</v>
      </c>
      <c r="R1566" s="632"/>
      <c r="S1566" s="643">
        <v>0</v>
      </c>
      <c r="T1566" s="694"/>
      <c r="U1566" s="6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4277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2896</v>
      </c>
      <c r="B5" s="623">
        <v>227994.21</v>
      </c>
      <c r="C5" s="641">
        <v>0.28104512884588434</v>
      </c>
      <c r="D5" s="623">
        <v>583242.80000000016</v>
      </c>
      <c r="E5" s="641">
        <v>0.71895487115411572</v>
      </c>
      <c r="F5" s="624">
        <v>811237.01000000013</v>
      </c>
    </row>
    <row r="6" spans="1:6" ht="14.4" customHeight="1" x14ac:dyDescent="0.3">
      <c r="A6" s="653" t="s">
        <v>2904</v>
      </c>
      <c r="B6" s="629">
        <v>176150.68000000002</v>
      </c>
      <c r="C6" s="642">
        <v>0.19480916047418681</v>
      </c>
      <c r="D6" s="629">
        <v>728071.07</v>
      </c>
      <c r="E6" s="642">
        <v>0.80519083952581316</v>
      </c>
      <c r="F6" s="630">
        <v>904221.75</v>
      </c>
    </row>
    <row r="7" spans="1:6" ht="14.4" customHeight="1" x14ac:dyDescent="0.3">
      <c r="A7" s="653" t="s">
        <v>2893</v>
      </c>
      <c r="B7" s="629">
        <v>120222.33999999998</v>
      </c>
      <c r="C7" s="642">
        <v>0.17111600176612418</v>
      </c>
      <c r="D7" s="629">
        <v>582355.66999999981</v>
      </c>
      <c r="E7" s="642">
        <v>0.82888399823387582</v>
      </c>
      <c r="F7" s="630">
        <v>702578.00999999978</v>
      </c>
    </row>
    <row r="8" spans="1:6" ht="14.4" customHeight="1" x14ac:dyDescent="0.3">
      <c r="A8" s="653" t="s">
        <v>2888</v>
      </c>
      <c r="B8" s="629">
        <v>79314.63</v>
      </c>
      <c r="C8" s="642">
        <v>0.24043115024932932</v>
      </c>
      <c r="D8" s="629">
        <v>250570.37</v>
      </c>
      <c r="E8" s="642">
        <v>0.75956884975067063</v>
      </c>
      <c r="F8" s="630">
        <v>329885</v>
      </c>
    </row>
    <row r="9" spans="1:6" ht="14.4" customHeight="1" x14ac:dyDescent="0.3">
      <c r="A9" s="653" t="s">
        <v>2891</v>
      </c>
      <c r="B9" s="629">
        <v>65575.789999999994</v>
      </c>
      <c r="C9" s="642">
        <v>0.14319308768399244</v>
      </c>
      <c r="D9" s="629">
        <v>392377.81</v>
      </c>
      <c r="E9" s="642">
        <v>0.85680691231600759</v>
      </c>
      <c r="F9" s="630">
        <v>457953.6</v>
      </c>
    </row>
    <row r="10" spans="1:6" ht="14.4" customHeight="1" x14ac:dyDescent="0.3">
      <c r="A10" s="653" t="s">
        <v>2899</v>
      </c>
      <c r="B10" s="629">
        <v>46594.97</v>
      </c>
      <c r="C10" s="642">
        <v>0.10929433065465295</v>
      </c>
      <c r="D10" s="629">
        <v>379730.62</v>
      </c>
      <c r="E10" s="642">
        <v>0.89070566934534712</v>
      </c>
      <c r="F10" s="630">
        <v>426325.58999999997</v>
      </c>
    </row>
    <row r="11" spans="1:6" ht="14.4" customHeight="1" x14ac:dyDescent="0.3">
      <c r="A11" s="653" t="s">
        <v>2912</v>
      </c>
      <c r="B11" s="629">
        <v>6289.68</v>
      </c>
      <c r="C11" s="642">
        <v>0.23613074274593104</v>
      </c>
      <c r="D11" s="629">
        <v>20346.75</v>
      </c>
      <c r="E11" s="642">
        <v>0.76386925725406896</v>
      </c>
      <c r="F11" s="630">
        <v>26636.43</v>
      </c>
    </row>
    <row r="12" spans="1:6" ht="14.4" customHeight="1" x14ac:dyDescent="0.3">
      <c r="A12" s="653" t="s">
        <v>2913</v>
      </c>
      <c r="B12" s="629">
        <v>2259.36</v>
      </c>
      <c r="C12" s="642">
        <v>0.5885175315896819</v>
      </c>
      <c r="D12" s="629">
        <v>1579.71</v>
      </c>
      <c r="E12" s="642">
        <v>0.4114824684103181</v>
      </c>
      <c r="F12" s="630">
        <v>3839.07</v>
      </c>
    </row>
    <row r="13" spans="1:6" ht="14.4" customHeight="1" x14ac:dyDescent="0.3">
      <c r="A13" s="653" t="s">
        <v>2908</v>
      </c>
      <c r="B13" s="629">
        <v>1438.91</v>
      </c>
      <c r="C13" s="642">
        <v>0.52728378729969116</v>
      </c>
      <c r="D13" s="629">
        <v>1290</v>
      </c>
      <c r="E13" s="642">
        <v>0.47271621270030895</v>
      </c>
      <c r="F13" s="630">
        <v>2728.91</v>
      </c>
    </row>
    <row r="14" spans="1:6" ht="14.4" customHeight="1" x14ac:dyDescent="0.3">
      <c r="A14" s="653" t="s">
        <v>2903</v>
      </c>
      <c r="B14" s="629">
        <v>773.83</v>
      </c>
      <c r="C14" s="642">
        <v>0.49933536380765559</v>
      </c>
      <c r="D14" s="629">
        <v>775.89</v>
      </c>
      <c r="E14" s="642">
        <v>0.50066463619234436</v>
      </c>
      <c r="F14" s="630">
        <v>1549.72</v>
      </c>
    </row>
    <row r="15" spans="1:6" ht="14.4" customHeight="1" x14ac:dyDescent="0.3">
      <c r="A15" s="653" t="s">
        <v>2882</v>
      </c>
      <c r="B15" s="629">
        <v>481.8</v>
      </c>
      <c r="C15" s="642">
        <v>1</v>
      </c>
      <c r="D15" s="629"/>
      <c r="E15" s="642">
        <v>0</v>
      </c>
      <c r="F15" s="630">
        <v>481.8</v>
      </c>
    </row>
    <row r="16" spans="1:6" ht="14.4" customHeight="1" x14ac:dyDescent="0.3">
      <c r="A16" s="653" t="s">
        <v>2910</v>
      </c>
      <c r="B16" s="629">
        <v>444.5</v>
      </c>
      <c r="C16" s="642">
        <v>1</v>
      </c>
      <c r="D16" s="629"/>
      <c r="E16" s="642">
        <v>0</v>
      </c>
      <c r="F16" s="630">
        <v>444.5</v>
      </c>
    </row>
    <row r="17" spans="1:6" ht="14.4" customHeight="1" x14ac:dyDescent="0.3">
      <c r="A17" s="653" t="s">
        <v>2902</v>
      </c>
      <c r="B17" s="629">
        <v>385.15000000000003</v>
      </c>
      <c r="C17" s="642">
        <v>6.1478811638434688E-2</v>
      </c>
      <c r="D17" s="629">
        <v>5879.61</v>
      </c>
      <c r="E17" s="642">
        <v>0.93852118836156539</v>
      </c>
      <c r="F17" s="630">
        <v>6264.7599999999993</v>
      </c>
    </row>
    <row r="18" spans="1:6" ht="14.4" customHeight="1" x14ac:dyDescent="0.3">
      <c r="A18" s="653" t="s">
        <v>2905</v>
      </c>
      <c r="B18" s="629">
        <v>375.39</v>
      </c>
      <c r="C18" s="642">
        <v>1</v>
      </c>
      <c r="D18" s="629"/>
      <c r="E18" s="642">
        <v>0</v>
      </c>
      <c r="F18" s="630">
        <v>375.39</v>
      </c>
    </row>
    <row r="19" spans="1:6" ht="14.4" customHeight="1" x14ac:dyDescent="0.3">
      <c r="A19" s="653" t="s">
        <v>2885</v>
      </c>
      <c r="B19" s="629">
        <v>310.83</v>
      </c>
      <c r="C19" s="642">
        <v>1</v>
      </c>
      <c r="D19" s="629"/>
      <c r="E19" s="642">
        <v>0</v>
      </c>
      <c r="F19" s="630">
        <v>310.83</v>
      </c>
    </row>
    <row r="20" spans="1:6" ht="14.4" customHeight="1" x14ac:dyDescent="0.3">
      <c r="A20" s="653" t="s">
        <v>2886</v>
      </c>
      <c r="B20" s="629">
        <v>134.67000000000002</v>
      </c>
      <c r="C20" s="642">
        <v>5.1322212948883582E-2</v>
      </c>
      <c r="D20" s="629">
        <v>2489.34</v>
      </c>
      <c r="E20" s="642">
        <v>0.94867778705111638</v>
      </c>
      <c r="F20" s="630">
        <v>2624.01</v>
      </c>
    </row>
    <row r="21" spans="1:6" ht="14.4" customHeight="1" x14ac:dyDescent="0.3">
      <c r="A21" s="653" t="s">
        <v>2900</v>
      </c>
      <c r="B21" s="629">
        <v>97.18</v>
      </c>
      <c r="C21" s="642">
        <v>4.9253943153712045E-2</v>
      </c>
      <c r="D21" s="629">
        <v>1875.86</v>
      </c>
      <c r="E21" s="642">
        <v>0.95074605684628788</v>
      </c>
      <c r="F21" s="630">
        <v>1973.04</v>
      </c>
    </row>
    <row r="22" spans="1:6" ht="14.4" customHeight="1" x14ac:dyDescent="0.3">
      <c r="A22" s="653" t="s">
        <v>2883</v>
      </c>
      <c r="B22" s="629"/>
      <c r="C22" s="642">
        <v>0</v>
      </c>
      <c r="D22" s="629">
        <v>1677.97</v>
      </c>
      <c r="E22" s="642">
        <v>1</v>
      </c>
      <c r="F22" s="630">
        <v>1677.97</v>
      </c>
    </row>
    <row r="23" spans="1:6" ht="14.4" customHeight="1" x14ac:dyDescent="0.3">
      <c r="A23" s="653" t="s">
        <v>2898</v>
      </c>
      <c r="B23" s="629"/>
      <c r="C23" s="642">
        <v>0</v>
      </c>
      <c r="D23" s="629">
        <v>276.32</v>
      </c>
      <c r="E23" s="642">
        <v>1</v>
      </c>
      <c r="F23" s="630">
        <v>276.32</v>
      </c>
    </row>
    <row r="24" spans="1:6" ht="14.4" customHeight="1" x14ac:dyDescent="0.3">
      <c r="A24" s="653" t="s">
        <v>2909</v>
      </c>
      <c r="B24" s="629"/>
      <c r="C24" s="642">
        <v>0</v>
      </c>
      <c r="D24" s="629">
        <v>801.37</v>
      </c>
      <c r="E24" s="642">
        <v>1</v>
      </c>
      <c r="F24" s="630">
        <v>801.37</v>
      </c>
    </row>
    <row r="25" spans="1:6" ht="14.4" customHeight="1" x14ac:dyDescent="0.3">
      <c r="A25" s="653" t="s">
        <v>2881</v>
      </c>
      <c r="B25" s="629"/>
      <c r="C25" s="642">
        <v>0</v>
      </c>
      <c r="D25" s="629">
        <v>428.4</v>
      </c>
      <c r="E25" s="642">
        <v>1</v>
      </c>
      <c r="F25" s="630">
        <v>428.4</v>
      </c>
    </row>
    <row r="26" spans="1:6" ht="14.4" customHeight="1" x14ac:dyDescent="0.3">
      <c r="A26" s="653" t="s">
        <v>2897</v>
      </c>
      <c r="B26" s="629"/>
      <c r="C26" s="642">
        <v>0</v>
      </c>
      <c r="D26" s="629">
        <v>250.62</v>
      </c>
      <c r="E26" s="642">
        <v>1</v>
      </c>
      <c r="F26" s="630">
        <v>250.62</v>
      </c>
    </row>
    <row r="27" spans="1:6" ht="14.4" customHeight="1" x14ac:dyDescent="0.3">
      <c r="A27" s="653" t="s">
        <v>2894</v>
      </c>
      <c r="B27" s="629"/>
      <c r="C27" s="642">
        <v>0</v>
      </c>
      <c r="D27" s="629">
        <v>543.04</v>
      </c>
      <c r="E27" s="642">
        <v>1</v>
      </c>
      <c r="F27" s="630">
        <v>543.04</v>
      </c>
    </row>
    <row r="28" spans="1:6" ht="14.4" customHeight="1" x14ac:dyDescent="0.3">
      <c r="A28" s="653" t="s">
        <v>2880</v>
      </c>
      <c r="B28" s="629"/>
      <c r="C28" s="642">
        <v>0</v>
      </c>
      <c r="D28" s="629">
        <v>742.26</v>
      </c>
      <c r="E28" s="642">
        <v>1</v>
      </c>
      <c r="F28" s="630">
        <v>742.26</v>
      </c>
    </row>
    <row r="29" spans="1:6" ht="14.4" customHeight="1" x14ac:dyDescent="0.3">
      <c r="A29" s="653" t="s">
        <v>2907</v>
      </c>
      <c r="B29" s="629"/>
      <c r="C29" s="642">
        <v>0</v>
      </c>
      <c r="D29" s="629">
        <v>96.63</v>
      </c>
      <c r="E29" s="642">
        <v>1</v>
      </c>
      <c r="F29" s="630">
        <v>96.63</v>
      </c>
    </row>
    <row r="30" spans="1:6" ht="14.4" customHeight="1" x14ac:dyDescent="0.3">
      <c r="A30" s="653" t="s">
        <v>2887</v>
      </c>
      <c r="B30" s="629"/>
      <c r="C30" s="642">
        <v>0</v>
      </c>
      <c r="D30" s="629">
        <v>1552.05</v>
      </c>
      <c r="E30" s="642">
        <v>1</v>
      </c>
      <c r="F30" s="630">
        <v>1552.05</v>
      </c>
    </row>
    <row r="31" spans="1:6" ht="14.4" customHeight="1" x14ac:dyDescent="0.3">
      <c r="A31" s="653" t="s">
        <v>2895</v>
      </c>
      <c r="B31" s="629"/>
      <c r="C31" s="642">
        <v>0</v>
      </c>
      <c r="D31" s="629">
        <v>65.069999999999993</v>
      </c>
      <c r="E31" s="642">
        <v>1</v>
      </c>
      <c r="F31" s="630">
        <v>65.069999999999993</v>
      </c>
    </row>
    <row r="32" spans="1:6" ht="14.4" customHeight="1" x14ac:dyDescent="0.3">
      <c r="A32" s="653" t="s">
        <v>2901</v>
      </c>
      <c r="B32" s="629"/>
      <c r="C32" s="642">
        <v>0</v>
      </c>
      <c r="D32" s="629">
        <v>1422.86</v>
      </c>
      <c r="E32" s="642">
        <v>1</v>
      </c>
      <c r="F32" s="630">
        <v>1422.86</v>
      </c>
    </row>
    <row r="33" spans="1:6" ht="14.4" customHeight="1" x14ac:dyDescent="0.3">
      <c r="A33" s="653" t="s">
        <v>2889</v>
      </c>
      <c r="B33" s="629">
        <v>0</v>
      </c>
      <c r="C33" s="642"/>
      <c r="D33" s="629"/>
      <c r="E33" s="642"/>
      <c r="F33" s="630">
        <v>0</v>
      </c>
    </row>
    <row r="34" spans="1:6" ht="14.4" customHeight="1" x14ac:dyDescent="0.3">
      <c r="A34" s="653" t="s">
        <v>2892</v>
      </c>
      <c r="B34" s="629"/>
      <c r="C34" s="642">
        <v>0</v>
      </c>
      <c r="D34" s="629">
        <v>1596.41</v>
      </c>
      <c r="E34" s="642">
        <v>1</v>
      </c>
      <c r="F34" s="630">
        <v>1596.41</v>
      </c>
    </row>
    <row r="35" spans="1:6" ht="14.4" customHeight="1" thickBot="1" x14ac:dyDescent="0.35">
      <c r="A35" s="654" t="s">
        <v>2911</v>
      </c>
      <c r="B35" s="644"/>
      <c r="C35" s="645">
        <v>0</v>
      </c>
      <c r="D35" s="644">
        <v>371.82</v>
      </c>
      <c r="E35" s="645">
        <v>1</v>
      </c>
      <c r="F35" s="646">
        <v>371.82</v>
      </c>
    </row>
    <row r="36" spans="1:6" ht="14.4" customHeight="1" thickBot="1" x14ac:dyDescent="0.35">
      <c r="A36" s="648" t="s">
        <v>6</v>
      </c>
      <c r="B36" s="649">
        <v>728843.92000000016</v>
      </c>
      <c r="C36" s="650">
        <v>0.19755860468971101</v>
      </c>
      <c r="D36" s="649">
        <v>2960410.3199999994</v>
      </c>
      <c r="E36" s="650">
        <v>0.80244139531028891</v>
      </c>
      <c r="F36" s="651">
        <v>3689254.2399999998</v>
      </c>
    </row>
    <row r="37" spans="1:6" ht="14.4" customHeight="1" thickBot="1" x14ac:dyDescent="0.35"/>
    <row r="38" spans="1:6" ht="14.4" customHeight="1" x14ac:dyDescent="0.3">
      <c r="A38" s="652" t="s">
        <v>4278</v>
      </c>
      <c r="B38" s="623">
        <v>443879.58999999997</v>
      </c>
      <c r="C38" s="641">
        <v>0.2592585308973398</v>
      </c>
      <c r="D38" s="623">
        <v>1268232.2099999997</v>
      </c>
      <c r="E38" s="641">
        <v>0.74074146910266014</v>
      </c>
      <c r="F38" s="624">
        <v>1712111.7999999998</v>
      </c>
    </row>
    <row r="39" spans="1:6" ht="14.4" customHeight="1" x14ac:dyDescent="0.3">
      <c r="A39" s="653" t="s">
        <v>4279</v>
      </c>
      <c r="B39" s="629">
        <v>240656.51999999996</v>
      </c>
      <c r="C39" s="642">
        <v>0.20805128803816261</v>
      </c>
      <c r="D39" s="629">
        <v>916060.75999999989</v>
      </c>
      <c r="E39" s="642">
        <v>0.79194871196183747</v>
      </c>
      <c r="F39" s="630">
        <v>1156717.2799999998</v>
      </c>
    </row>
    <row r="40" spans="1:6" ht="14.4" customHeight="1" x14ac:dyDescent="0.3">
      <c r="A40" s="653" t="s">
        <v>2686</v>
      </c>
      <c r="B40" s="629">
        <v>14438.869999999997</v>
      </c>
      <c r="C40" s="642">
        <v>0.15874532563424212</v>
      </c>
      <c r="D40" s="629">
        <v>76517.320000000007</v>
      </c>
      <c r="E40" s="642">
        <v>0.84125467436575785</v>
      </c>
      <c r="F40" s="630">
        <v>90956.19</v>
      </c>
    </row>
    <row r="41" spans="1:6" ht="14.4" customHeight="1" x14ac:dyDescent="0.3">
      <c r="A41" s="653" t="s">
        <v>4280</v>
      </c>
      <c r="B41" s="629">
        <v>6029.64</v>
      </c>
      <c r="C41" s="642">
        <v>1</v>
      </c>
      <c r="D41" s="629"/>
      <c r="E41" s="642">
        <v>0</v>
      </c>
      <c r="F41" s="630">
        <v>6029.64</v>
      </c>
    </row>
    <row r="42" spans="1:6" ht="14.4" customHeight="1" x14ac:dyDescent="0.3">
      <c r="A42" s="653" t="s">
        <v>2631</v>
      </c>
      <c r="B42" s="629">
        <v>5604.0300000000007</v>
      </c>
      <c r="C42" s="642">
        <v>0.1396240734133668</v>
      </c>
      <c r="D42" s="629">
        <v>34532.53</v>
      </c>
      <c r="E42" s="642">
        <v>0.86037592658663331</v>
      </c>
      <c r="F42" s="630">
        <v>40136.559999999998</v>
      </c>
    </row>
    <row r="43" spans="1:6" ht="14.4" customHeight="1" x14ac:dyDescent="0.3">
      <c r="A43" s="653" t="s">
        <v>2634</v>
      </c>
      <c r="B43" s="629">
        <v>3285.4199999999996</v>
      </c>
      <c r="C43" s="642">
        <v>0.31627952647888702</v>
      </c>
      <c r="D43" s="629">
        <v>7102.2900000000018</v>
      </c>
      <c r="E43" s="642">
        <v>0.68372047352111309</v>
      </c>
      <c r="F43" s="630">
        <v>10387.710000000001</v>
      </c>
    </row>
    <row r="44" spans="1:6" ht="14.4" customHeight="1" x14ac:dyDescent="0.3">
      <c r="A44" s="653" t="s">
        <v>2688</v>
      </c>
      <c r="B44" s="629">
        <v>2957.42</v>
      </c>
      <c r="C44" s="642">
        <v>1.5820149429699618E-2</v>
      </c>
      <c r="D44" s="629">
        <v>183982.65999999995</v>
      </c>
      <c r="E44" s="642">
        <v>0.98417985057030033</v>
      </c>
      <c r="F44" s="630">
        <v>186940.07999999996</v>
      </c>
    </row>
    <row r="45" spans="1:6" ht="14.4" customHeight="1" x14ac:dyDescent="0.3">
      <c r="A45" s="653" t="s">
        <v>2699</v>
      </c>
      <c r="B45" s="629">
        <v>2721.16</v>
      </c>
      <c r="C45" s="642">
        <v>0.14936541271501921</v>
      </c>
      <c r="D45" s="629">
        <v>15496.980000000001</v>
      </c>
      <c r="E45" s="642">
        <v>0.85063458728498087</v>
      </c>
      <c r="F45" s="630">
        <v>18218.14</v>
      </c>
    </row>
    <row r="46" spans="1:6" ht="14.4" customHeight="1" x14ac:dyDescent="0.3">
      <c r="A46" s="653" t="s">
        <v>4281</v>
      </c>
      <c r="B46" s="629">
        <v>1957.18</v>
      </c>
      <c r="C46" s="642">
        <v>0.58688344673105697</v>
      </c>
      <c r="D46" s="629">
        <v>1377.6899999999998</v>
      </c>
      <c r="E46" s="642">
        <v>0.41311655326894298</v>
      </c>
      <c r="F46" s="630">
        <v>3334.87</v>
      </c>
    </row>
    <row r="47" spans="1:6" ht="14.4" customHeight="1" x14ac:dyDescent="0.3">
      <c r="A47" s="653" t="s">
        <v>2642</v>
      </c>
      <c r="B47" s="629">
        <v>1264.3899999999999</v>
      </c>
      <c r="C47" s="642">
        <v>0.30440529270711952</v>
      </c>
      <c r="D47" s="629">
        <v>2889.25</v>
      </c>
      <c r="E47" s="642">
        <v>0.69559470729288053</v>
      </c>
      <c r="F47" s="630">
        <v>4153.6399999999994</v>
      </c>
    </row>
    <row r="48" spans="1:6" ht="14.4" customHeight="1" x14ac:dyDescent="0.3">
      <c r="A48" s="653" t="s">
        <v>2700</v>
      </c>
      <c r="B48" s="629">
        <v>1239.6600000000001</v>
      </c>
      <c r="C48" s="642">
        <v>1</v>
      </c>
      <c r="D48" s="629">
        <v>0</v>
      </c>
      <c r="E48" s="642">
        <v>0</v>
      </c>
      <c r="F48" s="630">
        <v>1239.6600000000001</v>
      </c>
    </row>
    <row r="49" spans="1:6" ht="14.4" customHeight="1" x14ac:dyDescent="0.3">
      <c r="A49" s="653" t="s">
        <v>2637</v>
      </c>
      <c r="B49" s="629">
        <v>918.2700000000001</v>
      </c>
      <c r="C49" s="642">
        <v>0.28108040270223117</v>
      </c>
      <c r="D49" s="629">
        <v>2348.6600000000003</v>
      </c>
      <c r="E49" s="642">
        <v>0.71891959729776889</v>
      </c>
      <c r="F49" s="630">
        <v>3266.9300000000003</v>
      </c>
    </row>
    <row r="50" spans="1:6" ht="14.4" customHeight="1" x14ac:dyDescent="0.3">
      <c r="A50" s="653" t="s">
        <v>2640</v>
      </c>
      <c r="B50" s="629">
        <v>743.56</v>
      </c>
      <c r="C50" s="642">
        <v>0.3403690428780034</v>
      </c>
      <c r="D50" s="629">
        <v>1441.0100000000002</v>
      </c>
      <c r="E50" s="642">
        <v>0.6596309571219966</v>
      </c>
      <c r="F50" s="630">
        <v>2184.5700000000002</v>
      </c>
    </row>
    <row r="51" spans="1:6" ht="14.4" customHeight="1" x14ac:dyDescent="0.3">
      <c r="A51" s="653" t="s">
        <v>2643</v>
      </c>
      <c r="B51" s="629">
        <v>699.15</v>
      </c>
      <c r="C51" s="642">
        <v>1</v>
      </c>
      <c r="D51" s="629"/>
      <c r="E51" s="642">
        <v>0</v>
      </c>
      <c r="F51" s="630">
        <v>699.15</v>
      </c>
    </row>
    <row r="52" spans="1:6" ht="14.4" customHeight="1" x14ac:dyDescent="0.3">
      <c r="A52" s="653" t="s">
        <v>2665</v>
      </c>
      <c r="B52" s="629">
        <v>610.14</v>
      </c>
      <c r="C52" s="642">
        <v>1</v>
      </c>
      <c r="D52" s="629"/>
      <c r="E52" s="642">
        <v>0</v>
      </c>
      <c r="F52" s="630">
        <v>610.14</v>
      </c>
    </row>
    <row r="53" spans="1:6" ht="14.4" customHeight="1" x14ac:dyDescent="0.3">
      <c r="A53" s="653" t="s">
        <v>4282</v>
      </c>
      <c r="B53" s="629">
        <v>481.8</v>
      </c>
      <c r="C53" s="642">
        <v>1</v>
      </c>
      <c r="D53" s="629"/>
      <c r="E53" s="642">
        <v>0</v>
      </c>
      <c r="F53" s="630">
        <v>481.8</v>
      </c>
    </row>
    <row r="54" spans="1:6" ht="14.4" customHeight="1" x14ac:dyDescent="0.3">
      <c r="A54" s="653" t="s">
        <v>2697</v>
      </c>
      <c r="B54" s="629">
        <v>368.44</v>
      </c>
      <c r="C54" s="642">
        <v>0.24612876935615322</v>
      </c>
      <c r="D54" s="629">
        <v>1128.5</v>
      </c>
      <c r="E54" s="642">
        <v>0.75387123064384676</v>
      </c>
      <c r="F54" s="630">
        <v>1496.94</v>
      </c>
    </row>
    <row r="55" spans="1:6" ht="14.4" customHeight="1" x14ac:dyDescent="0.3">
      <c r="A55" s="653" t="s">
        <v>2692</v>
      </c>
      <c r="B55" s="629">
        <v>293.95000000000005</v>
      </c>
      <c r="C55" s="642">
        <v>0.50341662242468876</v>
      </c>
      <c r="D55" s="629">
        <v>289.96000000000004</v>
      </c>
      <c r="E55" s="642">
        <v>0.49658337757531124</v>
      </c>
      <c r="F55" s="630">
        <v>583.91000000000008</v>
      </c>
    </row>
    <row r="56" spans="1:6" ht="14.4" customHeight="1" x14ac:dyDescent="0.3">
      <c r="A56" s="653" t="s">
        <v>2638</v>
      </c>
      <c r="B56" s="629">
        <v>227.33</v>
      </c>
      <c r="C56" s="642">
        <v>0.77746238030095771</v>
      </c>
      <c r="D56" s="629">
        <v>65.069999999999993</v>
      </c>
      <c r="E56" s="642">
        <v>0.2225376196990424</v>
      </c>
      <c r="F56" s="630">
        <v>292.39999999999998</v>
      </c>
    </row>
    <row r="57" spans="1:6" ht="14.4" customHeight="1" x14ac:dyDescent="0.3">
      <c r="A57" s="653" t="s">
        <v>2648</v>
      </c>
      <c r="B57" s="629">
        <v>184.82999999999998</v>
      </c>
      <c r="C57" s="642">
        <v>1</v>
      </c>
      <c r="D57" s="629"/>
      <c r="E57" s="642">
        <v>0</v>
      </c>
      <c r="F57" s="630">
        <v>184.82999999999998</v>
      </c>
    </row>
    <row r="58" spans="1:6" ht="14.4" customHeight="1" x14ac:dyDescent="0.3">
      <c r="A58" s="653" t="s">
        <v>2644</v>
      </c>
      <c r="B58" s="629">
        <v>134.67000000000002</v>
      </c>
      <c r="C58" s="642">
        <v>1</v>
      </c>
      <c r="D58" s="629"/>
      <c r="E58" s="642">
        <v>0</v>
      </c>
      <c r="F58" s="630">
        <v>134.67000000000002</v>
      </c>
    </row>
    <row r="59" spans="1:6" ht="14.4" customHeight="1" x14ac:dyDescent="0.3">
      <c r="A59" s="653" t="s">
        <v>2691</v>
      </c>
      <c r="B59" s="629">
        <v>75.210000000000008</v>
      </c>
      <c r="C59" s="642">
        <v>0.47370410027083204</v>
      </c>
      <c r="D59" s="629">
        <v>83.56</v>
      </c>
      <c r="E59" s="642">
        <v>0.5262958997291679</v>
      </c>
      <c r="F59" s="630">
        <v>158.77000000000001</v>
      </c>
    </row>
    <row r="60" spans="1:6" ht="14.4" customHeight="1" x14ac:dyDescent="0.3">
      <c r="A60" s="653" t="s">
        <v>2646</v>
      </c>
      <c r="B60" s="629">
        <v>72.69</v>
      </c>
      <c r="C60" s="642">
        <v>1</v>
      </c>
      <c r="D60" s="629"/>
      <c r="E60" s="642">
        <v>0</v>
      </c>
      <c r="F60" s="630">
        <v>72.69</v>
      </c>
    </row>
    <row r="61" spans="1:6" ht="14.4" customHeight="1" x14ac:dyDescent="0.3">
      <c r="A61" s="653" t="s">
        <v>2676</v>
      </c>
      <c r="B61" s="629">
        <v>0</v>
      </c>
      <c r="C61" s="642">
        <v>0</v>
      </c>
      <c r="D61" s="629">
        <v>1859.52</v>
      </c>
      <c r="E61" s="642">
        <v>1</v>
      </c>
      <c r="F61" s="630">
        <v>1859.52</v>
      </c>
    </row>
    <row r="62" spans="1:6" ht="14.4" customHeight="1" x14ac:dyDescent="0.3">
      <c r="A62" s="653" t="s">
        <v>4283</v>
      </c>
      <c r="B62" s="629"/>
      <c r="C62" s="642">
        <v>0</v>
      </c>
      <c r="D62" s="629">
        <v>380627.52000000008</v>
      </c>
      <c r="E62" s="642">
        <v>1</v>
      </c>
      <c r="F62" s="630">
        <v>380627.52000000008</v>
      </c>
    </row>
    <row r="63" spans="1:6" ht="14.4" customHeight="1" x14ac:dyDescent="0.3">
      <c r="A63" s="653" t="s">
        <v>2633</v>
      </c>
      <c r="B63" s="629">
        <v>0</v>
      </c>
      <c r="C63" s="642"/>
      <c r="D63" s="629"/>
      <c r="E63" s="642"/>
      <c r="F63" s="630">
        <v>0</v>
      </c>
    </row>
    <row r="64" spans="1:6" ht="14.4" customHeight="1" x14ac:dyDescent="0.3">
      <c r="A64" s="653" t="s">
        <v>4284</v>
      </c>
      <c r="B64" s="629"/>
      <c r="C64" s="642">
        <v>0</v>
      </c>
      <c r="D64" s="629">
        <v>250.62</v>
      </c>
      <c r="E64" s="642">
        <v>1</v>
      </c>
      <c r="F64" s="630">
        <v>250.62</v>
      </c>
    </row>
    <row r="65" spans="1:6" ht="14.4" customHeight="1" x14ac:dyDescent="0.3">
      <c r="A65" s="653" t="s">
        <v>2674</v>
      </c>
      <c r="B65" s="629"/>
      <c r="C65" s="642">
        <v>0</v>
      </c>
      <c r="D65" s="629">
        <v>21332</v>
      </c>
      <c r="E65" s="642">
        <v>1</v>
      </c>
      <c r="F65" s="630">
        <v>21332</v>
      </c>
    </row>
    <row r="66" spans="1:6" ht="14.4" customHeight="1" x14ac:dyDescent="0.3">
      <c r="A66" s="653" t="s">
        <v>2630</v>
      </c>
      <c r="B66" s="629"/>
      <c r="C66" s="642"/>
      <c r="D66" s="629">
        <v>0</v>
      </c>
      <c r="E66" s="642"/>
      <c r="F66" s="630">
        <v>0</v>
      </c>
    </row>
    <row r="67" spans="1:6" ht="14.4" customHeight="1" x14ac:dyDescent="0.3">
      <c r="A67" s="653" t="s">
        <v>2702</v>
      </c>
      <c r="B67" s="629"/>
      <c r="C67" s="642">
        <v>0</v>
      </c>
      <c r="D67" s="629">
        <v>913.5</v>
      </c>
      <c r="E67" s="642">
        <v>1</v>
      </c>
      <c r="F67" s="630">
        <v>913.5</v>
      </c>
    </row>
    <row r="68" spans="1:6" ht="14.4" customHeight="1" x14ac:dyDescent="0.3">
      <c r="A68" s="653" t="s">
        <v>2678</v>
      </c>
      <c r="B68" s="629">
        <v>0</v>
      </c>
      <c r="C68" s="642">
        <v>0</v>
      </c>
      <c r="D68" s="629">
        <v>7778.6000000000013</v>
      </c>
      <c r="E68" s="642">
        <v>1</v>
      </c>
      <c r="F68" s="630">
        <v>7778.6000000000013</v>
      </c>
    </row>
    <row r="69" spans="1:6" ht="14.4" customHeight="1" x14ac:dyDescent="0.3">
      <c r="A69" s="653" t="s">
        <v>2656</v>
      </c>
      <c r="B69" s="629">
        <v>0</v>
      </c>
      <c r="C69" s="642">
        <v>0</v>
      </c>
      <c r="D69" s="629">
        <v>3308.36</v>
      </c>
      <c r="E69" s="642">
        <v>1</v>
      </c>
      <c r="F69" s="630">
        <v>3308.36</v>
      </c>
    </row>
    <row r="70" spans="1:6" ht="14.4" customHeight="1" x14ac:dyDescent="0.3">
      <c r="A70" s="653" t="s">
        <v>2659</v>
      </c>
      <c r="B70" s="629"/>
      <c r="C70" s="642">
        <v>0</v>
      </c>
      <c r="D70" s="629">
        <v>38.130000000000003</v>
      </c>
      <c r="E70" s="642">
        <v>1</v>
      </c>
      <c r="F70" s="630">
        <v>38.130000000000003</v>
      </c>
    </row>
    <row r="71" spans="1:6" ht="14.4" customHeight="1" x14ac:dyDescent="0.3">
      <c r="A71" s="653" t="s">
        <v>2655</v>
      </c>
      <c r="B71" s="629"/>
      <c r="C71" s="642">
        <v>0</v>
      </c>
      <c r="D71" s="629">
        <v>1414.71</v>
      </c>
      <c r="E71" s="642">
        <v>1</v>
      </c>
      <c r="F71" s="630">
        <v>1414.71</v>
      </c>
    </row>
    <row r="72" spans="1:6" ht="14.4" customHeight="1" x14ac:dyDescent="0.3">
      <c r="A72" s="653" t="s">
        <v>2704</v>
      </c>
      <c r="B72" s="629"/>
      <c r="C72" s="642">
        <v>0</v>
      </c>
      <c r="D72" s="629">
        <v>441.83</v>
      </c>
      <c r="E72" s="642">
        <v>1</v>
      </c>
      <c r="F72" s="630">
        <v>441.83</v>
      </c>
    </row>
    <row r="73" spans="1:6" ht="14.4" customHeight="1" x14ac:dyDescent="0.3">
      <c r="A73" s="653" t="s">
        <v>2650</v>
      </c>
      <c r="B73" s="629"/>
      <c r="C73" s="642">
        <v>0</v>
      </c>
      <c r="D73" s="629">
        <v>1082.76</v>
      </c>
      <c r="E73" s="642">
        <v>1</v>
      </c>
      <c r="F73" s="630">
        <v>1082.76</v>
      </c>
    </row>
    <row r="74" spans="1:6" ht="14.4" customHeight="1" x14ac:dyDescent="0.3">
      <c r="A74" s="653" t="s">
        <v>2693</v>
      </c>
      <c r="B74" s="629"/>
      <c r="C74" s="642">
        <v>0</v>
      </c>
      <c r="D74" s="629">
        <v>1599.68</v>
      </c>
      <c r="E74" s="642">
        <v>1</v>
      </c>
      <c r="F74" s="630">
        <v>1599.68</v>
      </c>
    </row>
    <row r="75" spans="1:6" ht="14.4" customHeight="1" x14ac:dyDescent="0.3">
      <c r="A75" s="653" t="s">
        <v>2685</v>
      </c>
      <c r="B75" s="629"/>
      <c r="C75" s="642">
        <v>0</v>
      </c>
      <c r="D75" s="629">
        <v>1820.3900000000003</v>
      </c>
      <c r="E75" s="642">
        <v>1</v>
      </c>
      <c r="F75" s="630">
        <v>1820.3900000000003</v>
      </c>
    </row>
    <row r="76" spans="1:6" ht="14.4" customHeight="1" x14ac:dyDescent="0.3">
      <c r="A76" s="653" t="s">
        <v>2680</v>
      </c>
      <c r="B76" s="629"/>
      <c r="C76" s="642">
        <v>0</v>
      </c>
      <c r="D76" s="629">
        <v>414.85</v>
      </c>
      <c r="E76" s="642">
        <v>1</v>
      </c>
      <c r="F76" s="630">
        <v>414.85</v>
      </c>
    </row>
    <row r="77" spans="1:6" ht="14.4" customHeight="1" x14ac:dyDescent="0.3">
      <c r="A77" s="653" t="s">
        <v>4285</v>
      </c>
      <c r="B77" s="629"/>
      <c r="C77" s="642">
        <v>0</v>
      </c>
      <c r="D77" s="629">
        <v>723.68999999999994</v>
      </c>
      <c r="E77" s="642">
        <v>1</v>
      </c>
      <c r="F77" s="630">
        <v>723.68999999999994</v>
      </c>
    </row>
    <row r="78" spans="1:6" ht="14.4" customHeight="1" x14ac:dyDescent="0.3">
      <c r="A78" s="653" t="s">
        <v>2654</v>
      </c>
      <c r="B78" s="629"/>
      <c r="C78" s="642">
        <v>0</v>
      </c>
      <c r="D78" s="629">
        <v>139.72</v>
      </c>
      <c r="E78" s="642">
        <v>1</v>
      </c>
      <c r="F78" s="630">
        <v>139.72</v>
      </c>
    </row>
    <row r="79" spans="1:6" ht="14.4" customHeight="1" x14ac:dyDescent="0.3">
      <c r="A79" s="653" t="s">
        <v>2694</v>
      </c>
      <c r="B79" s="629"/>
      <c r="C79" s="642">
        <v>0</v>
      </c>
      <c r="D79" s="629">
        <v>6698.42</v>
      </c>
      <c r="E79" s="642">
        <v>1</v>
      </c>
      <c r="F79" s="630">
        <v>6698.42</v>
      </c>
    </row>
    <row r="80" spans="1:6" ht="14.4" customHeight="1" x14ac:dyDescent="0.3">
      <c r="A80" s="653" t="s">
        <v>2671</v>
      </c>
      <c r="B80" s="629"/>
      <c r="C80" s="642">
        <v>0</v>
      </c>
      <c r="D80" s="629">
        <v>489.02</v>
      </c>
      <c r="E80" s="642">
        <v>1</v>
      </c>
      <c r="F80" s="630">
        <v>489.02</v>
      </c>
    </row>
    <row r="81" spans="1:6" ht="14.4" customHeight="1" x14ac:dyDescent="0.3">
      <c r="A81" s="653" t="s">
        <v>2690</v>
      </c>
      <c r="B81" s="629"/>
      <c r="C81" s="642">
        <v>0</v>
      </c>
      <c r="D81" s="629">
        <v>970.29</v>
      </c>
      <c r="E81" s="642">
        <v>1</v>
      </c>
      <c r="F81" s="630">
        <v>970.29</v>
      </c>
    </row>
    <row r="82" spans="1:6" ht="14.4" customHeight="1" x14ac:dyDescent="0.3">
      <c r="A82" s="653" t="s">
        <v>2653</v>
      </c>
      <c r="B82" s="629"/>
      <c r="C82" s="642">
        <v>0</v>
      </c>
      <c r="D82" s="629">
        <v>3786.0599999999995</v>
      </c>
      <c r="E82" s="642">
        <v>1</v>
      </c>
      <c r="F82" s="630">
        <v>3786.0599999999995</v>
      </c>
    </row>
    <row r="83" spans="1:6" ht="14.4" customHeight="1" x14ac:dyDescent="0.3">
      <c r="A83" s="653" t="s">
        <v>4286</v>
      </c>
      <c r="B83" s="629"/>
      <c r="C83" s="642"/>
      <c r="D83" s="629">
        <v>0</v>
      </c>
      <c r="E83" s="642"/>
      <c r="F83" s="630">
        <v>0</v>
      </c>
    </row>
    <row r="84" spans="1:6" ht="14.4" customHeight="1" x14ac:dyDescent="0.3">
      <c r="A84" s="653" t="s">
        <v>2663</v>
      </c>
      <c r="B84" s="629">
        <v>0</v>
      </c>
      <c r="C84" s="642">
        <v>0</v>
      </c>
      <c r="D84" s="629">
        <v>6377.5700000000015</v>
      </c>
      <c r="E84" s="642">
        <v>1</v>
      </c>
      <c r="F84" s="630">
        <v>6377.5700000000015</v>
      </c>
    </row>
    <row r="85" spans="1:6" ht="14.4" customHeight="1" x14ac:dyDescent="0.3">
      <c r="A85" s="653" t="s">
        <v>2683</v>
      </c>
      <c r="B85" s="629"/>
      <c r="C85" s="642">
        <v>0</v>
      </c>
      <c r="D85" s="629">
        <v>298.52</v>
      </c>
      <c r="E85" s="642">
        <v>1</v>
      </c>
      <c r="F85" s="630">
        <v>298.52</v>
      </c>
    </row>
    <row r="86" spans="1:6" ht="14.4" customHeight="1" x14ac:dyDescent="0.3">
      <c r="A86" s="653" t="s">
        <v>4287</v>
      </c>
      <c r="B86" s="629"/>
      <c r="C86" s="642">
        <v>0</v>
      </c>
      <c r="D86" s="629">
        <v>550.96</v>
      </c>
      <c r="E86" s="642">
        <v>1</v>
      </c>
      <c r="F86" s="630">
        <v>550.96</v>
      </c>
    </row>
    <row r="87" spans="1:6" ht="14.4" customHeight="1" x14ac:dyDescent="0.3">
      <c r="A87" s="653" t="s">
        <v>2651</v>
      </c>
      <c r="B87" s="629"/>
      <c r="C87" s="642">
        <v>0</v>
      </c>
      <c r="D87" s="629">
        <v>83.1</v>
      </c>
      <c r="E87" s="642">
        <v>1</v>
      </c>
      <c r="F87" s="630">
        <v>83.1</v>
      </c>
    </row>
    <row r="88" spans="1:6" ht="14.4" customHeight="1" x14ac:dyDescent="0.3">
      <c r="A88" s="653" t="s">
        <v>4288</v>
      </c>
      <c r="B88" s="629"/>
      <c r="C88" s="642">
        <v>0</v>
      </c>
      <c r="D88" s="629">
        <v>195.78000000000003</v>
      </c>
      <c r="E88" s="642">
        <v>1</v>
      </c>
      <c r="F88" s="630">
        <v>195.78000000000003</v>
      </c>
    </row>
    <row r="89" spans="1:6" ht="14.4" customHeight="1" thickBot="1" x14ac:dyDescent="0.35">
      <c r="A89" s="654" t="s">
        <v>2641</v>
      </c>
      <c r="B89" s="644">
        <v>0</v>
      </c>
      <c r="C89" s="645">
        <v>0</v>
      </c>
      <c r="D89" s="644">
        <v>5666.2700000000013</v>
      </c>
      <c r="E89" s="645">
        <v>1</v>
      </c>
      <c r="F89" s="646">
        <v>5666.2700000000013</v>
      </c>
    </row>
    <row r="90" spans="1:6" ht="14.4" customHeight="1" thickBot="1" x14ac:dyDescent="0.35">
      <c r="A90" s="648" t="s">
        <v>6</v>
      </c>
      <c r="B90" s="649">
        <v>728843.92000000016</v>
      </c>
      <c r="C90" s="650">
        <v>0.19755860468971098</v>
      </c>
      <c r="D90" s="649">
        <v>2960410.3199999994</v>
      </c>
      <c r="E90" s="650">
        <v>0.8024413953102888</v>
      </c>
      <c r="F90" s="651">
        <v>3689254.24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{577F46AC-F8F2-4FC3-877E-AA77CA383385}</x14:id>
        </ext>
      </extLst>
    </cfRule>
  </conditionalFormatting>
  <conditionalFormatting sqref="F38:F8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{4BE22259-AA85-4DF2-8B23-C045275D8363}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7F46AC-F8F2-4FC3-877E-AA77CA3833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4BE22259-AA85-4DF2-8B23-C045275D83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F38:F89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702</v>
      </c>
      <c r="G3" s="56">
        <f>SUBTOTAL(9,G6:G1048576)</f>
        <v>728843.91999999993</v>
      </c>
      <c r="H3" s="57">
        <f>IF(M3=0,0,G3/M3)</f>
        <v>0.19755860468971095</v>
      </c>
      <c r="I3" s="56">
        <f>SUBTOTAL(9,I6:I1048576)</f>
        <v>2911</v>
      </c>
      <c r="J3" s="56">
        <f>SUBTOTAL(9,J6:J1048576)</f>
        <v>2960410.3199999984</v>
      </c>
      <c r="K3" s="57">
        <f>IF(M3=0,0,J3/M3)</f>
        <v>0.8024413953102888</v>
      </c>
      <c r="L3" s="56">
        <f>SUBTOTAL(9,L6:L1048576)</f>
        <v>3613</v>
      </c>
      <c r="M3" s="58">
        <f>SUBTOTAL(9,M6:M1048576)</f>
        <v>3689254.2399999993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2880</v>
      </c>
      <c r="B6" s="620" t="s">
        <v>2752</v>
      </c>
      <c r="C6" s="620" t="s">
        <v>2916</v>
      </c>
      <c r="D6" s="620" t="s">
        <v>2917</v>
      </c>
      <c r="E6" s="620" t="s">
        <v>2918</v>
      </c>
      <c r="F6" s="623"/>
      <c r="G6" s="623"/>
      <c r="H6" s="641">
        <v>0</v>
      </c>
      <c r="I6" s="623">
        <v>1</v>
      </c>
      <c r="J6" s="623">
        <v>270.69</v>
      </c>
      <c r="K6" s="641">
        <v>1</v>
      </c>
      <c r="L6" s="623">
        <v>1</v>
      </c>
      <c r="M6" s="624">
        <v>270.69</v>
      </c>
    </row>
    <row r="7" spans="1:13" ht="14.4" customHeight="1" x14ac:dyDescent="0.3">
      <c r="A7" s="625" t="s">
        <v>2880</v>
      </c>
      <c r="B7" s="626" t="s">
        <v>2766</v>
      </c>
      <c r="C7" s="626" t="s">
        <v>2920</v>
      </c>
      <c r="D7" s="626" t="s">
        <v>1948</v>
      </c>
      <c r="E7" s="626" t="s">
        <v>2921</v>
      </c>
      <c r="F7" s="629"/>
      <c r="G7" s="629"/>
      <c r="H7" s="642">
        <v>0</v>
      </c>
      <c r="I7" s="629">
        <v>1</v>
      </c>
      <c r="J7" s="629">
        <v>471.57</v>
      </c>
      <c r="K7" s="642">
        <v>1</v>
      </c>
      <c r="L7" s="629">
        <v>1</v>
      </c>
      <c r="M7" s="630">
        <v>471.57</v>
      </c>
    </row>
    <row r="8" spans="1:13" ht="14.4" customHeight="1" x14ac:dyDescent="0.3">
      <c r="A8" s="625" t="s">
        <v>2881</v>
      </c>
      <c r="B8" s="626" t="s">
        <v>4289</v>
      </c>
      <c r="C8" s="626" t="s">
        <v>2933</v>
      </c>
      <c r="D8" s="626" t="s">
        <v>2934</v>
      </c>
      <c r="E8" s="626" t="s">
        <v>2935</v>
      </c>
      <c r="F8" s="629"/>
      <c r="G8" s="629"/>
      <c r="H8" s="642">
        <v>0</v>
      </c>
      <c r="I8" s="629">
        <v>1</v>
      </c>
      <c r="J8" s="629">
        <v>428.4</v>
      </c>
      <c r="K8" s="642">
        <v>1</v>
      </c>
      <c r="L8" s="629">
        <v>1</v>
      </c>
      <c r="M8" s="630">
        <v>428.4</v>
      </c>
    </row>
    <row r="9" spans="1:13" ht="14.4" customHeight="1" x14ac:dyDescent="0.3">
      <c r="A9" s="625" t="s">
        <v>2882</v>
      </c>
      <c r="B9" s="626" t="s">
        <v>4290</v>
      </c>
      <c r="C9" s="626" t="s">
        <v>2937</v>
      </c>
      <c r="D9" s="626" t="s">
        <v>2938</v>
      </c>
      <c r="E9" s="626" t="s">
        <v>2939</v>
      </c>
      <c r="F9" s="629">
        <v>1</v>
      </c>
      <c r="G9" s="629">
        <v>481.8</v>
      </c>
      <c r="H9" s="642">
        <v>1</v>
      </c>
      <c r="I9" s="629"/>
      <c r="J9" s="629"/>
      <c r="K9" s="642">
        <v>0</v>
      </c>
      <c r="L9" s="629">
        <v>1</v>
      </c>
      <c r="M9" s="630">
        <v>481.8</v>
      </c>
    </row>
    <row r="10" spans="1:13" ht="14.4" customHeight="1" x14ac:dyDescent="0.3">
      <c r="A10" s="625" t="s">
        <v>2883</v>
      </c>
      <c r="B10" s="626" t="s">
        <v>2785</v>
      </c>
      <c r="C10" s="626" t="s">
        <v>2941</v>
      </c>
      <c r="D10" s="626" t="s">
        <v>2942</v>
      </c>
      <c r="E10" s="626" t="s">
        <v>2943</v>
      </c>
      <c r="F10" s="629"/>
      <c r="G10" s="629"/>
      <c r="H10" s="642">
        <v>0</v>
      </c>
      <c r="I10" s="629">
        <v>1</v>
      </c>
      <c r="J10" s="629">
        <v>333.31</v>
      </c>
      <c r="K10" s="642">
        <v>1</v>
      </c>
      <c r="L10" s="629">
        <v>1</v>
      </c>
      <c r="M10" s="630">
        <v>333.31</v>
      </c>
    </row>
    <row r="11" spans="1:13" ht="14.4" customHeight="1" x14ac:dyDescent="0.3">
      <c r="A11" s="625" t="s">
        <v>2883</v>
      </c>
      <c r="B11" s="626" t="s">
        <v>4291</v>
      </c>
      <c r="C11" s="626" t="s">
        <v>2958</v>
      </c>
      <c r="D11" s="626" t="s">
        <v>2959</v>
      </c>
      <c r="E11" s="626" t="s">
        <v>2960</v>
      </c>
      <c r="F11" s="629"/>
      <c r="G11" s="629"/>
      <c r="H11" s="642">
        <v>0</v>
      </c>
      <c r="I11" s="629">
        <v>1</v>
      </c>
      <c r="J11" s="629">
        <v>1344.66</v>
      </c>
      <c r="K11" s="642">
        <v>1</v>
      </c>
      <c r="L11" s="629">
        <v>1</v>
      </c>
      <c r="M11" s="630">
        <v>1344.66</v>
      </c>
    </row>
    <row r="12" spans="1:13" ht="14.4" customHeight="1" x14ac:dyDescent="0.3">
      <c r="A12" s="625" t="s">
        <v>2885</v>
      </c>
      <c r="B12" s="626" t="s">
        <v>2796</v>
      </c>
      <c r="C12" s="626" t="s">
        <v>3965</v>
      </c>
      <c r="D12" s="626" t="s">
        <v>3636</v>
      </c>
      <c r="E12" s="626" t="s">
        <v>3966</v>
      </c>
      <c r="F12" s="629">
        <v>1</v>
      </c>
      <c r="G12" s="629">
        <v>0</v>
      </c>
      <c r="H12" s="642"/>
      <c r="I12" s="629"/>
      <c r="J12" s="629"/>
      <c r="K12" s="642"/>
      <c r="L12" s="629">
        <v>1</v>
      </c>
      <c r="M12" s="630">
        <v>0</v>
      </c>
    </row>
    <row r="13" spans="1:13" ht="14.4" customHeight="1" x14ac:dyDescent="0.3">
      <c r="A13" s="625" t="s">
        <v>2885</v>
      </c>
      <c r="B13" s="626" t="s">
        <v>2796</v>
      </c>
      <c r="C13" s="626" t="s">
        <v>3967</v>
      </c>
      <c r="D13" s="626" t="s">
        <v>3745</v>
      </c>
      <c r="E13" s="626" t="s">
        <v>3722</v>
      </c>
      <c r="F13" s="629">
        <v>1</v>
      </c>
      <c r="G13" s="629">
        <v>0</v>
      </c>
      <c r="H13" s="642"/>
      <c r="I13" s="629"/>
      <c r="J13" s="629"/>
      <c r="K13" s="642"/>
      <c r="L13" s="629">
        <v>1</v>
      </c>
      <c r="M13" s="630">
        <v>0</v>
      </c>
    </row>
    <row r="14" spans="1:13" ht="14.4" customHeight="1" x14ac:dyDescent="0.3">
      <c r="A14" s="625" t="s">
        <v>2885</v>
      </c>
      <c r="B14" s="626" t="s">
        <v>2830</v>
      </c>
      <c r="C14" s="626" t="s">
        <v>667</v>
      </c>
      <c r="D14" s="626" t="s">
        <v>668</v>
      </c>
      <c r="E14" s="626" t="s">
        <v>2831</v>
      </c>
      <c r="F14" s="629">
        <v>3</v>
      </c>
      <c r="G14" s="629">
        <v>289.89</v>
      </c>
      <c r="H14" s="642">
        <v>1</v>
      </c>
      <c r="I14" s="629"/>
      <c r="J14" s="629"/>
      <c r="K14" s="642">
        <v>0</v>
      </c>
      <c r="L14" s="629">
        <v>3</v>
      </c>
      <c r="M14" s="630">
        <v>289.89</v>
      </c>
    </row>
    <row r="15" spans="1:13" ht="14.4" customHeight="1" x14ac:dyDescent="0.3">
      <c r="A15" s="625" t="s">
        <v>2885</v>
      </c>
      <c r="B15" s="626" t="s">
        <v>2843</v>
      </c>
      <c r="C15" s="626" t="s">
        <v>3388</v>
      </c>
      <c r="D15" s="626" t="s">
        <v>3389</v>
      </c>
      <c r="E15" s="626" t="s">
        <v>3390</v>
      </c>
      <c r="F15" s="629">
        <v>3</v>
      </c>
      <c r="G15" s="629">
        <v>20.94</v>
      </c>
      <c r="H15" s="642">
        <v>1</v>
      </c>
      <c r="I15" s="629"/>
      <c r="J15" s="629"/>
      <c r="K15" s="642">
        <v>0</v>
      </c>
      <c r="L15" s="629">
        <v>3</v>
      </c>
      <c r="M15" s="630">
        <v>20.94</v>
      </c>
    </row>
    <row r="16" spans="1:13" ht="14.4" customHeight="1" x14ac:dyDescent="0.3">
      <c r="A16" s="625" t="s">
        <v>2886</v>
      </c>
      <c r="B16" s="626" t="s">
        <v>2716</v>
      </c>
      <c r="C16" s="626" t="s">
        <v>3027</v>
      </c>
      <c r="D16" s="626" t="s">
        <v>865</v>
      </c>
      <c r="E16" s="626" t="s">
        <v>3028</v>
      </c>
      <c r="F16" s="629"/>
      <c r="G16" s="629"/>
      <c r="H16" s="642">
        <v>0</v>
      </c>
      <c r="I16" s="629">
        <v>2</v>
      </c>
      <c r="J16" s="629">
        <v>1224.52</v>
      </c>
      <c r="K16" s="642">
        <v>1</v>
      </c>
      <c r="L16" s="629">
        <v>2</v>
      </c>
      <c r="M16" s="630">
        <v>1224.52</v>
      </c>
    </row>
    <row r="17" spans="1:13" ht="14.4" customHeight="1" x14ac:dyDescent="0.3">
      <c r="A17" s="625" t="s">
        <v>2886</v>
      </c>
      <c r="B17" s="626" t="s">
        <v>2749</v>
      </c>
      <c r="C17" s="626" t="s">
        <v>2988</v>
      </c>
      <c r="D17" s="626" t="s">
        <v>2989</v>
      </c>
      <c r="E17" s="626" t="s">
        <v>2990</v>
      </c>
      <c r="F17" s="629">
        <v>3</v>
      </c>
      <c r="G17" s="629">
        <v>134.67000000000002</v>
      </c>
      <c r="H17" s="642">
        <v>1</v>
      </c>
      <c r="I17" s="629"/>
      <c r="J17" s="629"/>
      <c r="K17" s="642">
        <v>0</v>
      </c>
      <c r="L17" s="629">
        <v>3</v>
      </c>
      <c r="M17" s="630">
        <v>134.67000000000002</v>
      </c>
    </row>
    <row r="18" spans="1:13" ht="14.4" customHeight="1" x14ac:dyDescent="0.3">
      <c r="A18" s="625" t="s">
        <v>2886</v>
      </c>
      <c r="B18" s="626" t="s">
        <v>4292</v>
      </c>
      <c r="C18" s="626" t="s">
        <v>3000</v>
      </c>
      <c r="D18" s="626" t="s">
        <v>3001</v>
      </c>
      <c r="E18" s="626" t="s">
        <v>3002</v>
      </c>
      <c r="F18" s="629"/>
      <c r="G18" s="629"/>
      <c r="H18" s="642">
        <v>0</v>
      </c>
      <c r="I18" s="629">
        <v>3</v>
      </c>
      <c r="J18" s="629">
        <v>224.61</v>
      </c>
      <c r="K18" s="642">
        <v>1</v>
      </c>
      <c r="L18" s="629">
        <v>3</v>
      </c>
      <c r="M18" s="630">
        <v>224.61</v>
      </c>
    </row>
    <row r="19" spans="1:13" ht="14.4" customHeight="1" x14ac:dyDescent="0.3">
      <c r="A19" s="625" t="s">
        <v>2886</v>
      </c>
      <c r="B19" s="626" t="s">
        <v>4292</v>
      </c>
      <c r="C19" s="626" t="s">
        <v>3003</v>
      </c>
      <c r="D19" s="626" t="s">
        <v>3001</v>
      </c>
      <c r="E19" s="626" t="s">
        <v>3005</v>
      </c>
      <c r="F19" s="629"/>
      <c r="G19" s="629"/>
      <c r="H19" s="642">
        <v>0</v>
      </c>
      <c r="I19" s="629">
        <v>2</v>
      </c>
      <c r="J19" s="629">
        <v>499.08</v>
      </c>
      <c r="K19" s="642">
        <v>1</v>
      </c>
      <c r="L19" s="629">
        <v>2</v>
      </c>
      <c r="M19" s="630">
        <v>499.08</v>
      </c>
    </row>
    <row r="20" spans="1:13" ht="14.4" customHeight="1" x14ac:dyDescent="0.3">
      <c r="A20" s="625" t="s">
        <v>2886</v>
      </c>
      <c r="B20" s="626" t="s">
        <v>2806</v>
      </c>
      <c r="C20" s="626" t="s">
        <v>2982</v>
      </c>
      <c r="D20" s="626" t="s">
        <v>2983</v>
      </c>
      <c r="E20" s="626" t="s">
        <v>2984</v>
      </c>
      <c r="F20" s="629"/>
      <c r="G20" s="629"/>
      <c r="H20" s="642">
        <v>0</v>
      </c>
      <c r="I20" s="629">
        <v>2</v>
      </c>
      <c r="J20" s="629">
        <v>444.5</v>
      </c>
      <c r="K20" s="642">
        <v>1</v>
      </c>
      <c r="L20" s="629">
        <v>2</v>
      </c>
      <c r="M20" s="630">
        <v>444.5</v>
      </c>
    </row>
    <row r="21" spans="1:13" ht="14.4" customHeight="1" x14ac:dyDescent="0.3">
      <c r="A21" s="625" t="s">
        <v>2886</v>
      </c>
      <c r="B21" s="626" t="s">
        <v>2830</v>
      </c>
      <c r="C21" s="626" t="s">
        <v>3024</v>
      </c>
      <c r="D21" s="626" t="s">
        <v>1881</v>
      </c>
      <c r="E21" s="626" t="s">
        <v>3025</v>
      </c>
      <c r="F21" s="629"/>
      <c r="G21" s="629"/>
      <c r="H21" s="642">
        <v>0</v>
      </c>
      <c r="I21" s="629">
        <v>1</v>
      </c>
      <c r="J21" s="629">
        <v>96.63</v>
      </c>
      <c r="K21" s="642">
        <v>1</v>
      </c>
      <c r="L21" s="629">
        <v>1</v>
      </c>
      <c r="M21" s="630">
        <v>96.63</v>
      </c>
    </row>
    <row r="22" spans="1:13" ht="14.4" customHeight="1" x14ac:dyDescent="0.3">
      <c r="A22" s="625" t="s">
        <v>2887</v>
      </c>
      <c r="B22" s="626" t="s">
        <v>2716</v>
      </c>
      <c r="C22" s="626" t="s">
        <v>3027</v>
      </c>
      <c r="D22" s="626" t="s">
        <v>865</v>
      </c>
      <c r="E22" s="626" t="s">
        <v>3028</v>
      </c>
      <c r="F22" s="629"/>
      <c r="G22" s="629"/>
      <c r="H22" s="642">
        <v>0</v>
      </c>
      <c r="I22" s="629">
        <v>1</v>
      </c>
      <c r="J22" s="629">
        <v>612.26</v>
      </c>
      <c r="K22" s="642">
        <v>1</v>
      </c>
      <c r="L22" s="629">
        <v>1</v>
      </c>
      <c r="M22" s="630">
        <v>612.26</v>
      </c>
    </row>
    <row r="23" spans="1:13" ht="14.4" customHeight="1" x14ac:dyDescent="0.3">
      <c r="A23" s="625" t="s">
        <v>2887</v>
      </c>
      <c r="B23" s="626" t="s">
        <v>2785</v>
      </c>
      <c r="C23" s="626" t="s">
        <v>2941</v>
      </c>
      <c r="D23" s="626" t="s">
        <v>2942</v>
      </c>
      <c r="E23" s="626" t="s">
        <v>2943</v>
      </c>
      <c r="F23" s="629"/>
      <c r="G23" s="629"/>
      <c r="H23" s="642">
        <v>0</v>
      </c>
      <c r="I23" s="629">
        <v>1</v>
      </c>
      <c r="J23" s="629">
        <v>333.31</v>
      </c>
      <c r="K23" s="642">
        <v>1</v>
      </c>
      <c r="L23" s="629">
        <v>1</v>
      </c>
      <c r="M23" s="630">
        <v>333.31</v>
      </c>
    </row>
    <row r="24" spans="1:13" ht="14.4" customHeight="1" x14ac:dyDescent="0.3">
      <c r="A24" s="625" t="s">
        <v>2887</v>
      </c>
      <c r="B24" s="626" t="s">
        <v>2830</v>
      </c>
      <c r="C24" s="626" t="s">
        <v>3663</v>
      </c>
      <c r="D24" s="626" t="s">
        <v>1881</v>
      </c>
      <c r="E24" s="626" t="s">
        <v>3664</v>
      </c>
      <c r="F24" s="629"/>
      <c r="G24" s="629"/>
      <c r="H24" s="642">
        <v>0</v>
      </c>
      <c r="I24" s="629">
        <v>1</v>
      </c>
      <c r="J24" s="629">
        <v>193.26</v>
      </c>
      <c r="K24" s="642">
        <v>1</v>
      </c>
      <c r="L24" s="629">
        <v>1</v>
      </c>
      <c r="M24" s="630">
        <v>193.26</v>
      </c>
    </row>
    <row r="25" spans="1:13" ht="14.4" customHeight="1" x14ac:dyDescent="0.3">
      <c r="A25" s="625" t="s">
        <v>2887</v>
      </c>
      <c r="B25" s="626" t="s">
        <v>2862</v>
      </c>
      <c r="C25" s="626" t="s">
        <v>3583</v>
      </c>
      <c r="D25" s="626" t="s">
        <v>3584</v>
      </c>
      <c r="E25" s="626" t="s">
        <v>3585</v>
      </c>
      <c r="F25" s="629"/>
      <c r="G25" s="629"/>
      <c r="H25" s="642">
        <v>0</v>
      </c>
      <c r="I25" s="629">
        <v>1</v>
      </c>
      <c r="J25" s="629">
        <v>413.22</v>
      </c>
      <c r="K25" s="642">
        <v>1</v>
      </c>
      <c r="L25" s="629">
        <v>1</v>
      </c>
      <c r="M25" s="630">
        <v>413.22</v>
      </c>
    </row>
    <row r="26" spans="1:13" ht="14.4" customHeight="1" x14ac:dyDescent="0.3">
      <c r="A26" s="625" t="s">
        <v>2888</v>
      </c>
      <c r="B26" s="626" t="s">
        <v>4293</v>
      </c>
      <c r="C26" s="626" t="s">
        <v>3231</v>
      </c>
      <c r="D26" s="626" t="s">
        <v>3232</v>
      </c>
      <c r="E26" s="626" t="s">
        <v>3233</v>
      </c>
      <c r="F26" s="629"/>
      <c r="G26" s="629"/>
      <c r="H26" s="642">
        <v>0</v>
      </c>
      <c r="I26" s="629">
        <v>6</v>
      </c>
      <c r="J26" s="629">
        <v>195.78000000000003</v>
      </c>
      <c r="K26" s="642">
        <v>1</v>
      </c>
      <c r="L26" s="629">
        <v>6</v>
      </c>
      <c r="M26" s="630">
        <v>195.78000000000003</v>
      </c>
    </row>
    <row r="27" spans="1:13" ht="14.4" customHeight="1" x14ac:dyDescent="0.3">
      <c r="A27" s="625" t="s">
        <v>2888</v>
      </c>
      <c r="B27" s="626" t="s">
        <v>2716</v>
      </c>
      <c r="C27" s="626" t="s">
        <v>3027</v>
      </c>
      <c r="D27" s="626" t="s">
        <v>865</v>
      </c>
      <c r="E27" s="626" t="s">
        <v>3028</v>
      </c>
      <c r="F27" s="629"/>
      <c r="G27" s="629"/>
      <c r="H27" s="642">
        <v>0</v>
      </c>
      <c r="I27" s="629">
        <v>2</v>
      </c>
      <c r="J27" s="629">
        <v>1224.52</v>
      </c>
      <c r="K27" s="642">
        <v>1</v>
      </c>
      <c r="L27" s="629">
        <v>2</v>
      </c>
      <c r="M27" s="630">
        <v>1224.52</v>
      </c>
    </row>
    <row r="28" spans="1:13" ht="14.4" customHeight="1" x14ac:dyDescent="0.3">
      <c r="A28" s="625" t="s">
        <v>2888</v>
      </c>
      <c r="B28" s="626" t="s">
        <v>2830</v>
      </c>
      <c r="C28" s="626" t="s">
        <v>3024</v>
      </c>
      <c r="D28" s="626" t="s">
        <v>1881</v>
      </c>
      <c r="E28" s="626" t="s">
        <v>3025</v>
      </c>
      <c r="F28" s="629"/>
      <c r="G28" s="629"/>
      <c r="H28" s="642">
        <v>0</v>
      </c>
      <c r="I28" s="629">
        <v>11</v>
      </c>
      <c r="J28" s="629">
        <v>1062.9299999999998</v>
      </c>
      <c r="K28" s="642">
        <v>1</v>
      </c>
      <c r="L28" s="629">
        <v>11</v>
      </c>
      <c r="M28" s="630">
        <v>1062.9299999999998</v>
      </c>
    </row>
    <row r="29" spans="1:13" ht="14.4" customHeight="1" x14ac:dyDescent="0.3">
      <c r="A29" s="625" t="s">
        <v>2888</v>
      </c>
      <c r="B29" s="626" t="s">
        <v>2830</v>
      </c>
      <c r="C29" s="626" t="s">
        <v>667</v>
      </c>
      <c r="D29" s="626" t="s">
        <v>668</v>
      </c>
      <c r="E29" s="626" t="s">
        <v>2831</v>
      </c>
      <c r="F29" s="629">
        <v>2</v>
      </c>
      <c r="G29" s="629">
        <v>193.26</v>
      </c>
      <c r="H29" s="642">
        <v>1</v>
      </c>
      <c r="I29" s="629"/>
      <c r="J29" s="629"/>
      <c r="K29" s="642">
        <v>0</v>
      </c>
      <c r="L29" s="629">
        <v>2</v>
      </c>
      <c r="M29" s="630">
        <v>193.26</v>
      </c>
    </row>
    <row r="30" spans="1:13" ht="14.4" customHeight="1" x14ac:dyDescent="0.3">
      <c r="A30" s="625" t="s">
        <v>2888</v>
      </c>
      <c r="B30" s="626" t="s">
        <v>4294</v>
      </c>
      <c r="C30" s="626" t="s">
        <v>3080</v>
      </c>
      <c r="D30" s="626" t="s">
        <v>3081</v>
      </c>
      <c r="E30" s="626" t="s">
        <v>3082</v>
      </c>
      <c r="F30" s="629"/>
      <c r="G30" s="629"/>
      <c r="H30" s="642">
        <v>0</v>
      </c>
      <c r="I30" s="629">
        <v>4</v>
      </c>
      <c r="J30" s="629">
        <v>2516.2800000000002</v>
      </c>
      <c r="K30" s="642">
        <v>1</v>
      </c>
      <c r="L30" s="629">
        <v>4</v>
      </c>
      <c r="M30" s="630">
        <v>2516.2800000000002</v>
      </c>
    </row>
    <row r="31" spans="1:13" ht="14.4" customHeight="1" x14ac:dyDescent="0.3">
      <c r="A31" s="625" t="s">
        <v>2888</v>
      </c>
      <c r="B31" s="626" t="s">
        <v>4294</v>
      </c>
      <c r="C31" s="626" t="s">
        <v>3083</v>
      </c>
      <c r="D31" s="626" t="s">
        <v>3084</v>
      </c>
      <c r="E31" s="626" t="s">
        <v>3085</v>
      </c>
      <c r="F31" s="629">
        <v>10</v>
      </c>
      <c r="G31" s="629">
        <v>0</v>
      </c>
      <c r="H31" s="642"/>
      <c r="I31" s="629"/>
      <c r="J31" s="629"/>
      <c r="K31" s="642"/>
      <c r="L31" s="629">
        <v>10</v>
      </c>
      <c r="M31" s="630">
        <v>0</v>
      </c>
    </row>
    <row r="32" spans="1:13" ht="14.4" customHeight="1" x14ac:dyDescent="0.3">
      <c r="A32" s="625" t="s">
        <v>2888</v>
      </c>
      <c r="B32" s="626" t="s">
        <v>4294</v>
      </c>
      <c r="C32" s="626" t="s">
        <v>3086</v>
      </c>
      <c r="D32" s="626" t="s">
        <v>3087</v>
      </c>
      <c r="E32" s="626" t="s">
        <v>3088</v>
      </c>
      <c r="F32" s="629">
        <v>8</v>
      </c>
      <c r="G32" s="629">
        <v>0</v>
      </c>
      <c r="H32" s="642"/>
      <c r="I32" s="629"/>
      <c r="J32" s="629"/>
      <c r="K32" s="642"/>
      <c r="L32" s="629">
        <v>8</v>
      </c>
      <c r="M32" s="630">
        <v>0</v>
      </c>
    </row>
    <row r="33" spans="1:13" ht="14.4" customHeight="1" x14ac:dyDescent="0.3">
      <c r="A33" s="625" t="s">
        <v>2888</v>
      </c>
      <c r="B33" s="626" t="s">
        <v>4294</v>
      </c>
      <c r="C33" s="626" t="s">
        <v>3089</v>
      </c>
      <c r="D33" s="626" t="s">
        <v>3090</v>
      </c>
      <c r="E33" s="626" t="s">
        <v>3091</v>
      </c>
      <c r="F33" s="629">
        <v>4</v>
      </c>
      <c r="G33" s="629">
        <v>0</v>
      </c>
      <c r="H33" s="642"/>
      <c r="I33" s="629"/>
      <c r="J33" s="629"/>
      <c r="K33" s="642"/>
      <c r="L33" s="629">
        <v>4</v>
      </c>
      <c r="M33" s="630">
        <v>0</v>
      </c>
    </row>
    <row r="34" spans="1:13" ht="14.4" customHeight="1" x14ac:dyDescent="0.3">
      <c r="A34" s="625" t="s">
        <v>2888</v>
      </c>
      <c r="B34" s="626" t="s">
        <v>4294</v>
      </c>
      <c r="C34" s="626" t="s">
        <v>3092</v>
      </c>
      <c r="D34" s="626" t="s">
        <v>3093</v>
      </c>
      <c r="E34" s="626" t="s">
        <v>3094</v>
      </c>
      <c r="F34" s="629">
        <v>4</v>
      </c>
      <c r="G34" s="629">
        <v>0</v>
      </c>
      <c r="H34" s="642"/>
      <c r="I34" s="629"/>
      <c r="J34" s="629"/>
      <c r="K34" s="642"/>
      <c r="L34" s="629">
        <v>4</v>
      </c>
      <c r="M34" s="630">
        <v>0</v>
      </c>
    </row>
    <row r="35" spans="1:13" ht="14.4" customHeight="1" x14ac:dyDescent="0.3">
      <c r="A35" s="625" t="s">
        <v>2888</v>
      </c>
      <c r="B35" s="626" t="s">
        <v>4294</v>
      </c>
      <c r="C35" s="626" t="s">
        <v>3095</v>
      </c>
      <c r="D35" s="626" t="s">
        <v>3096</v>
      </c>
      <c r="E35" s="626" t="s">
        <v>3097</v>
      </c>
      <c r="F35" s="629">
        <v>7</v>
      </c>
      <c r="G35" s="629">
        <v>0</v>
      </c>
      <c r="H35" s="642"/>
      <c r="I35" s="629"/>
      <c r="J35" s="629"/>
      <c r="K35" s="642"/>
      <c r="L35" s="629">
        <v>7</v>
      </c>
      <c r="M35" s="630">
        <v>0</v>
      </c>
    </row>
    <row r="36" spans="1:13" ht="14.4" customHeight="1" x14ac:dyDescent="0.3">
      <c r="A36" s="625" t="s">
        <v>2888</v>
      </c>
      <c r="B36" s="626" t="s">
        <v>4294</v>
      </c>
      <c r="C36" s="626" t="s">
        <v>3098</v>
      </c>
      <c r="D36" s="626" t="s">
        <v>3099</v>
      </c>
      <c r="E36" s="626" t="s">
        <v>3100</v>
      </c>
      <c r="F36" s="629">
        <v>10</v>
      </c>
      <c r="G36" s="629">
        <v>14167.9</v>
      </c>
      <c r="H36" s="642">
        <v>1</v>
      </c>
      <c r="I36" s="629"/>
      <c r="J36" s="629"/>
      <c r="K36" s="642">
        <v>0</v>
      </c>
      <c r="L36" s="629">
        <v>10</v>
      </c>
      <c r="M36" s="630">
        <v>14167.9</v>
      </c>
    </row>
    <row r="37" spans="1:13" ht="14.4" customHeight="1" x14ac:dyDescent="0.3">
      <c r="A37" s="625" t="s">
        <v>2888</v>
      </c>
      <c r="B37" s="626" t="s">
        <v>4294</v>
      </c>
      <c r="C37" s="626" t="s">
        <v>3101</v>
      </c>
      <c r="D37" s="626" t="s">
        <v>3102</v>
      </c>
      <c r="E37" s="626" t="s">
        <v>3103</v>
      </c>
      <c r="F37" s="629">
        <v>10</v>
      </c>
      <c r="G37" s="629">
        <v>18896.199999999997</v>
      </c>
      <c r="H37" s="642">
        <v>1</v>
      </c>
      <c r="I37" s="629"/>
      <c r="J37" s="629"/>
      <c r="K37" s="642">
        <v>0</v>
      </c>
      <c r="L37" s="629">
        <v>10</v>
      </c>
      <c r="M37" s="630">
        <v>18896.199999999997</v>
      </c>
    </row>
    <row r="38" spans="1:13" ht="14.4" customHeight="1" x14ac:dyDescent="0.3">
      <c r="A38" s="625" t="s">
        <v>2888</v>
      </c>
      <c r="B38" s="626" t="s">
        <v>4294</v>
      </c>
      <c r="C38" s="626" t="s">
        <v>3104</v>
      </c>
      <c r="D38" s="626" t="s">
        <v>3105</v>
      </c>
      <c r="E38" s="626" t="s">
        <v>3106</v>
      </c>
      <c r="F38" s="629">
        <v>1</v>
      </c>
      <c r="G38" s="629">
        <v>4358.63</v>
      </c>
      <c r="H38" s="642">
        <v>1</v>
      </c>
      <c r="I38" s="629"/>
      <c r="J38" s="629"/>
      <c r="K38" s="642">
        <v>0</v>
      </c>
      <c r="L38" s="629">
        <v>1</v>
      </c>
      <c r="M38" s="630">
        <v>4358.63</v>
      </c>
    </row>
    <row r="39" spans="1:13" ht="14.4" customHeight="1" x14ac:dyDescent="0.3">
      <c r="A39" s="625" t="s">
        <v>2888</v>
      </c>
      <c r="B39" s="626" t="s">
        <v>4294</v>
      </c>
      <c r="C39" s="626" t="s">
        <v>3107</v>
      </c>
      <c r="D39" s="626" t="s">
        <v>3108</v>
      </c>
      <c r="E39" s="626" t="s">
        <v>3109</v>
      </c>
      <c r="F39" s="629">
        <v>1</v>
      </c>
      <c r="G39" s="629">
        <v>4359.28</v>
      </c>
      <c r="H39" s="642">
        <v>1</v>
      </c>
      <c r="I39" s="629"/>
      <c r="J39" s="629"/>
      <c r="K39" s="642">
        <v>0</v>
      </c>
      <c r="L39" s="629">
        <v>1</v>
      </c>
      <c r="M39" s="630">
        <v>4359.28</v>
      </c>
    </row>
    <row r="40" spans="1:13" ht="14.4" customHeight="1" x14ac:dyDescent="0.3">
      <c r="A40" s="625" t="s">
        <v>2888</v>
      </c>
      <c r="B40" s="626" t="s">
        <v>4294</v>
      </c>
      <c r="C40" s="626" t="s">
        <v>3110</v>
      </c>
      <c r="D40" s="626" t="s">
        <v>3111</v>
      </c>
      <c r="E40" s="626" t="s">
        <v>3112</v>
      </c>
      <c r="F40" s="629">
        <v>6</v>
      </c>
      <c r="G40" s="629">
        <v>9774.18</v>
      </c>
      <c r="H40" s="642">
        <v>1</v>
      </c>
      <c r="I40" s="629"/>
      <c r="J40" s="629"/>
      <c r="K40" s="642">
        <v>0</v>
      </c>
      <c r="L40" s="629">
        <v>6</v>
      </c>
      <c r="M40" s="630">
        <v>9774.18</v>
      </c>
    </row>
    <row r="41" spans="1:13" ht="14.4" customHeight="1" x14ac:dyDescent="0.3">
      <c r="A41" s="625" t="s">
        <v>2888</v>
      </c>
      <c r="B41" s="626" t="s">
        <v>4294</v>
      </c>
      <c r="C41" s="626" t="s">
        <v>3113</v>
      </c>
      <c r="D41" s="626" t="s">
        <v>3114</v>
      </c>
      <c r="E41" s="626" t="s">
        <v>3115</v>
      </c>
      <c r="F41" s="629">
        <v>8</v>
      </c>
      <c r="G41" s="629">
        <v>22301.759999999998</v>
      </c>
      <c r="H41" s="642">
        <v>1</v>
      </c>
      <c r="I41" s="629"/>
      <c r="J41" s="629"/>
      <c r="K41" s="642">
        <v>0</v>
      </c>
      <c r="L41" s="629">
        <v>8</v>
      </c>
      <c r="M41" s="630">
        <v>22301.759999999998</v>
      </c>
    </row>
    <row r="42" spans="1:13" ht="14.4" customHeight="1" x14ac:dyDescent="0.3">
      <c r="A42" s="625" t="s">
        <v>2888</v>
      </c>
      <c r="B42" s="626" t="s">
        <v>4294</v>
      </c>
      <c r="C42" s="626" t="s">
        <v>3116</v>
      </c>
      <c r="D42" s="626" t="s">
        <v>3117</v>
      </c>
      <c r="E42" s="626" t="s">
        <v>3118</v>
      </c>
      <c r="F42" s="629"/>
      <c r="G42" s="629"/>
      <c r="H42" s="642">
        <v>0</v>
      </c>
      <c r="I42" s="629">
        <v>12</v>
      </c>
      <c r="J42" s="629">
        <v>33452.639999999999</v>
      </c>
      <c r="K42" s="642">
        <v>1</v>
      </c>
      <c r="L42" s="629">
        <v>12</v>
      </c>
      <c r="M42" s="630">
        <v>33452.639999999999</v>
      </c>
    </row>
    <row r="43" spans="1:13" ht="14.4" customHeight="1" x14ac:dyDescent="0.3">
      <c r="A43" s="625" t="s">
        <v>2888</v>
      </c>
      <c r="B43" s="626" t="s">
        <v>4294</v>
      </c>
      <c r="C43" s="626" t="s">
        <v>3119</v>
      </c>
      <c r="D43" s="626" t="s">
        <v>3120</v>
      </c>
      <c r="E43" s="626" t="s">
        <v>3121</v>
      </c>
      <c r="F43" s="629"/>
      <c r="G43" s="629"/>
      <c r="H43" s="642">
        <v>0</v>
      </c>
      <c r="I43" s="629">
        <v>20</v>
      </c>
      <c r="J43" s="629">
        <v>46647.600000000006</v>
      </c>
      <c r="K43" s="642">
        <v>1</v>
      </c>
      <c r="L43" s="629">
        <v>20</v>
      </c>
      <c r="M43" s="630">
        <v>46647.600000000006</v>
      </c>
    </row>
    <row r="44" spans="1:13" ht="14.4" customHeight="1" x14ac:dyDescent="0.3">
      <c r="A44" s="625" t="s">
        <v>2888</v>
      </c>
      <c r="B44" s="626" t="s">
        <v>4294</v>
      </c>
      <c r="C44" s="626" t="s">
        <v>3122</v>
      </c>
      <c r="D44" s="626" t="s">
        <v>3123</v>
      </c>
      <c r="E44" s="626" t="s">
        <v>3124</v>
      </c>
      <c r="F44" s="629"/>
      <c r="G44" s="629"/>
      <c r="H44" s="642">
        <v>0</v>
      </c>
      <c r="I44" s="629">
        <v>2</v>
      </c>
      <c r="J44" s="629">
        <v>1761.76</v>
      </c>
      <c r="K44" s="642">
        <v>1</v>
      </c>
      <c r="L44" s="629">
        <v>2</v>
      </c>
      <c r="M44" s="630">
        <v>1761.76</v>
      </c>
    </row>
    <row r="45" spans="1:13" ht="14.4" customHeight="1" x14ac:dyDescent="0.3">
      <c r="A45" s="625" t="s">
        <v>2888</v>
      </c>
      <c r="B45" s="626" t="s">
        <v>4294</v>
      </c>
      <c r="C45" s="626" t="s">
        <v>3125</v>
      </c>
      <c r="D45" s="626" t="s">
        <v>3126</v>
      </c>
      <c r="E45" s="626" t="s">
        <v>3127</v>
      </c>
      <c r="F45" s="629"/>
      <c r="G45" s="629"/>
      <c r="H45" s="642">
        <v>0</v>
      </c>
      <c r="I45" s="629">
        <v>17</v>
      </c>
      <c r="J45" s="629">
        <v>27693.509999999995</v>
      </c>
      <c r="K45" s="642">
        <v>1</v>
      </c>
      <c r="L45" s="629">
        <v>17</v>
      </c>
      <c r="M45" s="630">
        <v>27693.509999999995</v>
      </c>
    </row>
    <row r="46" spans="1:13" ht="14.4" customHeight="1" x14ac:dyDescent="0.3">
      <c r="A46" s="625" t="s">
        <v>2888</v>
      </c>
      <c r="B46" s="626" t="s">
        <v>4295</v>
      </c>
      <c r="C46" s="626" t="s">
        <v>3055</v>
      </c>
      <c r="D46" s="626" t="s">
        <v>3056</v>
      </c>
      <c r="E46" s="626" t="s">
        <v>3057</v>
      </c>
      <c r="F46" s="629"/>
      <c r="G46" s="629"/>
      <c r="H46" s="642">
        <v>0</v>
      </c>
      <c r="I46" s="629">
        <v>26</v>
      </c>
      <c r="J46" s="629">
        <v>26717.599999999999</v>
      </c>
      <c r="K46" s="642">
        <v>1</v>
      </c>
      <c r="L46" s="629">
        <v>26</v>
      </c>
      <c r="M46" s="630">
        <v>26717.599999999999</v>
      </c>
    </row>
    <row r="47" spans="1:13" ht="14.4" customHeight="1" x14ac:dyDescent="0.3">
      <c r="A47" s="625" t="s">
        <v>2888</v>
      </c>
      <c r="B47" s="626" t="s">
        <v>4295</v>
      </c>
      <c r="C47" s="626" t="s">
        <v>3984</v>
      </c>
      <c r="D47" s="626" t="s">
        <v>3056</v>
      </c>
      <c r="E47" s="626" t="s">
        <v>3985</v>
      </c>
      <c r="F47" s="629">
        <v>1</v>
      </c>
      <c r="G47" s="629">
        <v>2055.08</v>
      </c>
      <c r="H47" s="642">
        <v>1</v>
      </c>
      <c r="I47" s="629"/>
      <c r="J47" s="629"/>
      <c r="K47" s="642">
        <v>0</v>
      </c>
      <c r="L47" s="629">
        <v>1</v>
      </c>
      <c r="M47" s="630">
        <v>2055.08</v>
      </c>
    </row>
    <row r="48" spans="1:13" ht="14.4" customHeight="1" x14ac:dyDescent="0.3">
      <c r="A48" s="625" t="s">
        <v>2888</v>
      </c>
      <c r="B48" s="626" t="s">
        <v>4295</v>
      </c>
      <c r="C48" s="626" t="s">
        <v>3058</v>
      </c>
      <c r="D48" s="626" t="s">
        <v>3059</v>
      </c>
      <c r="E48" s="626" t="s">
        <v>3060</v>
      </c>
      <c r="F48" s="629"/>
      <c r="G48" s="629"/>
      <c r="H48" s="642">
        <v>0</v>
      </c>
      <c r="I48" s="629">
        <v>11</v>
      </c>
      <c r="J48" s="629">
        <v>16603.400000000001</v>
      </c>
      <c r="K48" s="642">
        <v>1</v>
      </c>
      <c r="L48" s="629">
        <v>11</v>
      </c>
      <c r="M48" s="630">
        <v>16603.400000000001</v>
      </c>
    </row>
    <row r="49" spans="1:13" ht="14.4" customHeight="1" x14ac:dyDescent="0.3">
      <c r="A49" s="625" t="s">
        <v>2888</v>
      </c>
      <c r="B49" s="626" t="s">
        <v>2872</v>
      </c>
      <c r="C49" s="626" t="s">
        <v>3253</v>
      </c>
      <c r="D49" s="626" t="s">
        <v>3254</v>
      </c>
      <c r="E49" s="626" t="s">
        <v>3175</v>
      </c>
      <c r="F49" s="629">
        <v>6</v>
      </c>
      <c r="G49" s="629">
        <v>904.1099999999999</v>
      </c>
      <c r="H49" s="642">
        <v>1</v>
      </c>
      <c r="I49" s="629"/>
      <c r="J49" s="629"/>
      <c r="K49" s="642">
        <v>0</v>
      </c>
      <c r="L49" s="629">
        <v>6</v>
      </c>
      <c r="M49" s="630">
        <v>904.1099999999999</v>
      </c>
    </row>
    <row r="50" spans="1:13" ht="14.4" customHeight="1" x14ac:dyDescent="0.3">
      <c r="A50" s="625" t="s">
        <v>2888</v>
      </c>
      <c r="B50" s="626" t="s">
        <v>2872</v>
      </c>
      <c r="C50" s="626" t="s">
        <v>3255</v>
      </c>
      <c r="D50" s="626" t="s">
        <v>3254</v>
      </c>
      <c r="E50" s="626" t="s">
        <v>3175</v>
      </c>
      <c r="F50" s="629">
        <v>6</v>
      </c>
      <c r="G50" s="629">
        <v>0</v>
      </c>
      <c r="H50" s="642"/>
      <c r="I50" s="629"/>
      <c r="J50" s="629"/>
      <c r="K50" s="642"/>
      <c r="L50" s="629">
        <v>6</v>
      </c>
      <c r="M50" s="630">
        <v>0</v>
      </c>
    </row>
    <row r="51" spans="1:13" ht="14.4" customHeight="1" x14ac:dyDescent="0.3">
      <c r="A51" s="625" t="s">
        <v>2888</v>
      </c>
      <c r="B51" s="626" t="s">
        <v>2872</v>
      </c>
      <c r="C51" s="626" t="s">
        <v>3256</v>
      </c>
      <c r="D51" s="626" t="s">
        <v>3257</v>
      </c>
      <c r="E51" s="626" t="s">
        <v>930</v>
      </c>
      <c r="F51" s="629">
        <v>1</v>
      </c>
      <c r="G51" s="629">
        <v>0</v>
      </c>
      <c r="H51" s="642"/>
      <c r="I51" s="629"/>
      <c r="J51" s="629"/>
      <c r="K51" s="642"/>
      <c r="L51" s="629">
        <v>1</v>
      </c>
      <c r="M51" s="630">
        <v>0</v>
      </c>
    </row>
    <row r="52" spans="1:13" ht="14.4" customHeight="1" x14ac:dyDescent="0.3">
      <c r="A52" s="625" t="s">
        <v>2888</v>
      </c>
      <c r="B52" s="626" t="s">
        <v>2872</v>
      </c>
      <c r="C52" s="626" t="s">
        <v>3258</v>
      </c>
      <c r="D52" s="626" t="s">
        <v>3259</v>
      </c>
      <c r="E52" s="626" t="s">
        <v>3260</v>
      </c>
      <c r="F52" s="629">
        <v>1</v>
      </c>
      <c r="G52" s="629">
        <v>73.67</v>
      </c>
      <c r="H52" s="642">
        <v>1</v>
      </c>
      <c r="I52" s="629"/>
      <c r="J52" s="629"/>
      <c r="K52" s="642">
        <v>0</v>
      </c>
      <c r="L52" s="629">
        <v>1</v>
      </c>
      <c r="M52" s="630">
        <v>73.67</v>
      </c>
    </row>
    <row r="53" spans="1:13" ht="14.4" customHeight="1" x14ac:dyDescent="0.3">
      <c r="A53" s="625" t="s">
        <v>2888</v>
      </c>
      <c r="B53" s="626" t="s">
        <v>2872</v>
      </c>
      <c r="C53" s="626" t="s">
        <v>3618</v>
      </c>
      <c r="D53" s="626" t="s">
        <v>3619</v>
      </c>
      <c r="E53" s="626" t="s">
        <v>930</v>
      </c>
      <c r="F53" s="629">
        <v>3</v>
      </c>
      <c r="G53" s="629">
        <v>498.21</v>
      </c>
      <c r="H53" s="642">
        <v>1</v>
      </c>
      <c r="I53" s="629"/>
      <c r="J53" s="629"/>
      <c r="K53" s="642">
        <v>0</v>
      </c>
      <c r="L53" s="629">
        <v>3</v>
      </c>
      <c r="M53" s="630">
        <v>498.21</v>
      </c>
    </row>
    <row r="54" spans="1:13" ht="14.4" customHeight="1" x14ac:dyDescent="0.3">
      <c r="A54" s="625" t="s">
        <v>2888</v>
      </c>
      <c r="B54" s="626" t="s">
        <v>2872</v>
      </c>
      <c r="C54" s="626" t="s">
        <v>3368</v>
      </c>
      <c r="D54" s="626" t="s">
        <v>3369</v>
      </c>
      <c r="E54" s="626" t="s">
        <v>3161</v>
      </c>
      <c r="F54" s="629"/>
      <c r="G54" s="629"/>
      <c r="H54" s="642">
        <v>0</v>
      </c>
      <c r="I54" s="629">
        <v>3</v>
      </c>
      <c r="J54" s="629">
        <v>98.22</v>
      </c>
      <c r="K54" s="642">
        <v>1</v>
      </c>
      <c r="L54" s="629">
        <v>3</v>
      </c>
      <c r="M54" s="630">
        <v>98.22</v>
      </c>
    </row>
    <row r="55" spans="1:13" ht="14.4" customHeight="1" x14ac:dyDescent="0.3">
      <c r="A55" s="625" t="s">
        <v>2888</v>
      </c>
      <c r="B55" s="626" t="s">
        <v>2872</v>
      </c>
      <c r="C55" s="626" t="s">
        <v>3261</v>
      </c>
      <c r="D55" s="626" t="s">
        <v>3262</v>
      </c>
      <c r="E55" s="626" t="s">
        <v>3263</v>
      </c>
      <c r="F55" s="629"/>
      <c r="G55" s="629"/>
      <c r="H55" s="642">
        <v>0</v>
      </c>
      <c r="I55" s="629">
        <v>59</v>
      </c>
      <c r="J55" s="629">
        <v>8694.24</v>
      </c>
      <c r="K55" s="642">
        <v>1</v>
      </c>
      <c r="L55" s="629">
        <v>59</v>
      </c>
      <c r="M55" s="630">
        <v>8694.24</v>
      </c>
    </row>
    <row r="56" spans="1:13" ht="14.4" customHeight="1" x14ac:dyDescent="0.3">
      <c r="A56" s="625" t="s">
        <v>2888</v>
      </c>
      <c r="B56" s="626" t="s">
        <v>2872</v>
      </c>
      <c r="C56" s="626" t="s">
        <v>3264</v>
      </c>
      <c r="D56" s="626" t="s">
        <v>3265</v>
      </c>
      <c r="E56" s="626" t="s">
        <v>930</v>
      </c>
      <c r="F56" s="629"/>
      <c r="G56" s="629"/>
      <c r="H56" s="642">
        <v>0</v>
      </c>
      <c r="I56" s="629">
        <v>22</v>
      </c>
      <c r="J56" s="629">
        <v>3866.27</v>
      </c>
      <c r="K56" s="642">
        <v>1</v>
      </c>
      <c r="L56" s="629">
        <v>22</v>
      </c>
      <c r="M56" s="630">
        <v>3866.27</v>
      </c>
    </row>
    <row r="57" spans="1:13" ht="14.4" customHeight="1" x14ac:dyDescent="0.3">
      <c r="A57" s="625" t="s">
        <v>2888</v>
      </c>
      <c r="B57" s="626" t="s">
        <v>2872</v>
      </c>
      <c r="C57" s="626" t="s">
        <v>3671</v>
      </c>
      <c r="D57" s="626" t="s">
        <v>3267</v>
      </c>
      <c r="E57" s="626" t="s">
        <v>3175</v>
      </c>
      <c r="F57" s="629">
        <v>2</v>
      </c>
      <c r="G57" s="629">
        <v>0</v>
      </c>
      <c r="H57" s="642"/>
      <c r="I57" s="629"/>
      <c r="J57" s="629"/>
      <c r="K57" s="642"/>
      <c r="L57" s="629">
        <v>2</v>
      </c>
      <c r="M57" s="630">
        <v>0</v>
      </c>
    </row>
    <row r="58" spans="1:13" ht="14.4" customHeight="1" x14ac:dyDescent="0.3">
      <c r="A58" s="625" t="s">
        <v>2888</v>
      </c>
      <c r="B58" s="626" t="s">
        <v>2872</v>
      </c>
      <c r="C58" s="626" t="s">
        <v>3266</v>
      </c>
      <c r="D58" s="626" t="s">
        <v>3267</v>
      </c>
      <c r="E58" s="626" t="s">
        <v>3268</v>
      </c>
      <c r="F58" s="629">
        <v>4</v>
      </c>
      <c r="G58" s="629">
        <v>786.31999999999994</v>
      </c>
      <c r="H58" s="642">
        <v>1</v>
      </c>
      <c r="I58" s="629"/>
      <c r="J58" s="629"/>
      <c r="K58" s="642">
        <v>0</v>
      </c>
      <c r="L58" s="629">
        <v>4</v>
      </c>
      <c r="M58" s="630">
        <v>786.31999999999994</v>
      </c>
    </row>
    <row r="59" spans="1:13" ht="14.4" customHeight="1" x14ac:dyDescent="0.3">
      <c r="A59" s="625" t="s">
        <v>2888</v>
      </c>
      <c r="B59" s="626" t="s">
        <v>2872</v>
      </c>
      <c r="C59" s="626" t="s">
        <v>3269</v>
      </c>
      <c r="D59" s="626" t="s">
        <v>3270</v>
      </c>
      <c r="E59" s="626" t="s">
        <v>3175</v>
      </c>
      <c r="F59" s="629"/>
      <c r="G59" s="629"/>
      <c r="H59" s="642">
        <v>0</v>
      </c>
      <c r="I59" s="629">
        <v>50</v>
      </c>
      <c r="J59" s="629">
        <v>6015.2600000000011</v>
      </c>
      <c r="K59" s="642">
        <v>1</v>
      </c>
      <c r="L59" s="629">
        <v>50</v>
      </c>
      <c r="M59" s="630">
        <v>6015.2600000000011</v>
      </c>
    </row>
    <row r="60" spans="1:13" ht="14.4" customHeight="1" x14ac:dyDescent="0.3">
      <c r="A60" s="625" t="s">
        <v>2888</v>
      </c>
      <c r="B60" s="626" t="s">
        <v>2872</v>
      </c>
      <c r="C60" s="626" t="s">
        <v>4028</v>
      </c>
      <c r="D60" s="626" t="s">
        <v>4029</v>
      </c>
      <c r="E60" s="626" t="s">
        <v>4030</v>
      </c>
      <c r="F60" s="629">
        <v>2</v>
      </c>
      <c r="G60" s="629">
        <v>0</v>
      </c>
      <c r="H60" s="642"/>
      <c r="I60" s="629"/>
      <c r="J60" s="629"/>
      <c r="K60" s="642"/>
      <c r="L60" s="629">
        <v>2</v>
      </c>
      <c r="M60" s="630">
        <v>0</v>
      </c>
    </row>
    <row r="61" spans="1:13" ht="14.4" customHeight="1" x14ac:dyDescent="0.3">
      <c r="A61" s="625" t="s">
        <v>2888</v>
      </c>
      <c r="B61" s="626" t="s">
        <v>2839</v>
      </c>
      <c r="C61" s="626" t="s">
        <v>3650</v>
      </c>
      <c r="D61" s="626" t="s">
        <v>3651</v>
      </c>
      <c r="E61" s="626" t="s">
        <v>3652</v>
      </c>
      <c r="F61" s="629"/>
      <c r="G61" s="629"/>
      <c r="H61" s="642">
        <v>0</v>
      </c>
      <c r="I61" s="629">
        <v>1</v>
      </c>
      <c r="J61" s="629">
        <v>999.6</v>
      </c>
      <c r="K61" s="642">
        <v>1</v>
      </c>
      <c r="L61" s="629">
        <v>1</v>
      </c>
      <c r="M61" s="630">
        <v>999.6</v>
      </c>
    </row>
    <row r="62" spans="1:13" ht="14.4" customHeight="1" x14ac:dyDescent="0.3">
      <c r="A62" s="625" t="s">
        <v>2888</v>
      </c>
      <c r="B62" s="626" t="s">
        <v>2839</v>
      </c>
      <c r="C62" s="626" t="s">
        <v>3129</v>
      </c>
      <c r="D62" s="626" t="s">
        <v>3130</v>
      </c>
      <c r="E62" s="626" t="s">
        <v>3131</v>
      </c>
      <c r="F62" s="629"/>
      <c r="G62" s="629"/>
      <c r="H62" s="642">
        <v>0</v>
      </c>
      <c r="I62" s="629">
        <v>4</v>
      </c>
      <c r="J62" s="629">
        <v>1774.08</v>
      </c>
      <c r="K62" s="642">
        <v>1</v>
      </c>
      <c r="L62" s="629">
        <v>4</v>
      </c>
      <c r="M62" s="630">
        <v>1774.08</v>
      </c>
    </row>
    <row r="63" spans="1:13" ht="14.4" customHeight="1" x14ac:dyDescent="0.3">
      <c r="A63" s="625" t="s">
        <v>2888</v>
      </c>
      <c r="B63" s="626" t="s">
        <v>2839</v>
      </c>
      <c r="C63" s="626" t="s">
        <v>3132</v>
      </c>
      <c r="D63" s="626" t="s">
        <v>3133</v>
      </c>
      <c r="E63" s="626" t="s">
        <v>3131</v>
      </c>
      <c r="F63" s="629">
        <v>2</v>
      </c>
      <c r="G63" s="629">
        <v>887.04</v>
      </c>
      <c r="H63" s="642">
        <v>1</v>
      </c>
      <c r="I63" s="629"/>
      <c r="J63" s="629"/>
      <c r="K63" s="642">
        <v>0</v>
      </c>
      <c r="L63" s="629">
        <v>2</v>
      </c>
      <c r="M63" s="630">
        <v>887.04</v>
      </c>
    </row>
    <row r="64" spans="1:13" ht="14.4" customHeight="1" x14ac:dyDescent="0.3">
      <c r="A64" s="625" t="s">
        <v>2888</v>
      </c>
      <c r="B64" s="626" t="s">
        <v>2839</v>
      </c>
      <c r="C64" s="626" t="s">
        <v>3134</v>
      </c>
      <c r="D64" s="626" t="s">
        <v>3135</v>
      </c>
      <c r="E64" s="626" t="s">
        <v>3136</v>
      </c>
      <c r="F64" s="629"/>
      <c r="G64" s="629"/>
      <c r="H64" s="642">
        <v>0</v>
      </c>
      <c r="I64" s="629">
        <v>9</v>
      </c>
      <c r="J64" s="629">
        <v>5325.03</v>
      </c>
      <c r="K64" s="642">
        <v>1</v>
      </c>
      <c r="L64" s="629">
        <v>9</v>
      </c>
      <c r="M64" s="630">
        <v>5325.03</v>
      </c>
    </row>
    <row r="65" spans="1:13" ht="14.4" customHeight="1" x14ac:dyDescent="0.3">
      <c r="A65" s="625" t="s">
        <v>2888</v>
      </c>
      <c r="B65" s="626" t="s">
        <v>2839</v>
      </c>
      <c r="C65" s="626" t="s">
        <v>3137</v>
      </c>
      <c r="D65" s="626" t="s">
        <v>3138</v>
      </c>
      <c r="E65" s="626" t="s">
        <v>3139</v>
      </c>
      <c r="F65" s="629"/>
      <c r="G65" s="629"/>
      <c r="H65" s="642">
        <v>0</v>
      </c>
      <c r="I65" s="629">
        <v>3</v>
      </c>
      <c r="J65" s="629">
        <v>336.93</v>
      </c>
      <c r="K65" s="642">
        <v>1</v>
      </c>
      <c r="L65" s="629">
        <v>3</v>
      </c>
      <c r="M65" s="630">
        <v>336.93</v>
      </c>
    </row>
    <row r="66" spans="1:13" ht="14.4" customHeight="1" x14ac:dyDescent="0.3">
      <c r="A66" s="625" t="s">
        <v>2888</v>
      </c>
      <c r="B66" s="626" t="s">
        <v>2839</v>
      </c>
      <c r="C66" s="626" t="s">
        <v>3140</v>
      </c>
      <c r="D66" s="626" t="s">
        <v>1967</v>
      </c>
      <c r="E66" s="626" t="s">
        <v>3131</v>
      </c>
      <c r="F66" s="629"/>
      <c r="G66" s="629"/>
      <c r="H66" s="642">
        <v>0</v>
      </c>
      <c r="I66" s="629">
        <v>52</v>
      </c>
      <c r="J66" s="629">
        <v>23063.040000000001</v>
      </c>
      <c r="K66" s="642">
        <v>1</v>
      </c>
      <c r="L66" s="629">
        <v>52</v>
      </c>
      <c r="M66" s="630">
        <v>23063.040000000001</v>
      </c>
    </row>
    <row r="67" spans="1:13" ht="14.4" customHeight="1" x14ac:dyDescent="0.3">
      <c r="A67" s="625" t="s">
        <v>2888</v>
      </c>
      <c r="B67" s="626" t="s">
        <v>2839</v>
      </c>
      <c r="C67" s="626" t="s">
        <v>1966</v>
      </c>
      <c r="D67" s="626" t="s">
        <v>1967</v>
      </c>
      <c r="E67" s="626" t="s">
        <v>1968</v>
      </c>
      <c r="F67" s="629"/>
      <c r="G67" s="629"/>
      <c r="H67" s="642">
        <v>0</v>
      </c>
      <c r="I67" s="629">
        <v>2</v>
      </c>
      <c r="J67" s="629">
        <v>1774.1</v>
      </c>
      <c r="K67" s="642">
        <v>1</v>
      </c>
      <c r="L67" s="629">
        <v>2</v>
      </c>
      <c r="M67" s="630">
        <v>1774.1</v>
      </c>
    </row>
    <row r="68" spans="1:13" ht="14.4" customHeight="1" x14ac:dyDescent="0.3">
      <c r="A68" s="625" t="s">
        <v>2888</v>
      </c>
      <c r="B68" s="626" t="s">
        <v>4291</v>
      </c>
      <c r="C68" s="626" t="s">
        <v>2958</v>
      </c>
      <c r="D68" s="626" t="s">
        <v>2959</v>
      </c>
      <c r="E68" s="626" t="s">
        <v>2960</v>
      </c>
      <c r="F68" s="629"/>
      <c r="G68" s="629"/>
      <c r="H68" s="642">
        <v>0</v>
      </c>
      <c r="I68" s="629">
        <v>7</v>
      </c>
      <c r="J68" s="629">
        <v>9412.6200000000008</v>
      </c>
      <c r="K68" s="642">
        <v>1</v>
      </c>
      <c r="L68" s="629">
        <v>7</v>
      </c>
      <c r="M68" s="630">
        <v>9412.6200000000008</v>
      </c>
    </row>
    <row r="69" spans="1:13" ht="14.4" customHeight="1" x14ac:dyDescent="0.3">
      <c r="A69" s="625" t="s">
        <v>2888</v>
      </c>
      <c r="B69" s="626" t="s">
        <v>4291</v>
      </c>
      <c r="C69" s="626" t="s">
        <v>3227</v>
      </c>
      <c r="D69" s="626" t="s">
        <v>3228</v>
      </c>
      <c r="E69" s="626" t="s">
        <v>3229</v>
      </c>
      <c r="F69" s="629"/>
      <c r="G69" s="629"/>
      <c r="H69" s="642">
        <v>0</v>
      </c>
      <c r="I69" s="629">
        <v>15</v>
      </c>
      <c r="J69" s="629">
        <v>26901.9</v>
      </c>
      <c r="K69" s="642">
        <v>1</v>
      </c>
      <c r="L69" s="629">
        <v>15</v>
      </c>
      <c r="M69" s="630">
        <v>26901.9</v>
      </c>
    </row>
    <row r="70" spans="1:13" ht="14.4" customHeight="1" x14ac:dyDescent="0.3">
      <c r="A70" s="625" t="s">
        <v>2888</v>
      </c>
      <c r="B70" s="626" t="s">
        <v>2843</v>
      </c>
      <c r="C70" s="626" t="s">
        <v>3047</v>
      </c>
      <c r="D70" s="626" t="s">
        <v>3048</v>
      </c>
      <c r="E70" s="626" t="s">
        <v>3049</v>
      </c>
      <c r="F70" s="629">
        <v>1</v>
      </c>
      <c r="G70" s="629">
        <v>58.99</v>
      </c>
      <c r="H70" s="642">
        <v>1</v>
      </c>
      <c r="I70" s="629"/>
      <c r="J70" s="629"/>
      <c r="K70" s="642">
        <v>0</v>
      </c>
      <c r="L70" s="629">
        <v>1</v>
      </c>
      <c r="M70" s="630">
        <v>58.99</v>
      </c>
    </row>
    <row r="71" spans="1:13" ht="14.4" customHeight="1" x14ac:dyDescent="0.3">
      <c r="A71" s="625" t="s">
        <v>2888</v>
      </c>
      <c r="B71" s="626" t="s">
        <v>2851</v>
      </c>
      <c r="C71" s="626" t="s">
        <v>3986</v>
      </c>
      <c r="D71" s="626" t="s">
        <v>2066</v>
      </c>
      <c r="E71" s="626" t="s">
        <v>1070</v>
      </c>
      <c r="F71" s="629"/>
      <c r="G71" s="629"/>
      <c r="H71" s="642">
        <v>0</v>
      </c>
      <c r="I71" s="629">
        <v>3</v>
      </c>
      <c r="J71" s="629">
        <v>648.48</v>
      </c>
      <c r="K71" s="642">
        <v>1</v>
      </c>
      <c r="L71" s="629">
        <v>3</v>
      </c>
      <c r="M71" s="630">
        <v>648.48</v>
      </c>
    </row>
    <row r="72" spans="1:13" ht="14.4" customHeight="1" x14ac:dyDescent="0.3">
      <c r="A72" s="625" t="s">
        <v>2888</v>
      </c>
      <c r="B72" s="626" t="s">
        <v>2851</v>
      </c>
      <c r="C72" s="626" t="s">
        <v>2065</v>
      </c>
      <c r="D72" s="626" t="s">
        <v>2066</v>
      </c>
      <c r="E72" s="626" t="s">
        <v>2852</v>
      </c>
      <c r="F72" s="629"/>
      <c r="G72" s="629"/>
      <c r="H72" s="642">
        <v>0</v>
      </c>
      <c r="I72" s="629">
        <v>13</v>
      </c>
      <c r="J72" s="629">
        <v>2810.08</v>
      </c>
      <c r="K72" s="642">
        <v>1</v>
      </c>
      <c r="L72" s="629">
        <v>13</v>
      </c>
      <c r="M72" s="630">
        <v>2810.08</v>
      </c>
    </row>
    <row r="73" spans="1:13" ht="14.4" customHeight="1" x14ac:dyDescent="0.3">
      <c r="A73" s="625" t="s">
        <v>2888</v>
      </c>
      <c r="B73" s="626" t="s">
        <v>2857</v>
      </c>
      <c r="C73" s="626" t="s">
        <v>2069</v>
      </c>
      <c r="D73" s="626" t="s">
        <v>2070</v>
      </c>
      <c r="E73" s="626" t="s">
        <v>2071</v>
      </c>
      <c r="F73" s="629"/>
      <c r="G73" s="629"/>
      <c r="H73" s="642">
        <v>0</v>
      </c>
      <c r="I73" s="629">
        <v>6</v>
      </c>
      <c r="J73" s="629">
        <v>836.76</v>
      </c>
      <c r="K73" s="642">
        <v>1</v>
      </c>
      <c r="L73" s="629">
        <v>6</v>
      </c>
      <c r="M73" s="630">
        <v>836.76</v>
      </c>
    </row>
    <row r="74" spans="1:13" ht="14.4" customHeight="1" x14ac:dyDescent="0.3">
      <c r="A74" s="625" t="s">
        <v>2888</v>
      </c>
      <c r="B74" s="626" t="s">
        <v>4296</v>
      </c>
      <c r="C74" s="626" t="s">
        <v>4005</v>
      </c>
      <c r="D74" s="626" t="s">
        <v>4006</v>
      </c>
      <c r="E74" s="626" t="s">
        <v>4007</v>
      </c>
      <c r="F74" s="629"/>
      <c r="G74" s="629"/>
      <c r="H74" s="642">
        <v>0</v>
      </c>
      <c r="I74" s="629">
        <v>1</v>
      </c>
      <c r="J74" s="629">
        <v>137.74</v>
      </c>
      <c r="K74" s="642">
        <v>1</v>
      </c>
      <c r="L74" s="629">
        <v>1</v>
      </c>
      <c r="M74" s="630">
        <v>137.74</v>
      </c>
    </row>
    <row r="75" spans="1:13" ht="14.4" customHeight="1" x14ac:dyDescent="0.3">
      <c r="A75" s="625" t="s">
        <v>2889</v>
      </c>
      <c r="B75" s="626" t="s">
        <v>2855</v>
      </c>
      <c r="C75" s="626" t="s">
        <v>3279</v>
      </c>
      <c r="D75" s="626" t="s">
        <v>3280</v>
      </c>
      <c r="E75" s="626" t="s">
        <v>1011</v>
      </c>
      <c r="F75" s="629">
        <v>1</v>
      </c>
      <c r="G75" s="629">
        <v>0</v>
      </c>
      <c r="H75" s="642"/>
      <c r="I75" s="629"/>
      <c r="J75" s="629"/>
      <c r="K75" s="642"/>
      <c r="L75" s="629">
        <v>1</v>
      </c>
      <c r="M75" s="630">
        <v>0</v>
      </c>
    </row>
    <row r="76" spans="1:13" ht="14.4" customHeight="1" x14ac:dyDescent="0.3">
      <c r="A76" s="625" t="s">
        <v>2891</v>
      </c>
      <c r="B76" s="626" t="s">
        <v>2762</v>
      </c>
      <c r="C76" s="626" t="s">
        <v>3327</v>
      </c>
      <c r="D76" s="626" t="s">
        <v>1983</v>
      </c>
      <c r="E76" s="626" t="s">
        <v>3328</v>
      </c>
      <c r="F76" s="629"/>
      <c r="G76" s="629"/>
      <c r="H76" s="642">
        <v>0</v>
      </c>
      <c r="I76" s="629">
        <v>3</v>
      </c>
      <c r="J76" s="629">
        <v>970.29</v>
      </c>
      <c r="K76" s="642">
        <v>1</v>
      </c>
      <c r="L76" s="629">
        <v>3</v>
      </c>
      <c r="M76" s="630">
        <v>970.29</v>
      </c>
    </row>
    <row r="77" spans="1:13" ht="14.4" customHeight="1" x14ac:dyDescent="0.3">
      <c r="A77" s="625" t="s">
        <v>2891</v>
      </c>
      <c r="B77" s="626" t="s">
        <v>2764</v>
      </c>
      <c r="C77" s="626" t="s">
        <v>1974</v>
      </c>
      <c r="D77" s="626" t="s">
        <v>1975</v>
      </c>
      <c r="E77" s="626" t="s">
        <v>2765</v>
      </c>
      <c r="F77" s="629"/>
      <c r="G77" s="629"/>
      <c r="H77" s="642">
        <v>0</v>
      </c>
      <c r="I77" s="629">
        <v>3</v>
      </c>
      <c r="J77" s="629">
        <v>2545.42</v>
      </c>
      <c r="K77" s="642">
        <v>1</v>
      </c>
      <c r="L77" s="629">
        <v>3</v>
      </c>
      <c r="M77" s="630">
        <v>2545.42</v>
      </c>
    </row>
    <row r="78" spans="1:13" ht="14.4" customHeight="1" x14ac:dyDescent="0.3">
      <c r="A78" s="625" t="s">
        <v>2891</v>
      </c>
      <c r="B78" s="626" t="s">
        <v>4294</v>
      </c>
      <c r="C78" s="626" t="s">
        <v>3080</v>
      </c>
      <c r="D78" s="626" t="s">
        <v>3081</v>
      </c>
      <c r="E78" s="626" t="s">
        <v>3082</v>
      </c>
      <c r="F78" s="629"/>
      <c r="G78" s="629"/>
      <c r="H78" s="642">
        <v>0</v>
      </c>
      <c r="I78" s="629">
        <v>25</v>
      </c>
      <c r="J78" s="629">
        <v>15726.750000000002</v>
      </c>
      <c r="K78" s="642">
        <v>1</v>
      </c>
      <c r="L78" s="629">
        <v>25</v>
      </c>
      <c r="M78" s="630">
        <v>15726.750000000002</v>
      </c>
    </row>
    <row r="79" spans="1:13" ht="14.4" customHeight="1" x14ac:dyDescent="0.3">
      <c r="A79" s="625" t="s">
        <v>2891</v>
      </c>
      <c r="B79" s="626" t="s">
        <v>4294</v>
      </c>
      <c r="C79" s="626" t="s">
        <v>3083</v>
      </c>
      <c r="D79" s="626" t="s">
        <v>3084</v>
      </c>
      <c r="E79" s="626" t="s">
        <v>3085</v>
      </c>
      <c r="F79" s="629">
        <v>6</v>
      </c>
      <c r="G79" s="629">
        <v>0</v>
      </c>
      <c r="H79" s="642"/>
      <c r="I79" s="629"/>
      <c r="J79" s="629"/>
      <c r="K79" s="642"/>
      <c r="L79" s="629">
        <v>6</v>
      </c>
      <c r="M79" s="630">
        <v>0</v>
      </c>
    </row>
    <row r="80" spans="1:13" ht="14.4" customHeight="1" x14ac:dyDescent="0.3">
      <c r="A80" s="625" t="s">
        <v>2891</v>
      </c>
      <c r="B80" s="626" t="s">
        <v>4294</v>
      </c>
      <c r="C80" s="626" t="s">
        <v>3086</v>
      </c>
      <c r="D80" s="626" t="s">
        <v>3087</v>
      </c>
      <c r="E80" s="626" t="s">
        <v>3088</v>
      </c>
      <c r="F80" s="629">
        <v>6</v>
      </c>
      <c r="G80" s="629">
        <v>0</v>
      </c>
      <c r="H80" s="642"/>
      <c r="I80" s="629"/>
      <c r="J80" s="629"/>
      <c r="K80" s="642"/>
      <c r="L80" s="629">
        <v>6</v>
      </c>
      <c r="M80" s="630">
        <v>0</v>
      </c>
    </row>
    <row r="81" spans="1:13" ht="14.4" customHeight="1" x14ac:dyDescent="0.3">
      <c r="A81" s="625" t="s">
        <v>2891</v>
      </c>
      <c r="B81" s="626" t="s">
        <v>4294</v>
      </c>
      <c r="C81" s="626" t="s">
        <v>3563</v>
      </c>
      <c r="D81" s="626" t="s">
        <v>3105</v>
      </c>
      <c r="E81" s="626" t="s">
        <v>3564</v>
      </c>
      <c r="F81" s="629">
        <v>1</v>
      </c>
      <c r="G81" s="629">
        <v>0</v>
      </c>
      <c r="H81" s="642"/>
      <c r="I81" s="629"/>
      <c r="J81" s="629"/>
      <c r="K81" s="642"/>
      <c r="L81" s="629">
        <v>1</v>
      </c>
      <c r="M81" s="630">
        <v>0</v>
      </c>
    </row>
    <row r="82" spans="1:13" ht="14.4" customHeight="1" x14ac:dyDescent="0.3">
      <c r="A82" s="625" t="s">
        <v>2891</v>
      </c>
      <c r="B82" s="626" t="s">
        <v>4294</v>
      </c>
      <c r="C82" s="626" t="s">
        <v>3104</v>
      </c>
      <c r="D82" s="626" t="s">
        <v>3105</v>
      </c>
      <c r="E82" s="626" t="s">
        <v>3106</v>
      </c>
      <c r="F82" s="629">
        <v>2</v>
      </c>
      <c r="G82" s="629">
        <v>8717.26</v>
      </c>
      <c r="H82" s="642">
        <v>1</v>
      </c>
      <c r="I82" s="629"/>
      <c r="J82" s="629"/>
      <c r="K82" s="642">
        <v>0</v>
      </c>
      <c r="L82" s="629">
        <v>2</v>
      </c>
      <c r="M82" s="630">
        <v>8717.26</v>
      </c>
    </row>
    <row r="83" spans="1:13" ht="14.4" customHeight="1" x14ac:dyDescent="0.3">
      <c r="A83" s="625" t="s">
        <v>2891</v>
      </c>
      <c r="B83" s="626" t="s">
        <v>4294</v>
      </c>
      <c r="C83" s="626" t="s">
        <v>3107</v>
      </c>
      <c r="D83" s="626" t="s">
        <v>3108</v>
      </c>
      <c r="E83" s="626" t="s">
        <v>3109</v>
      </c>
      <c r="F83" s="629">
        <v>3</v>
      </c>
      <c r="G83" s="629">
        <v>13077.84</v>
      </c>
      <c r="H83" s="642">
        <v>1</v>
      </c>
      <c r="I83" s="629"/>
      <c r="J83" s="629"/>
      <c r="K83" s="642">
        <v>0</v>
      </c>
      <c r="L83" s="629">
        <v>3</v>
      </c>
      <c r="M83" s="630">
        <v>13077.84</v>
      </c>
    </row>
    <row r="84" spans="1:13" ht="14.4" customHeight="1" x14ac:dyDescent="0.3">
      <c r="A84" s="625" t="s">
        <v>2891</v>
      </c>
      <c r="B84" s="626" t="s">
        <v>4294</v>
      </c>
      <c r="C84" s="626" t="s">
        <v>3302</v>
      </c>
      <c r="D84" s="626" t="s">
        <v>3305</v>
      </c>
      <c r="E84" s="626" t="s">
        <v>3304</v>
      </c>
      <c r="F84" s="629">
        <v>8</v>
      </c>
      <c r="G84" s="629">
        <v>34879.440000000002</v>
      </c>
      <c r="H84" s="642">
        <v>1</v>
      </c>
      <c r="I84" s="629"/>
      <c r="J84" s="629"/>
      <c r="K84" s="642">
        <v>0</v>
      </c>
      <c r="L84" s="629">
        <v>8</v>
      </c>
      <c r="M84" s="630">
        <v>34879.440000000002</v>
      </c>
    </row>
    <row r="85" spans="1:13" ht="14.4" customHeight="1" x14ac:dyDescent="0.3">
      <c r="A85" s="625" t="s">
        <v>2891</v>
      </c>
      <c r="B85" s="626" t="s">
        <v>4294</v>
      </c>
      <c r="C85" s="626" t="s">
        <v>3306</v>
      </c>
      <c r="D85" s="626" t="s">
        <v>3307</v>
      </c>
      <c r="E85" s="626" t="s">
        <v>3308</v>
      </c>
      <c r="F85" s="629">
        <v>21</v>
      </c>
      <c r="G85" s="629">
        <v>0</v>
      </c>
      <c r="H85" s="642"/>
      <c r="I85" s="629"/>
      <c r="J85" s="629"/>
      <c r="K85" s="642"/>
      <c r="L85" s="629">
        <v>21</v>
      </c>
      <c r="M85" s="630">
        <v>0</v>
      </c>
    </row>
    <row r="86" spans="1:13" ht="14.4" customHeight="1" x14ac:dyDescent="0.3">
      <c r="A86" s="625" t="s">
        <v>2891</v>
      </c>
      <c r="B86" s="626" t="s">
        <v>4294</v>
      </c>
      <c r="C86" s="626" t="s">
        <v>3116</v>
      </c>
      <c r="D86" s="626" t="s">
        <v>3117</v>
      </c>
      <c r="E86" s="626" t="s">
        <v>3118</v>
      </c>
      <c r="F86" s="629"/>
      <c r="G86" s="629"/>
      <c r="H86" s="642">
        <v>0</v>
      </c>
      <c r="I86" s="629">
        <v>54</v>
      </c>
      <c r="J86" s="629">
        <v>150536.88</v>
      </c>
      <c r="K86" s="642">
        <v>1</v>
      </c>
      <c r="L86" s="629">
        <v>54</v>
      </c>
      <c r="M86" s="630">
        <v>150536.88</v>
      </c>
    </row>
    <row r="87" spans="1:13" ht="14.4" customHeight="1" x14ac:dyDescent="0.3">
      <c r="A87" s="625" t="s">
        <v>2891</v>
      </c>
      <c r="B87" s="626" t="s">
        <v>4294</v>
      </c>
      <c r="C87" s="626" t="s">
        <v>3119</v>
      </c>
      <c r="D87" s="626" t="s">
        <v>3120</v>
      </c>
      <c r="E87" s="626" t="s">
        <v>3121</v>
      </c>
      <c r="F87" s="629"/>
      <c r="G87" s="629"/>
      <c r="H87" s="642">
        <v>0</v>
      </c>
      <c r="I87" s="629">
        <v>25</v>
      </c>
      <c r="J87" s="629">
        <v>58309.5</v>
      </c>
      <c r="K87" s="642">
        <v>1</v>
      </c>
      <c r="L87" s="629">
        <v>25</v>
      </c>
      <c r="M87" s="630">
        <v>58309.5</v>
      </c>
    </row>
    <row r="88" spans="1:13" ht="14.4" customHeight="1" x14ac:dyDescent="0.3">
      <c r="A88" s="625" t="s">
        <v>2891</v>
      </c>
      <c r="B88" s="626" t="s">
        <v>4294</v>
      </c>
      <c r="C88" s="626" t="s">
        <v>3122</v>
      </c>
      <c r="D88" s="626" t="s">
        <v>3123</v>
      </c>
      <c r="E88" s="626" t="s">
        <v>3124</v>
      </c>
      <c r="F88" s="629"/>
      <c r="G88" s="629"/>
      <c r="H88" s="642">
        <v>0</v>
      </c>
      <c r="I88" s="629">
        <v>55</v>
      </c>
      <c r="J88" s="629">
        <v>48448.4</v>
      </c>
      <c r="K88" s="642">
        <v>1</v>
      </c>
      <c r="L88" s="629">
        <v>55</v>
      </c>
      <c r="M88" s="630">
        <v>48448.4</v>
      </c>
    </row>
    <row r="89" spans="1:13" ht="14.4" customHeight="1" x14ac:dyDescent="0.3">
      <c r="A89" s="625" t="s">
        <v>2891</v>
      </c>
      <c r="B89" s="626" t="s">
        <v>4294</v>
      </c>
      <c r="C89" s="626" t="s">
        <v>3125</v>
      </c>
      <c r="D89" s="626" t="s">
        <v>3126</v>
      </c>
      <c r="E89" s="626" t="s">
        <v>3127</v>
      </c>
      <c r="F89" s="629"/>
      <c r="G89" s="629"/>
      <c r="H89" s="642">
        <v>0</v>
      </c>
      <c r="I89" s="629">
        <v>18</v>
      </c>
      <c r="J89" s="629">
        <v>29322.54</v>
      </c>
      <c r="K89" s="642">
        <v>1</v>
      </c>
      <c r="L89" s="629">
        <v>18</v>
      </c>
      <c r="M89" s="630">
        <v>29322.54</v>
      </c>
    </row>
    <row r="90" spans="1:13" ht="14.4" customHeight="1" x14ac:dyDescent="0.3">
      <c r="A90" s="625" t="s">
        <v>2891</v>
      </c>
      <c r="B90" s="626" t="s">
        <v>4295</v>
      </c>
      <c r="C90" s="626" t="s">
        <v>3551</v>
      </c>
      <c r="D90" s="626" t="s">
        <v>3552</v>
      </c>
      <c r="E90" s="626" t="s">
        <v>3553</v>
      </c>
      <c r="F90" s="629">
        <v>6</v>
      </c>
      <c r="G90" s="629">
        <v>6781.2000000000007</v>
      </c>
      <c r="H90" s="642">
        <v>1</v>
      </c>
      <c r="I90" s="629"/>
      <c r="J90" s="629"/>
      <c r="K90" s="642">
        <v>0</v>
      </c>
      <c r="L90" s="629">
        <v>6</v>
      </c>
      <c r="M90" s="630">
        <v>6781.2000000000007</v>
      </c>
    </row>
    <row r="91" spans="1:13" ht="14.4" customHeight="1" x14ac:dyDescent="0.3">
      <c r="A91" s="625" t="s">
        <v>2891</v>
      </c>
      <c r="B91" s="626" t="s">
        <v>4295</v>
      </c>
      <c r="C91" s="626" t="s">
        <v>3055</v>
      </c>
      <c r="D91" s="626" t="s">
        <v>3056</v>
      </c>
      <c r="E91" s="626" t="s">
        <v>3057</v>
      </c>
      <c r="F91" s="629"/>
      <c r="G91" s="629"/>
      <c r="H91" s="642">
        <v>0</v>
      </c>
      <c r="I91" s="629">
        <v>23</v>
      </c>
      <c r="J91" s="629">
        <v>23634.799999999999</v>
      </c>
      <c r="K91" s="642">
        <v>1</v>
      </c>
      <c r="L91" s="629">
        <v>23</v>
      </c>
      <c r="M91" s="630">
        <v>23634.799999999999</v>
      </c>
    </row>
    <row r="92" spans="1:13" ht="14.4" customHeight="1" x14ac:dyDescent="0.3">
      <c r="A92" s="625" t="s">
        <v>2891</v>
      </c>
      <c r="B92" s="626" t="s">
        <v>4295</v>
      </c>
      <c r="C92" s="626" t="s">
        <v>3058</v>
      </c>
      <c r="D92" s="626" t="s">
        <v>3059</v>
      </c>
      <c r="E92" s="626" t="s">
        <v>3060</v>
      </c>
      <c r="F92" s="629"/>
      <c r="G92" s="629"/>
      <c r="H92" s="642">
        <v>0</v>
      </c>
      <c r="I92" s="629">
        <v>1</v>
      </c>
      <c r="J92" s="629">
        <v>1509.4</v>
      </c>
      <c r="K92" s="642">
        <v>1</v>
      </c>
      <c r="L92" s="629">
        <v>1</v>
      </c>
      <c r="M92" s="630">
        <v>1509.4</v>
      </c>
    </row>
    <row r="93" spans="1:13" ht="14.4" customHeight="1" x14ac:dyDescent="0.3">
      <c r="A93" s="625" t="s">
        <v>2891</v>
      </c>
      <c r="B93" s="626" t="s">
        <v>4295</v>
      </c>
      <c r="C93" s="626" t="s">
        <v>3283</v>
      </c>
      <c r="D93" s="626" t="s">
        <v>3284</v>
      </c>
      <c r="E93" s="626" t="s">
        <v>3285</v>
      </c>
      <c r="F93" s="629"/>
      <c r="G93" s="629"/>
      <c r="H93" s="642">
        <v>0</v>
      </c>
      <c r="I93" s="629">
        <v>6</v>
      </c>
      <c r="J93" s="629">
        <v>11376.84</v>
      </c>
      <c r="K93" s="642">
        <v>1</v>
      </c>
      <c r="L93" s="629">
        <v>6</v>
      </c>
      <c r="M93" s="630">
        <v>11376.84</v>
      </c>
    </row>
    <row r="94" spans="1:13" ht="14.4" customHeight="1" x14ac:dyDescent="0.3">
      <c r="A94" s="625" t="s">
        <v>2891</v>
      </c>
      <c r="B94" s="626" t="s">
        <v>2872</v>
      </c>
      <c r="C94" s="626" t="s">
        <v>3365</v>
      </c>
      <c r="D94" s="626" t="s">
        <v>3366</v>
      </c>
      <c r="E94" s="626" t="s">
        <v>3367</v>
      </c>
      <c r="F94" s="629">
        <v>4</v>
      </c>
      <c r="G94" s="629">
        <v>1178.8399999999999</v>
      </c>
      <c r="H94" s="642">
        <v>1</v>
      </c>
      <c r="I94" s="629"/>
      <c r="J94" s="629"/>
      <c r="K94" s="642">
        <v>0</v>
      </c>
      <c r="L94" s="629">
        <v>4</v>
      </c>
      <c r="M94" s="630">
        <v>1178.8399999999999</v>
      </c>
    </row>
    <row r="95" spans="1:13" ht="14.4" customHeight="1" x14ac:dyDescent="0.3">
      <c r="A95" s="625" t="s">
        <v>2891</v>
      </c>
      <c r="B95" s="626" t="s">
        <v>2872</v>
      </c>
      <c r="C95" s="626" t="s">
        <v>3368</v>
      </c>
      <c r="D95" s="626" t="s">
        <v>3369</v>
      </c>
      <c r="E95" s="626" t="s">
        <v>3161</v>
      </c>
      <c r="F95" s="629"/>
      <c r="G95" s="629"/>
      <c r="H95" s="642">
        <v>0</v>
      </c>
      <c r="I95" s="629">
        <v>7</v>
      </c>
      <c r="J95" s="629">
        <v>229.18</v>
      </c>
      <c r="K95" s="642">
        <v>1</v>
      </c>
      <c r="L95" s="629">
        <v>7</v>
      </c>
      <c r="M95" s="630">
        <v>229.18</v>
      </c>
    </row>
    <row r="96" spans="1:13" ht="14.4" customHeight="1" x14ac:dyDescent="0.3">
      <c r="A96" s="625" t="s">
        <v>2891</v>
      </c>
      <c r="B96" s="626" t="s">
        <v>2872</v>
      </c>
      <c r="C96" s="626" t="s">
        <v>3261</v>
      </c>
      <c r="D96" s="626" t="s">
        <v>3262</v>
      </c>
      <c r="E96" s="626" t="s">
        <v>3263</v>
      </c>
      <c r="F96" s="629"/>
      <c r="G96" s="629"/>
      <c r="H96" s="642">
        <v>0</v>
      </c>
      <c r="I96" s="629">
        <v>14</v>
      </c>
      <c r="J96" s="629">
        <v>2063.04</v>
      </c>
      <c r="K96" s="642">
        <v>1</v>
      </c>
      <c r="L96" s="629">
        <v>14</v>
      </c>
      <c r="M96" s="630">
        <v>2063.04</v>
      </c>
    </row>
    <row r="97" spans="1:13" ht="14.4" customHeight="1" x14ac:dyDescent="0.3">
      <c r="A97" s="625" t="s">
        <v>2891</v>
      </c>
      <c r="B97" s="626" t="s">
        <v>2872</v>
      </c>
      <c r="C97" s="626" t="s">
        <v>3264</v>
      </c>
      <c r="D97" s="626" t="s">
        <v>3265</v>
      </c>
      <c r="E97" s="626" t="s">
        <v>930</v>
      </c>
      <c r="F97" s="629"/>
      <c r="G97" s="629"/>
      <c r="H97" s="642">
        <v>0</v>
      </c>
      <c r="I97" s="629">
        <v>6</v>
      </c>
      <c r="J97" s="629">
        <v>996.42</v>
      </c>
      <c r="K97" s="642">
        <v>1</v>
      </c>
      <c r="L97" s="629">
        <v>6</v>
      </c>
      <c r="M97" s="630">
        <v>996.42</v>
      </c>
    </row>
    <row r="98" spans="1:13" ht="14.4" customHeight="1" x14ac:dyDescent="0.3">
      <c r="A98" s="625" t="s">
        <v>2891</v>
      </c>
      <c r="B98" s="626" t="s">
        <v>2872</v>
      </c>
      <c r="C98" s="626" t="s">
        <v>3370</v>
      </c>
      <c r="D98" s="626" t="s">
        <v>3371</v>
      </c>
      <c r="E98" s="626" t="s">
        <v>3263</v>
      </c>
      <c r="F98" s="629">
        <v>2</v>
      </c>
      <c r="G98" s="629">
        <v>294.72000000000003</v>
      </c>
      <c r="H98" s="642">
        <v>1</v>
      </c>
      <c r="I98" s="629"/>
      <c r="J98" s="629"/>
      <c r="K98" s="642">
        <v>0</v>
      </c>
      <c r="L98" s="629">
        <v>2</v>
      </c>
      <c r="M98" s="630">
        <v>294.72000000000003</v>
      </c>
    </row>
    <row r="99" spans="1:13" ht="14.4" customHeight="1" x14ac:dyDescent="0.3">
      <c r="A99" s="625" t="s">
        <v>2891</v>
      </c>
      <c r="B99" s="626" t="s">
        <v>2872</v>
      </c>
      <c r="C99" s="626" t="s">
        <v>3372</v>
      </c>
      <c r="D99" s="626" t="s">
        <v>3373</v>
      </c>
      <c r="E99" s="626" t="s">
        <v>3374</v>
      </c>
      <c r="F99" s="629">
        <v>1</v>
      </c>
      <c r="G99" s="629">
        <v>314.35000000000002</v>
      </c>
      <c r="H99" s="642">
        <v>1</v>
      </c>
      <c r="I99" s="629"/>
      <c r="J99" s="629"/>
      <c r="K99" s="642">
        <v>0</v>
      </c>
      <c r="L99" s="629">
        <v>1</v>
      </c>
      <c r="M99" s="630">
        <v>314.35000000000002</v>
      </c>
    </row>
    <row r="100" spans="1:13" ht="14.4" customHeight="1" x14ac:dyDescent="0.3">
      <c r="A100" s="625" t="s">
        <v>2891</v>
      </c>
      <c r="B100" s="626" t="s">
        <v>2872</v>
      </c>
      <c r="C100" s="626" t="s">
        <v>3375</v>
      </c>
      <c r="D100" s="626" t="s">
        <v>3270</v>
      </c>
      <c r="E100" s="626" t="s">
        <v>3376</v>
      </c>
      <c r="F100" s="629"/>
      <c r="G100" s="629"/>
      <c r="H100" s="642">
        <v>0</v>
      </c>
      <c r="I100" s="629">
        <v>2</v>
      </c>
      <c r="J100" s="629">
        <v>83</v>
      </c>
      <c r="K100" s="642">
        <v>1</v>
      </c>
      <c r="L100" s="629">
        <v>2</v>
      </c>
      <c r="M100" s="630">
        <v>83</v>
      </c>
    </row>
    <row r="101" spans="1:13" ht="14.4" customHeight="1" x14ac:dyDescent="0.3">
      <c r="A101" s="625" t="s">
        <v>2891</v>
      </c>
      <c r="B101" s="626" t="s">
        <v>2872</v>
      </c>
      <c r="C101" s="626" t="s">
        <v>3269</v>
      </c>
      <c r="D101" s="626" t="s">
        <v>3270</v>
      </c>
      <c r="E101" s="626" t="s">
        <v>3175</v>
      </c>
      <c r="F101" s="629"/>
      <c r="G101" s="629"/>
      <c r="H101" s="642">
        <v>0</v>
      </c>
      <c r="I101" s="629">
        <v>2</v>
      </c>
      <c r="J101" s="629">
        <v>249.02</v>
      </c>
      <c r="K101" s="642">
        <v>1</v>
      </c>
      <c r="L101" s="629">
        <v>2</v>
      </c>
      <c r="M101" s="630">
        <v>249.02</v>
      </c>
    </row>
    <row r="102" spans="1:13" ht="14.4" customHeight="1" x14ac:dyDescent="0.3">
      <c r="A102" s="625" t="s">
        <v>2891</v>
      </c>
      <c r="B102" s="626" t="s">
        <v>2872</v>
      </c>
      <c r="C102" s="626" t="s">
        <v>3377</v>
      </c>
      <c r="D102" s="626" t="s">
        <v>3270</v>
      </c>
      <c r="E102" s="626" t="s">
        <v>3268</v>
      </c>
      <c r="F102" s="629"/>
      <c r="G102" s="629"/>
      <c r="H102" s="642">
        <v>0</v>
      </c>
      <c r="I102" s="629">
        <v>2</v>
      </c>
      <c r="J102" s="629">
        <v>415.06</v>
      </c>
      <c r="K102" s="642">
        <v>1</v>
      </c>
      <c r="L102" s="629">
        <v>2</v>
      </c>
      <c r="M102" s="630">
        <v>415.06</v>
      </c>
    </row>
    <row r="103" spans="1:13" ht="14.4" customHeight="1" x14ac:dyDescent="0.3">
      <c r="A103" s="625" t="s">
        <v>2891</v>
      </c>
      <c r="B103" s="626" t="s">
        <v>2872</v>
      </c>
      <c r="C103" s="626" t="s">
        <v>3378</v>
      </c>
      <c r="D103" s="626" t="s">
        <v>3369</v>
      </c>
      <c r="E103" s="626" t="s">
        <v>3374</v>
      </c>
      <c r="F103" s="629"/>
      <c r="G103" s="629"/>
      <c r="H103" s="642">
        <v>0</v>
      </c>
      <c r="I103" s="629">
        <v>4</v>
      </c>
      <c r="J103" s="629">
        <v>1257.4000000000001</v>
      </c>
      <c r="K103" s="642">
        <v>1</v>
      </c>
      <c r="L103" s="629">
        <v>4</v>
      </c>
      <c r="M103" s="630">
        <v>1257.4000000000001</v>
      </c>
    </row>
    <row r="104" spans="1:13" ht="14.4" customHeight="1" x14ac:dyDescent="0.3">
      <c r="A104" s="625" t="s">
        <v>2891</v>
      </c>
      <c r="B104" s="626" t="s">
        <v>2872</v>
      </c>
      <c r="C104" s="626" t="s">
        <v>4052</v>
      </c>
      <c r="D104" s="626" t="s">
        <v>4053</v>
      </c>
      <c r="E104" s="626" t="s">
        <v>3614</v>
      </c>
      <c r="F104" s="629">
        <v>1</v>
      </c>
      <c r="G104" s="629">
        <v>332.14</v>
      </c>
      <c r="H104" s="642">
        <v>1</v>
      </c>
      <c r="I104" s="629"/>
      <c r="J104" s="629"/>
      <c r="K104" s="642">
        <v>0</v>
      </c>
      <c r="L104" s="629">
        <v>1</v>
      </c>
      <c r="M104" s="630">
        <v>332.14</v>
      </c>
    </row>
    <row r="105" spans="1:13" ht="14.4" customHeight="1" x14ac:dyDescent="0.3">
      <c r="A105" s="625" t="s">
        <v>2891</v>
      </c>
      <c r="B105" s="626" t="s">
        <v>2839</v>
      </c>
      <c r="C105" s="626" t="s">
        <v>3129</v>
      </c>
      <c r="D105" s="626" t="s">
        <v>3130</v>
      </c>
      <c r="E105" s="626" t="s">
        <v>3131</v>
      </c>
      <c r="F105" s="629"/>
      <c r="G105" s="629"/>
      <c r="H105" s="642">
        <v>0</v>
      </c>
      <c r="I105" s="629">
        <v>2</v>
      </c>
      <c r="J105" s="629">
        <v>887.04</v>
      </c>
      <c r="K105" s="642">
        <v>1</v>
      </c>
      <c r="L105" s="629">
        <v>2</v>
      </c>
      <c r="M105" s="630">
        <v>887.04</v>
      </c>
    </row>
    <row r="106" spans="1:13" ht="14.4" customHeight="1" x14ac:dyDescent="0.3">
      <c r="A106" s="625" t="s">
        <v>2891</v>
      </c>
      <c r="B106" s="626" t="s">
        <v>2839</v>
      </c>
      <c r="C106" s="626" t="s">
        <v>3309</v>
      </c>
      <c r="D106" s="626" t="s">
        <v>3310</v>
      </c>
      <c r="E106" s="626" t="s">
        <v>1968</v>
      </c>
      <c r="F106" s="629">
        <v>2</v>
      </c>
      <c r="G106" s="629">
        <v>0</v>
      </c>
      <c r="H106" s="642"/>
      <c r="I106" s="629"/>
      <c r="J106" s="629"/>
      <c r="K106" s="642"/>
      <c r="L106" s="629">
        <v>2</v>
      </c>
      <c r="M106" s="630">
        <v>0</v>
      </c>
    </row>
    <row r="107" spans="1:13" ht="14.4" customHeight="1" x14ac:dyDescent="0.3">
      <c r="A107" s="625" t="s">
        <v>2891</v>
      </c>
      <c r="B107" s="626" t="s">
        <v>2839</v>
      </c>
      <c r="C107" s="626" t="s">
        <v>3137</v>
      </c>
      <c r="D107" s="626" t="s">
        <v>3138</v>
      </c>
      <c r="E107" s="626" t="s">
        <v>3139</v>
      </c>
      <c r="F107" s="629"/>
      <c r="G107" s="629"/>
      <c r="H107" s="642">
        <v>0</v>
      </c>
      <c r="I107" s="629">
        <v>3</v>
      </c>
      <c r="J107" s="629">
        <v>336.93</v>
      </c>
      <c r="K107" s="642">
        <v>1</v>
      </c>
      <c r="L107" s="629">
        <v>3</v>
      </c>
      <c r="M107" s="630">
        <v>336.93</v>
      </c>
    </row>
    <row r="108" spans="1:13" ht="14.4" customHeight="1" x14ac:dyDescent="0.3">
      <c r="A108" s="625" t="s">
        <v>2891</v>
      </c>
      <c r="B108" s="626" t="s">
        <v>2839</v>
      </c>
      <c r="C108" s="626" t="s">
        <v>4040</v>
      </c>
      <c r="D108" s="626" t="s">
        <v>3138</v>
      </c>
      <c r="E108" s="626" t="s">
        <v>4041</v>
      </c>
      <c r="F108" s="629"/>
      <c r="G108" s="629"/>
      <c r="H108" s="642">
        <v>0</v>
      </c>
      <c r="I108" s="629">
        <v>2</v>
      </c>
      <c r="J108" s="629">
        <v>1123.08</v>
      </c>
      <c r="K108" s="642">
        <v>1</v>
      </c>
      <c r="L108" s="629">
        <v>2</v>
      </c>
      <c r="M108" s="630">
        <v>1123.08</v>
      </c>
    </row>
    <row r="109" spans="1:13" ht="14.4" customHeight="1" x14ac:dyDescent="0.3">
      <c r="A109" s="625" t="s">
        <v>2891</v>
      </c>
      <c r="B109" s="626" t="s">
        <v>2839</v>
      </c>
      <c r="C109" s="626" t="s">
        <v>3140</v>
      </c>
      <c r="D109" s="626" t="s">
        <v>1967</v>
      </c>
      <c r="E109" s="626" t="s">
        <v>3131</v>
      </c>
      <c r="F109" s="629"/>
      <c r="G109" s="629"/>
      <c r="H109" s="642">
        <v>0</v>
      </c>
      <c r="I109" s="629">
        <v>9</v>
      </c>
      <c r="J109" s="629">
        <v>3991.68</v>
      </c>
      <c r="K109" s="642">
        <v>1</v>
      </c>
      <c r="L109" s="629">
        <v>9</v>
      </c>
      <c r="M109" s="630">
        <v>3991.68</v>
      </c>
    </row>
    <row r="110" spans="1:13" ht="14.4" customHeight="1" x14ac:dyDescent="0.3">
      <c r="A110" s="625" t="s">
        <v>2891</v>
      </c>
      <c r="B110" s="626" t="s">
        <v>2839</v>
      </c>
      <c r="C110" s="626" t="s">
        <v>1966</v>
      </c>
      <c r="D110" s="626" t="s">
        <v>1967</v>
      </c>
      <c r="E110" s="626" t="s">
        <v>1968</v>
      </c>
      <c r="F110" s="629"/>
      <c r="G110" s="629"/>
      <c r="H110" s="642">
        <v>0</v>
      </c>
      <c r="I110" s="629">
        <v>8</v>
      </c>
      <c r="J110" s="629">
        <v>7096.4</v>
      </c>
      <c r="K110" s="642">
        <v>1</v>
      </c>
      <c r="L110" s="629">
        <v>8</v>
      </c>
      <c r="M110" s="630">
        <v>7096.4</v>
      </c>
    </row>
    <row r="111" spans="1:13" ht="14.4" customHeight="1" x14ac:dyDescent="0.3">
      <c r="A111" s="625" t="s">
        <v>2891</v>
      </c>
      <c r="B111" s="626" t="s">
        <v>4291</v>
      </c>
      <c r="C111" s="626" t="s">
        <v>3227</v>
      </c>
      <c r="D111" s="626" t="s">
        <v>3228</v>
      </c>
      <c r="E111" s="626" t="s">
        <v>3229</v>
      </c>
      <c r="F111" s="629"/>
      <c r="G111" s="629"/>
      <c r="H111" s="642">
        <v>0</v>
      </c>
      <c r="I111" s="629">
        <v>15</v>
      </c>
      <c r="J111" s="629">
        <v>26901.9</v>
      </c>
      <c r="K111" s="642">
        <v>1</v>
      </c>
      <c r="L111" s="629">
        <v>15</v>
      </c>
      <c r="M111" s="630">
        <v>26901.9</v>
      </c>
    </row>
    <row r="112" spans="1:13" ht="14.4" customHeight="1" x14ac:dyDescent="0.3">
      <c r="A112" s="625" t="s">
        <v>2891</v>
      </c>
      <c r="B112" s="626" t="s">
        <v>2851</v>
      </c>
      <c r="C112" s="626" t="s">
        <v>3286</v>
      </c>
      <c r="D112" s="626" t="s">
        <v>3287</v>
      </c>
      <c r="E112" s="626" t="s">
        <v>3288</v>
      </c>
      <c r="F112" s="629"/>
      <c r="G112" s="629"/>
      <c r="H112" s="642">
        <v>0</v>
      </c>
      <c r="I112" s="629">
        <v>5</v>
      </c>
      <c r="J112" s="629">
        <v>810.65</v>
      </c>
      <c r="K112" s="642">
        <v>1</v>
      </c>
      <c r="L112" s="629">
        <v>5</v>
      </c>
      <c r="M112" s="630">
        <v>810.65</v>
      </c>
    </row>
    <row r="113" spans="1:13" ht="14.4" customHeight="1" x14ac:dyDescent="0.3">
      <c r="A113" s="625" t="s">
        <v>2891</v>
      </c>
      <c r="B113" s="626" t="s">
        <v>2851</v>
      </c>
      <c r="C113" s="626" t="s">
        <v>2065</v>
      </c>
      <c r="D113" s="626" t="s">
        <v>2066</v>
      </c>
      <c r="E113" s="626" t="s">
        <v>2852</v>
      </c>
      <c r="F113" s="629"/>
      <c r="G113" s="629"/>
      <c r="H113" s="642">
        <v>0</v>
      </c>
      <c r="I113" s="629">
        <v>8</v>
      </c>
      <c r="J113" s="629">
        <v>1729.28</v>
      </c>
      <c r="K113" s="642">
        <v>1</v>
      </c>
      <c r="L113" s="629">
        <v>8</v>
      </c>
      <c r="M113" s="630">
        <v>1729.28</v>
      </c>
    </row>
    <row r="114" spans="1:13" ht="14.4" customHeight="1" x14ac:dyDescent="0.3">
      <c r="A114" s="625" t="s">
        <v>2891</v>
      </c>
      <c r="B114" s="626" t="s">
        <v>2851</v>
      </c>
      <c r="C114" s="626" t="s">
        <v>3554</v>
      </c>
      <c r="D114" s="626" t="s">
        <v>2066</v>
      </c>
      <c r="E114" s="626" t="s">
        <v>3555</v>
      </c>
      <c r="F114" s="629"/>
      <c r="G114" s="629"/>
      <c r="H114" s="642">
        <v>0</v>
      </c>
      <c r="I114" s="629">
        <v>1</v>
      </c>
      <c r="J114" s="629">
        <v>432.32</v>
      </c>
      <c r="K114" s="642">
        <v>1</v>
      </c>
      <c r="L114" s="629">
        <v>1</v>
      </c>
      <c r="M114" s="630">
        <v>432.32</v>
      </c>
    </row>
    <row r="115" spans="1:13" ht="14.4" customHeight="1" x14ac:dyDescent="0.3">
      <c r="A115" s="625" t="s">
        <v>2891</v>
      </c>
      <c r="B115" s="626" t="s">
        <v>2856</v>
      </c>
      <c r="C115" s="626" t="s">
        <v>3332</v>
      </c>
      <c r="D115" s="626" t="s">
        <v>718</v>
      </c>
      <c r="E115" s="626" t="s">
        <v>3333</v>
      </c>
      <c r="F115" s="629"/>
      <c r="G115" s="629"/>
      <c r="H115" s="642">
        <v>0</v>
      </c>
      <c r="I115" s="629">
        <v>1</v>
      </c>
      <c r="J115" s="629">
        <v>418.37</v>
      </c>
      <c r="K115" s="642">
        <v>1</v>
      </c>
      <c r="L115" s="629">
        <v>1</v>
      </c>
      <c r="M115" s="630">
        <v>418.37</v>
      </c>
    </row>
    <row r="116" spans="1:13" ht="14.4" customHeight="1" x14ac:dyDescent="0.3">
      <c r="A116" s="625" t="s">
        <v>2891</v>
      </c>
      <c r="B116" s="626" t="s">
        <v>2856</v>
      </c>
      <c r="C116" s="626" t="s">
        <v>3334</v>
      </c>
      <c r="D116" s="626" t="s">
        <v>3335</v>
      </c>
      <c r="E116" s="626" t="s">
        <v>3336</v>
      </c>
      <c r="F116" s="629">
        <v>3</v>
      </c>
      <c r="G116" s="629">
        <v>0</v>
      </c>
      <c r="H116" s="642"/>
      <c r="I116" s="629"/>
      <c r="J116" s="629"/>
      <c r="K116" s="642"/>
      <c r="L116" s="629">
        <v>3</v>
      </c>
      <c r="M116" s="630">
        <v>0</v>
      </c>
    </row>
    <row r="117" spans="1:13" ht="14.4" customHeight="1" x14ac:dyDescent="0.3">
      <c r="A117" s="625" t="s">
        <v>2891</v>
      </c>
      <c r="B117" s="626" t="s">
        <v>2857</v>
      </c>
      <c r="C117" s="626" t="s">
        <v>2069</v>
      </c>
      <c r="D117" s="626" t="s">
        <v>2070</v>
      </c>
      <c r="E117" s="626" t="s">
        <v>2071</v>
      </c>
      <c r="F117" s="629"/>
      <c r="G117" s="629"/>
      <c r="H117" s="642">
        <v>0</v>
      </c>
      <c r="I117" s="629">
        <v>7</v>
      </c>
      <c r="J117" s="629">
        <v>976.22</v>
      </c>
      <c r="K117" s="642">
        <v>1</v>
      </c>
      <c r="L117" s="629">
        <v>7</v>
      </c>
      <c r="M117" s="630">
        <v>976.22</v>
      </c>
    </row>
    <row r="118" spans="1:13" ht="14.4" customHeight="1" x14ac:dyDescent="0.3">
      <c r="A118" s="625" t="s">
        <v>2892</v>
      </c>
      <c r="B118" s="626" t="s">
        <v>2733</v>
      </c>
      <c r="C118" s="626" t="s">
        <v>4054</v>
      </c>
      <c r="D118" s="626" t="s">
        <v>3467</v>
      </c>
      <c r="E118" s="626" t="s">
        <v>4055</v>
      </c>
      <c r="F118" s="629"/>
      <c r="G118" s="629"/>
      <c r="H118" s="642">
        <v>0</v>
      </c>
      <c r="I118" s="629">
        <v>1</v>
      </c>
      <c r="J118" s="629">
        <v>1166.47</v>
      </c>
      <c r="K118" s="642">
        <v>1</v>
      </c>
      <c r="L118" s="629">
        <v>1</v>
      </c>
      <c r="M118" s="630">
        <v>1166.47</v>
      </c>
    </row>
    <row r="119" spans="1:13" ht="14.4" customHeight="1" x14ac:dyDescent="0.3">
      <c r="A119" s="625" t="s">
        <v>2892</v>
      </c>
      <c r="B119" s="626" t="s">
        <v>2785</v>
      </c>
      <c r="C119" s="626" t="s">
        <v>2941</v>
      </c>
      <c r="D119" s="626" t="s">
        <v>2942</v>
      </c>
      <c r="E119" s="626" t="s">
        <v>2943</v>
      </c>
      <c r="F119" s="629"/>
      <c r="G119" s="629"/>
      <c r="H119" s="642">
        <v>0</v>
      </c>
      <c r="I119" s="629">
        <v>1</v>
      </c>
      <c r="J119" s="629">
        <v>333.31</v>
      </c>
      <c r="K119" s="642">
        <v>1</v>
      </c>
      <c r="L119" s="629">
        <v>1</v>
      </c>
      <c r="M119" s="630">
        <v>333.31</v>
      </c>
    </row>
    <row r="120" spans="1:13" ht="14.4" customHeight="1" x14ac:dyDescent="0.3">
      <c r="A120" s="625" t="s">
        <v>2892</v>
      </c>
      <c r="B120" s="626" t="s">
        <v>2830</v>
      </c>
      <c r="C120" s="626" t="s">
        <v>3024</v>
      </c>
      <c r="D120" s="626" t="s">
        <v>1881</v>
      </c>
      <c r="E120" s="626" t="s">
        <v>3025</v>
      </c>
      <c r="F120" s="629"/>
      <c r="G120" s="629"/>
      <c r="H120" s="642">
        <v>0</v>
      </c>
      <c r="I120" s="629">
        <v>1</v>
      </c>
      <c r="J120" s="629">
        <v>96.63</v>
      </c>
      <c r="K120" s="642">
        <v>1</v>
      </c>
      <c r="L120" s="629">
        <v>1</v>
      </c>
      <c r="M120" s="630">
        <v>96.63</v>
      </c>
    </row>
    <row r="121" spans="1:13" ht="14.4" customHeight="1" x14ac:dyDescent="0.3">
      <c r="A121" s="625" t="s">
        <v>2893</v>
      </c>
      <c r="B121" s="626" t="s">
        <v>2716</v>
      </c>
      <c r="C121" s="626" t="s">
        <v>3469</v>
      </c>
      <c r="D121" s="626" t="s">
        <v>3470</v>
      </c>
      <c r="E121" s="626" t="s">
        <v>3471</v>
      </c>
      <c r="F121" s="629">
        <v>4</v>
      </c>
      <c r="G121" s="629">
        <v>2721.16</v>
      </c>
      <c r="H121" s="642">
        <v>1</v>
      </c>
      <c r="I121" s="629"/>
      <c r="J121" s="629"/>
      <c r="K121" s="642">
        <v>0</v>
      </c>
      <c r="L121" s="629">
        <v>4</v>
      </c>
      <c r="M121" s="630">
        <v>2721.16</v>
      </c>
    </row>
    <row r="122" spans="1:13" ht="14.4" customHeight="1" x14ac:dyDescent="0.3">
      <c r="A122" s="625" t="s">
        <v>2893</v>
      </c>
      <c r="B122" s="626" t="s">
        <v>2716</v>
      </c>
      <c r="C122" s="626" t="s">
        <v>3027</v>
      </c>
      <c r="D122" s="626" t="s">
        <v>865</v>
      </c>
      <c r="E122" s="626" t="s">
        <v>3028</v>
      </c>
      <c r="F122" s="629"/>
      <c r="G122" s="629"/>
      <c r="H122" s="642">
        <v>0</v>
      </c>
      <c r="I122" s="629">
        <v>11</v>
      </c>
      <c r="J122" s="629">
        <v>6734.86</v>
      </c>
      <c r="K122" s="642">
        <v>1</v>
      </c>
      <c r="L122" s="629">
        <v>11</v>
      </c>
      <c r="M122" s="630">
        <v>6734.86</v>
      </c>
    </row>
    <row r="123" spans="1:13" ht="14.4" customHeight="1" x14ac:dyDescent="0.3">
      <c r="A123" s="625" t="s">
        <v>2893</v>
      </c>
      <c r="B123" s="626" t="s">
        <v>2719</v>
      </c>
      <c r="C123" s="626" t="s">
        <v>3482</v>
      </c>
      <c r="D123" s="626" t="s">
        <v>1933</v>
      </c>
      <c r="E123" s="626" t="s">
        <v>3483</v>
      </c>
      <c r="F123" s="629"/>
      <c r="G123" s="629"/>
      <c r="H123" s="642">
        <v>0</v>
      </c>
      <c r="I123" s="629">
        <v>1</v>
      </c>
      <c r="J123" s="629">
        <v>441.83</v>
      </c>
      <c r="K123" s="642">
        <v>1</v>
      </c>
      <c r="L123" s="629">
        <v>1</v>
      </c>
      <c r="M123" s="630">
        <v>441.83</v>
      </c>
    </row>
    <row r="124" spans="1:13" ht="14.4" customHeight="1" x14ac:dyDescent="0.3">
      <c r="A124" s="625" t="s">
        <v>2893</v>
      </c>
      <c r="B124" s="626" t="s">
        <v>2725</v>
      </c>
      <c r="C124" s="626" t="s">
        <v>3493</v>
      </c>
      <c r="D124" s="626" t="s">
        <v>1959</v>
      </c>
      <c r="E124" s="626" t="s">
        <v>3495</v>
      </c>
      <c r="F124" s="629"/>
      <c r="G124" s="629"/>
      <c r="H124" s="642">
        <v>0</v>
      </c>
      <c r="I124" s="629">
        <v>8</v>
      </c>
      <c r="J124" s="629">
        <v>1120.2400000000002</v>
      </c>
      <c r="K124" s="642">
        <v>1</v>
      </c>
      <c r="L124" s="629">
        <v>8</v>
      </c>
      <c r="M124" s="630">
        <v>1120.2400000000002</v>
      </c>
    </row>
    <row r="125" spans="1:13" ht="14.4" customHeight="1" x14ac:dyDescent="0.3">
      <c r="A125" s="625" t="s">
        <v>2893</v>
      </c>
      <c r="B125" s="626" t="s">
        <v>2733</v>
      </c>
      <c r="C125" s="626" t="s">
        <v>3466</v>
      </c>
      <c r="D125" s="626" t="s">
        <v>3467</v>
      </c>
      <c r="E125" s="626" t="s">
        <v>3468</v>
      </c>
      <c r="F125" s="629"/>
      <c r="G125" s="629"/>
      <c r="H125" s="642">
        <v>0</v>
      </c>
      <c r="I125" s="629">
        <v>2</v>
      </c>
      <c r="J125" s="629">
        <v>1875.86</v>
      </c>
      <c r="K125" s="642">
        <v>1</v>
      </c>
      <c r="L125" s="629">
        <v>2</v>
      </c>
      <c r="M125" s="630">
        <v>1875.86</v>
      </c>
    </row>
    <row r="126" spans="1:13" ht="14.4" customHeight="1" x14ac:dyDescent="0.3">
      <c r="A126" s="625" t="s">
        <v>2893</v>
      </c>
      <c r="B126" s="626" t="s">
        <v>2752</v>
      </c>
      <c r="C126" s="626" t="s">
        <v>2916</v>
      </c>
      <c r="D126" s="626" t="s">
        <v>2917</v>
      </c>
      <c r="E126" s="626" t="s">
        <v>2918</v>
      </c>
      <c r="F126" s="629"/>
      <c r="G126" s="629"/>
      <c r="H126" s="642">
        <v>0</v>
      </c>
      <c r="I126" s="629">
        <v>3</v>
      </c>
      <c r="J126" s="629">
        <v>812.06999999999994</v>
      </c>
      <c r="K126" s="642">
        <v>1</v>
      </c>
      <c r="L126" s="629">
        <v>3</v>
      </c>
      <c r="M126" s="630">
        <v>812.06999999999994</v>
      </c>
    </row>
    <row r="127" spans="1:13" ht="14.4" customHeight="1" x14ac:dyDescent="0.3">
      <c r="A127" s="625" t="s">
        <v>2893</v>
      </c>
      <c r="B127" s="626" t="s">
        <v>2766</v>
      </c>
      <c r="C127" s="626" t="s">
        <v>2920</v>
      </c>
      <c r="D127" s="626" t="s">
        <v>1948</v>
      </c>
      <c r="E127" s="626" t="s">
        <v>2921</v>
      </c>
      <c r="F127" s="629"/>
      <c r="G127" s="629"/>
      <c r="H127" s="642">
        <v>0</v>
      </c>
      <c r="I127" s="629">
        <v>2</v>
      </c>
      <c r="J127" s="629">
        <v>943.14</v>
      </c>
      <c r="K127" s="642">
        <v>1</v>
      </c>
      <c r="L127" s="629">
        <v>2</v>
      </c>
      <c r="M127" s="630">
        <v>943.14</v>
      </c>
    </row>
    <row r="128" spans="1:13" ht="14.4" customHeight="1" x14ac:dyDescent="0.3">
      <c r="A128" s="625" t="s">
        <v>2893</v>
      </c>
      <c r="B128" s="626" t="s">
        <v>2785</v>
      </c>
      <c r="C128" s="626" t="s">
        <v>2941</v>
      </c>
      <c r="D128" s="626" t="s">
        <v>2942</v>
      </c>
      <c r="E128" s="626" t="s">
        <v>2943</v>
      </c>
      <c r="F128" s="629"/>
      <c r="G128" s="629"/>
      <c r="H128" s="642">
        <v>0</v>
      </c>
      <c r="I128" s="629">
        <v>2</v>
      </c>
      <c r="J128" s="629">
        <v>666.62</v>
      </c>
      <c r="K128" s="642">
        <v>1</v>
      </c>
      <c r="L128" s="629">
        <v>2</v>
      </c>
      <c r="M128" s="630">
        <v>666.62</v>
      </c>
    </row>
    <row r="129" spans="1:13" ht="14.4" customHeight="1" x14ac:dyDescent="0.3">
      <c r="A129" s="625" t="s">
        <v>2893</v>
      </c>
      <c r="B129" s="626" t="s">
        <v>2813</v>
      </c>
      <c r="C129" s="626" t="s">
        <v>3403</v>
      </c>
      <c r="D129" s="626" t="s">
        <v>3404</v>
      </c>
      <c r="E129" s="626" t="s">
        <v>3405</v>
      </c>
      <c r="F129" s="629"/>
      <c r="G129" s="629"/>
      <c r="H129" s="642">
        <v>0</v>
      </c>
      <c r="I129" s="629">
        <v>3</v>
      </c>
      <c r="J129" s="629">
        <v>209.57999999999998</v>
      </c>
      <c r="K129" s="642">
        <v>1</v>
      </c>
      <c r="L129" s="629">
        <v>3</v>
      </c>
      <c r="M129" s="630">
        <v>209.57999999999998</v>
      </c>
    </row>
    <row r="130" spans="1:13" ht="14.4" customHeight="1" x14ac:dyDescent="0.3">
      <c r="A130" s="625" t="s">
        <v>2893</v>
      </c>
      <c r="B130" s="626" t="s">
        <v>2822</v>
      </c>
      <c r="C130" s="626" t="s">
        <v>3428</v>
      </c>
      <c r="D130" s="626" t="s">
        <v>3429</v>
      </c>
      <c r="E130" s="626" t="s">
        <v>3430</v>
      </c>
      <c r="F130" s="629"/>
      <c r="G130" s="629"/>
      <c r="H130" s="642">
        <v>0</v>
      </c>
      <c r="I130" s="629">
        <v>2</v>
      </c>
      <c r="J130" s="629">
        <v>1086.08</v>
      </c>
      <c r="K130" s="642">
        <v>1</v>
      </c>
      <c r="L130" s="629">
        <v>2</v>
      </c>
      <c r="M130" s="630">
        <v>1086.08</v>
      </c>
    </row>
    <row r="131" spans="1:13" ht="14.4" customHeight="1" x14ac:dyDescent="0.3">
      <c r="A131" s="625" t="s">
        <v>2893</v>
      </c>
      <c r="B131" s="626" t="s">
        <v>2830</v>
      </c>
      <c r="C131" s="626" t="s">
        <v>4078</v>
      </c>
      <c r="D131" s="626" t="s">
        <v>1881</v>
      </c>
      <c r="E131" s="626" t="s">
        <v>4079</v>
      </c>
      <c r="F131" s="629"/>
      <c r="G131" s="629"/>
      <c r="H131" s="642">
        <v>0</v>
      </c>
      <c r="I131" s="629">
        <v>1</v>
      </c>
      <c r="J131" s="629">
        <v>48.31</v>
      </c>
      <c r="K131" s="642">
        <v>1</v>
      </c>
      <c r="L131" s="629">
        <v>1</v>
      </c>
      <c r="M131" s="630">
        <v>48.31</v>
      </c>
    </row>
    <row r="132" spans="1:13" ht="14.4" customHeight="1" x14ac:dyDescent="0.3">
      <c r="A132" s="625" t="s">
        <v>2893</v>
      </c>
      <c r="B132" s="626" t="s">
        <v>2830</v>
      </c>
      <c r="C132" s="626" t="s">
        <v>3024</v>
      </c>
      <c r="D132" s="626" t="s">
        <v>1881</v>
      </c>
      <c r="E132" s="626" t="s">
        <v>3025</v>
      </c>
      <c r="F132" s="629"/>
      <c r="G132" s="629"/>
      <c r="H132" s="642">
        <v>0</v>
      </c>
      <c r="I132" s="629">
        <v>44</v>
      </c>
      <c r="J132" s="629">
        <v>4251.72</v>
      </c>
      <c r="K132" s="642">
        <v>1</v>
      </c>
      <c r="L132" s="629">
        <v>44</v>
      </c>
      <c r="M132" s="630">
        <v>4251.72</v>
      </c>
    </row>
    <row r="133" spans="1:13" ht="14.4" customHeight="1" x14ac:dyDescent="0.3">
      <c r="A133" s="625" t="s">
        <v>2893</v>
      </c>
      <c r="B133" s="626" t="s">
        <v>2830</v>
      </c>
      <c r="C133" s="626" t="s">
        <v>667</v>
      </c>
      <c r="D133" s="626" t="s">
        <v>668</v>
      </c>
      <c r="E133" s="626" t="s">
        <v>2831</v>
      </c>
      <c r="F133" s="629">
        <v>1</v>
      </c>
      <c r="G133" s="629">
        <v>96.63</v>
      </c>
      <c r="H133" s="642">
        <v>1</v>
      </c>
      <c r="I133" s="629"/>
      <c r="J133" s="629"/>
      <c r="K133" s="642">
        <v>0</v>
      </c>
      <c r="L133" s="629">
        <v>1</v>
      </c>
      <c r="M133" s="630">
        <v>96.63</v>
      </c>
    </row>
    <row r="134" spans="1:13" ht="14.4" customHeight="1" x14ac:dyDescent="0.3">
      <c r="A134" s="625" t="s">
        <v>2893</v>
      </c>
      <c r="B134" s="626" t="s">
        <v>4294</v>
      </c>
      <c r="C134" s="626" t="s">
        <v>3080</v>
      </c>
      <c r="D134" s="626" t="s">
        <v>3081</v>
      </c>
      <c r="E134" s="626" t="s">
        <v>3082</v>
      </c>
      <c r="F134" s="629"/>
      <c r="G134" s="629"/>
      <c r="H134" s="642">
        <v>0</v>
      </c>
      <c r="I134" s="629">
        <v>7</v>
      </c>
      <c r="J134" s="629">
        <v>4403.49</v>
      </c>
      <c r="K134" s="642">
        <v>1</v>
      </c>
      <c r="L134" s="629">
        <v>7</v>
      </c>
      <c r="M134" s="630">
        <v>4403.49</v>
      </c>
    </row>
    <row r="135" spans="1:13" ht="14.4" customHeight="1" x14ac:dyDescent="0.3">
      <c r="A135" s="625" t="s">
        <v>2893</v>
      </c>
      <c r="B135" s="626" t="s">
        <v>4294</v>
      </c>
      <c r="C135" s="626" t="s">
        <v>3101</v>
      </c>
      <c r="D135" s="626" t="s">
        <v>3102</v>
      </c>
      <c r="E135" s="626" t="s">
        <v>3103</v>
      </c>
      <c r="F135" s="629">
        <v>4</v>
      </c>
      <c r="G135" s="629">
        <v>7558.48</v>
      </c>
      <c r="H135" s="642">
        <v>1</v>
      </c>
      <c r="I135" s="629"/>
      <c r="J135" s="629"/>
      <c r="K135" s="642">
        <v>0</v>
      </c>
      <c r="L135" s="629">
        <v>4</v>
      </c>
      <c r="M135" s="630">
        <v>7558.48</v>
      </c>
    </row>
    <row r="136" spans="1:13" ht="14.4" customHeight="1" x14ac:dyDescent="0.3">
      <c r="A136" s="625" t="s">
        <v>2893</v>
      </c>
      <c r="B136" s="626" t="s">
        <v>4294</v>
      </c>
      <c r="C136" s="626" t="s">
        <v>3104</v>
      </c>
      <c r="D136" s="626" t="s">
        <v>3105</v>
      </c>
      <c r="E136" s="626" t="s">
        <v>3106</v>
      </c>
      <c r="F136" s="629">
        <v>3</v>
      </c>
      <c r="G136" s="629">
        <v>13075.89</v>
      </c>
      <c r="H136" s="642">
        <v>1</v>
      </c>
      <c r="I136" s="629"/>
      <c r="J136" s="629"/>
      <c r="K136" s="642">
        <v>0</v>
      </c>
      <c r="L136" s="629">
        <v>3</v>
      </c>
      <c r="M136" s="630">
        <v>13075.89</v>
      </c>
    </row>
    <row r="137" spans="1:13" ht="14.4" customHeight="1" x14ac:dyDescent="0.3">
      <c r="A137" s="625" t="s">
        <v>2893</v>
      </c>
      <c r="B137" s="626" t="s">
        <v>4294</v>
      </c>
      <c r="C137" s="626" t="s">
        <v>3425</v>
      </c>
      <c r="D137" s="626" t="s">
        <v>3114</v>
      </c>
      <c r="E137" s="626" t="s">
        <v>3426</v>
      </c>
      <c r="F137" s="629">
        <v>1</v>
      </c>
      <c r="G137" s="629">
        <v>0</v>
      </c>
      <c r="H137" s="642"/>
      <c r="I137" s="629"/>
      <c r="J137" s="629"/>
      <c r="K137" s="642"/>
      <c r="L137" s="629">
        <v>1</v>
      </c>
      <c r="M137" s="630">
        <v>0</v>
      </c>
    </row>
    <row r="138" spans="1:13" ht="14.4" customHeight="1" x14ac:dyDescent="0.3">
      <c r="A138" s="625" t="s">
        <v>2893</v>
      </c>
      <c r="B138" s="626" t="s">
        <v>4294</v>
      </c>
      <c r="C138" s="626" t="s">
        <v>3113</v>
      </c>
      <c r="D138" s="626" t="s">
        <v>3114</v>
      </c>
      <c r="E138" s="626" t="s">
        <v>3115</v>
      </c>
      <c r="F138" s="629">
        <v>2</v>
      </c>
      <c r="G138" s="629">
        <v>5575.44</v>
      </c>
      <c r="H138" s="642">
        <v>1</v>
      </c>
      <c r="I138" s="629"/>
      <c r="J138" s="629"/>
      <c r="K138" s="642">
        <v>0</v>
      </c>
      <c r="L138" s="629">
        <v>2</v>
      </c>
      <c r="M138" s="630">
        <v>5575.44</v>
      </c>
    </row>
    <row r="139" spans="1:13" ht="14.4" customHeight="1" x14ac:dyDescent="0.3">
      <c r="A139" s="625" t="s">
        <v>2893</v>
      </c>
      <c r="B139" s="626" t="s">
        <v>4294</v>
      </c>
      <c r="C139" s="626" t="s">
        <v>3116</v>
      </c>
      <c r="D139" s="626" t="s">
        <v>3117</v>
      </c>
      <c r="E139" s="626" t="s">
        <v>3118</v>
      </c>
      <c r="F139" s="629"/>
      <c r="G139" s="629"/>
      <c r="H139" s="642">
        <v>0</v>
      </c>
      <c r="I139" s="629">
        <v>17</v>
      </c>
      <c r="J139" s="629">
        <v>47391.239999999991</v>
      </c>
      <c r="K139" s="642">
        <v>1</v>
      </c>
      <c r="L139" s="629">
        <v>17</v>
      </c>
      <c r="M139" s="630">
        <v>47391.239999999991</v>
      </c>
    </row>
    <row r="140" spans="1:13" ht="14.4" customHeight="1" x14ac:dyDescent="0.3">
      <c r="A140" s="625" t="s">
        <v>2893</v>
      </c>
      <c r="B140" s="626" t="s">
        <v>4294</v>
      </c>
      <c r="C140" s="626" t="s">
        <v>3119</v>
      </c>
      <c r="D140" s="626" t="s">
        <v>3120</v>
      </c>
      <c r="E140" s="626" t="s">
        <v>3121</v>
      </c>
      <c r="F140" s="629"/>
      <c r="G140" s="629"/>
      <c r="H140" s="642">
        <v>0</v>
      </c>
      <c r="I140" s="629">
        <v>24</v>
      </c>
      <c r="J140" s="629">
        <v>55977.120000000003</v>
      </c>
      <c r="K140" s="642">
        <v>1</v>
      </c>
      <c r="L140" s="629">
        <v>24</v>
      </c>
      <c r="M140" s="630">
        <v>55977.120000000003</v>
      </c>
    </row>
    <row r="141" spans="1:13" ht="14.4" customHeight="1" x14ac:dyDescent="0.3">
      <c r="A141" s="625" t="s">
        <v>2893</v>
      </c>
      <c r="B141" s="626" t="s">
        <v>4294</v>
      </c>
      <c r="C141" s="626" t="s">
        <v>3122</v>
      </c>
      <c r="D141" s="626" t="s">
        <v>3123</v>
      </c>
      <c r="E141" s="626" t="s">
        <v>3124</v>
      </c>
      <c r="F141" s="629"/>
      <c r="G141" s="629"/>
      <c r="H141" s="642">
        <v>0</v>
      </c>
      <c r="I141" s="629">
        <v>30</v>
      </c>
      <c r="J141" s="629">
        <v>26426.399999999998</v>
      </c>
      <c r="K141" s="642">
        <v>1</v>
      </c>
      <c r="L141" s="629">
        <v>30</v>
      </c>
      <c r="M141" s="630">
        <v>26426.399999999998</v>
      </c>
    </row>
    <row r="142" spans="1:13" ht="14.4" customHeight="1" x14ac:dyDescent="0.3">
      <c r="A142" s="625" t="s">
        <v>2893</v>
      </c>
      <c r="B142" s="626" t="s">
        <v>4294</v>
      </c>
      <c r="C142" s="626" t="s">
        <v>3125</v>
      </c>
      <c r="D142" s="626" t="s">
        <v>3126</v>
      </c>
      <c r="E142" s="626" t="s">
        <v>3127</v>
      </c>
      <c r="F142" s="629"/>
      <c r="G142" s="629"/>
      <c r="H142" s="642">
        <v>0</v>
      </c>
      <c r="I142" s="629">
        <v>11</v>
      </c>
      <c r="J142" s="629">
        <v>17919.330000000002</v>
      </c>
      <c r="K142" s="642">
        <v>1</v>
      </c>
      <c r="L142" s="629">
        <v>11</v>
      </c>
      <c r="M142" s="630">
        <v>17919.330000000002</v>
      </c>
    </row>
    <row r="143" spans="1:13" ht="14.4" customHeight="1" x14ac:dyDescent="0.3">
      <c r="A143" s="625" t="s">
        <v>2893</v>
      </c>
      <c r="B143" s="626" t="s">
        <v>4295</v>
      </c>
      <c r="C143" s="626" t="s">
        <v>3551</v>
      </c>
      <c r="D143" s="626" t="s">
        <v>3552</v>
      </c>
      <c r="E143" s="626" t="s">
        <v>3553</v>
      </c>
      <c r="F143" s="629">
        <v>6</v>
      </c>
      <c r="G143" s="629">
        <v>6781.2000000000007</v>
      </c>
      <c r="H143" s="642">
        <v>1</v>
      </c>
      <c r="I143" s="629"/>
      <c r="J143" s="629"/>
      <c r="K143" s="642">
        <v>0</v>
      </c>
      <c r="L143" s="629">
        <v>6</v>
      </c>
      <c r="M143" s="630">
        <v>6781.2000000000007</v>
      </c>
    </row>
    <row r="144" spans="1:13" ht="14.4" customHeight="1" x14ac:dyDescent="0.3">
      <c r="A144" s="625" t="s">
        <v>2893</v>
      </c>
      <c r="B144" s="626" t="s">
        <v>4295</v>
      </c>
      <c r="C144" s="626" t="s">
        <v>3055</v>
      </c>
      <c r="D144" s="626" t="s">
        <v>3056</v>
      </c>
      <c r="E144" s="626" t="s">
        <v>3057</v>
      </c>
      <c r="F144" s="629"/>
      <c r="G144" s="629"/>
      <c r="H144" s="642">
        <v>0</v>
      </c>
      <c r="I144" s="629">
        <v>69</v>
      </c>
      <c r="J144" s="629">
        <v>70904.399999999994</v>
      </c>
      <c r="K144" s="642">
        <v>1</v>
      </c>
      <c r="L144" s="629">
        <v>69</v>
      </c>
      <c r="M144" s="630">
        <v>70904.399999999994</v>
      </c>
    </row>
    <row r="145" spans="1:13" ht="14.4" customHeight="1" x14ac:dyDescent="0.3">
      <c r="A145" s="625" t="s">
        <v>2893</v>
      </c>
      <c r="B145" s="626" t="s">
        <v>4295</v>
      </c>
      <c r="C145" s="626" t="s">
        <v>3984</v>
      </c>
      <c r="D145" s="626" t="s">
        <v>3056</v>
      </c>
      <c r="E145" s="626" t="s">
        <v>3985</v>
      </c>
      <c r="F145" s="629">
        <v>9</v>
      </c>
      <c r="G145" s="629">
        <v>18495.72</v>
      </c>
      <c r="H145" s="642">
        <v>1</v>
      </c>
      <c r="I145" s="629"/>
      <c r="J145" s="629"/>
      <c r="K145" s="642">
        <v>0</v>
      </c>
      <c r="L145" s="629">
        <v>9</v>
      </c>
      <c r="M145" s="630">
        <v>18495.72</v>
      </c>
    </row>
    <row r="146" spans="1:13" ht="14.4" customHeight="1" x14ac:dyDescent="0.3">
      <c r="A146" s="625" t="s">
        <v>2893</v>
      </c>
      <c r="B146" s="626" t="s">
        <v>4295</v>
      </c>
      <c r="C146" s="626" t="s">
        <v>3058</v>
      </c>
      <c r="D146" s="626" t="s">
        <v>3059</v>
      </c>
      <c r="E146" s="626" t="s">
        <v>3060</v>
      </c>
      <c r="F146" s="629"/>
      <c r="G146" s="629"/>
      <c r="H146" s="642">
        <v>0</v>
      </c>
      <c r="I146" s="629">
        <v>79</v>
      </c>
      <c r="J146" s="629">
        <v>119242.60000000002</v>
      </c>
      <c r="K146" s="642">
        <v>1</v>
      </c>
      <c r="L146" s="629">
        <v>79</v>
      </c>
      <c r="M146" s="630">
        <v>119242.60000000002</v>
      </c>
    </row>
    <row r="147" spans="1:13" ht="14.4" customHeight="1" x14ac:dyDescent="0.3">
      <c r="A147" s="625" t="s">
        <v>2893</v>
      </c>
      <c r="B147" s="626" t="s">
        <v>4295</v>
      </c>
      <c r="C147" s="626" t="s">
        <v>3391</v>
      </c>
      <c r="D147" s="626" t="s">
        <v>3284</v>
      </c>
      <c r="E147" s="626" t="s">
        <v>3392</v>
      </c>
      <c r="F147" s="629">
        <v>1</v>
      </c>
      <c r="G147" s="629">
        <v>0</v>
      </c>
      <c r="H147" s="642"/>
      <c r="I147" s="629"/>
      <c r="J147" s="629"/>
      <c r="K147" s="642"/>
      <c r="L147" s="629">
        <v>1</v>
      </c>
      <c r="M147" s="630">
        <v>0</v>
      </c>
    </row>
    <row r="148" spans="1:13" ht="14.4" customHeight="1" x14ac:dyDescent="0.3">
      <c r="A148" s="625" t="s">
        <v>2893</v>
      </c>
      <c r="B148" s="626" t="s">
        <v>4295</v>
      </c>
      <c r="C148" s="626" t="s">
        <v>3283</v>
      </c>
      <c r="D148" s="626" t="s">
        <v>3284</v>
      </c>
      <c r="E148" s="626" t="s">
        <v>3285</v>
      </c>
      <c r="F148" s="629"/>
      <c r="G148" s="629"/>
      <c r="H148" s="642">
        <v>0</v>
      </c>
      <c r="I148" s="629">
        <v>76</v>
      </c>
      <c r="J148" s="629">
        <v>144106.63999999998</v>
      </c>
      <c r="K148" s="642">
        <v>1</v>
      </c>
      <c r="L148" s="629">
        <v>76</v>
      </c>
      <c r="M148" s="630">
        <v>144106.63999999998</v>
      </c>
    </row>
    <row r="149" spans="1:13" ht="14.4" customHeight="1" x14ac:dyDescent="0.3">
      <c r="A149" s="625" t="s">
        <v>2893</v>
      </c>
      <c r="B149" s="626" t="s">
        <v>4295</v>
      </c>
      <c r="C149" s="626" t="s">
        <v>4064</v>
      </c>
      <c r="D149" s="626" t="s">
        <v>3284</v>
      </c>
      <c r="E149" s="626" t="s">
        <v>4065</v>
      </c>
      <c r="F149" s="629">
        <v>9</v>
      </c>
      <c r="G149" s="629">
        <v>34130.340000000004</v>
      </c>
      <c r="H149" s="642">
        <v>1</v>
      </c>
      <c r="I149" s="629"/>
      <c r="J149" s="629"/>
      <c r="K149" s="642">
        <v>0</v>
      </c>
      <c r="L149" s="629">
        <v>9</v>
      </c>
      <c r="M149" s="630">
        <v>34130.340000000004</v>
      </c>
    </row>
    <row r="150" spans="1:13" ht="14.4" customHeight="1" x14ac:dyDescent="0.3">
      <c r="A150" s="625" t="s">
        <v>2893</v>
      </c>
      <c r="B150" s="626" t="s">
        <v>4295</v>
      </c>
      <c r="C150" s="626" t="s">
        <v>4062</v>
      </c>
      <c r="D150" s="626" t="s">
        <v>3059</v>
      </c>
      <c r="E150" s="626" t="s">
        <v>4063</v>
      </c>
      <c r="F150" s="629">
        <v>9</v>
      </c>
      <c r="G150" s="629">
        <v>27169.109999999997</v>
      </c>
      <c r="H150" s="642">
        <v>1</v>
      </c>
      <c r="I150" s="629"/>
      <c r="J150" s="629"/>
      <c r="K150" s="642">
        <v>0</v>
      </c>
      <c r="L150" s="629">
        <v>9</v>
      </c>
      <c r="M150" s="630">
        <v>27169.109999999997</v>
      </c>
    </row>
    <row r="151" spans="1:13" ht="14.4" customHeight="1" x14ac:dyDescent="0.3">
      <c r="A151" s="625" t="s">
        <v>2893</v>
      </c>
      <c r="B151" s="626" t="s">
        <v>2872</v>
      </c>
      <c r="C151" s="626" t="s">
        <v>3368</v>
      </c>
      <c r="D151" s="626" t="s">
        <v>3369</v>
      </c>
      <c r="E151" s="626" t="s">
        <v>3161</v>
      </c>
      <c r="F151" s="629"/>
      <c r="G151" s="629"/>
      <c r="H151" s="642">
        <v>0</v>
      </c>
      <c r="I151" s="629">
        <v>1</v>
      </c>
      <c r="J151" s="629">
        <v>32.74</v>
      </c>
      <c r="K151" s="642">
        <v>1</v>
      </c>
      <c r="L151" s="629">
        <v>1</v>
      </c>
      <c r="M151" s="630">
        <v>32.74</v>
      </c>
    </row>
    <row r="152" spans="1:13" ht="14.4" customHeight="1" x14ac:dyDescent="0.3">
      <c r="A152" s="625" t="s">
        <v>2893</v>
      </c>
      <c r="B152" s="626" t="s">
        <v>2872</v>
      </c>
      <c r="C152" s="626" t="s">
        <v>4085</v>
      </c>
      <c r="D152" s="626" t="s">
        <v>3262</v>
      </c>
      <c r="E152" s="626" t="s">
        <v>4086</v>
      </c>
      <c r="F152" s="629"/>
      <c r="G152" s="629"/>
      <c r="H152" s="642">
        <v>0</v>
      </c>
      <c r="I152" s="629">
        <v>1</v>
      </c>
      <c r="J152" s="629">
        <v>49.12</v>
      </c>
      <c r="K152" s="642">
        <v>1</v>
      </c>
      <c r="L152" s="629">
        <v>1</v>
      </c>
      <c r="M152" s="630">
        <v>49.12</v>
      </c>
    </row>
    <row r="153" spans="1:13" ht="14.4" customHeight="1" x14ac:dyDescent="0.3">
      <c r="A153" s="625" t="s">
        <v>2893</v>
      </c>
      <c r="B153" s="626" t="s">
        <v>2872</v>
      </c>
      <c r="C153" s="626" t="s">
        <v>3261</v>
      </c>
      <c r="D153" s="626" t="s">
        <v>3262</v>
      </c>
      <c r="E153" s="626" t="s">
        <v>3263</v>
      </c>
      <c r="F153" s="629"/>
      <c r="G153" s="629"/>
      <c r="H153" s="642">
        <v>0</v>
      </c>
      <c r="I153" s="629">
        <v>2</v>
      </c>
      <c r="J153" s="629">
        <v>294.72000000000003</v>
      </c>
      <c r="K153" s="642">
        <v>1</v>
      </c>
      <c r="L153" s="629">
        <v>2</v>
      </c>
      <c r="M153" s="630">
        <v>294.72000000000003</v>
      </c>
    </row>
    <row r="154" spans="1:13" ht="14.4" customHeight="1" x14ac:dyDescent="0.3">
      <c r="A154" s="625" t="s">
        <v>2893</v>
      </c>
      <c r="B154" s="626" t="s">
        <v>2872</v>
      </c>
      <c r="C154" s="626" t="s">
        <v>3269</v>
      </c>
      <c r="D154" s="626" t="s">
        <v>3270</v>
      </c>
      <c r="E154" s="626" t="s">
        <v>3175</v>
      </c>
      <c r="F154" s="629"/>
      <c r="G154" s="629"/>
      <c r="H154" s="642">
        <v>0</v>
      </c>
      <c r="I154" s="629">
        <v>2</v>
      </c>
      <c r="J154" s="629">
        <v>249.02</v>
      </c>
      <c r="K154" s="642">
        <v>1</v>
      </c>
      <c r="L154" s="629">
        <v>2</v>
      </c>
      <c r="M154" s="630">
        <v>249.02</v>
      </c>
    </row>
    <row r="155" spans="1:13" ht="14.4" customHeight="1" x14ac:dyDescent="0.3">
      <c r="A155" s="625" t="s">
        <v>2893</v>
      </c>
      <c r="B155" s="626" t="s">
        <v>2872</v>
      </c>
      <c r="C155" s="626" t="s">
        <v>3377</v>
      </c>
      <c r="D155" s="626" t="s">
        <v>3270</v>
      </c>
      <c r="E155" s="626" t="s">
        <v>3268</v>
      </c>
      <c r="F155" s="629"/>
      <c r="G155" s="629"/>
      <c r="H155" s="642">
        <v>0</v>
      </c>
      <c r="I155" s="629">
        <v>4</v>
      </c>
      <c r="J155" s="629">
        <v>742.52</v>
      </c>
      <c r="K155" s="642">
        <v>1</v>
      </c>
      <c r="L155" s="629">
        <v>4</v>
      </c>
      <c r="M155" s="630">
        <v>742.52</v>
      </c>
    </row>
    <row r="156" spans="1:13" ht="14.4" customHeight="1" x14ac:dyDescent="0.3">
      <c r="A156" s="625" t="s">
        <v>2893</v>
      </c>
      <c r="B156" s="626" t="s">
        <v>2872</v>
      </c>
      <c r="C156" s="626" t="s">
        <v>3378</v>
      </c>
      <c r="D156" s="626" t="s">
        <v>3369</v>
      </c>
      <c r="E156" s="626" t="s">
        <v>3374</v>
      </c>
      <c r="F156" s="629"/>
      <c r="G156" s="629"/>
      <c r="H156" s="642">
        <v>0</v>
      </c>
      <c r="I156" s="629">
        <v>14</v>
      </c>
      <c r="J156" s="629">
        <v>4400.84</v>
      </c>
      <c r="K156" s="642">
        <v>1</v>
      </c>
      <c r="L156" s="629">
        <v>14</v>
      </c>
      <c r="M156" s="630">
        <v>4400.84</v>
      </c>
    </row>
    <row r="157" spans="1:13" ht="14.4" customHeight="1" x14ac:dyDescent="0.3">
      <c r="A157" s="625" t="s">
        <v>2893</v>
      </c>
      <c r="B157" s="626" t="s">
        <v>4289</v>
      </c>
      <c r="C157" s="626" t="s">
        <v>3500</v>
      </c>
      <c r="D157" s="626" t="s">
        <v>3501</v>
      </c>
      <c r="E157" s="626" t="s">
        <v>4253</v>
      </c>
      <c r="F157" s="629">
        <v>4</v>
      </c>
      <c r="G157" s="629">
        <v>0</v>
      </c>
      <c r="H157" s="642"/>
      <c r="I157" s="629"/>
      <c r="J157" s="629"/>
      <c r="K157" s="642"/>
      <c r="L157" s="629">
        <v>4</v>
      </c>
      <c r="M157" s="630">
        <v>0</v>
      </c>
    </row>
    <row r="158" spans="1:13" ht="14.4" customHeight="1" x14ac:dyDescent="0.3">
      <c r="A158" s="625" t="s">
        <v>2893</v>
      </c>
      <c r="B158" s="626" t="s">
        <v>2839</v>
      </c>
      <c r="C158" s="626" t="s">
        <v>3140</v>
      </c>
      <c r="D158" s="626" t="s">
        <v>1967</v>
      </c>
      <c r="E158" s="626" t="s">
        <v>3131</v>
      </c>
      <c r="F158" s="629"/>
      <c r="G158" s="629"/>
      <c r="H158" s="642">
        <v>0</v>
      </c>
      <c r="I158" s="629">
        <v>4</v>
      </c>
      <c r="J158" s="629">
        <v>1774.08</v>
      </c>
      <c r="K158" s="642">
        <v>1</v>
      </c>
      <c r="L158" s="629">
        <v>4</v>
      </c>
      <c r="M158" s="630">
        <v>1774.08</v>
      </c>
    </row>
    <row r="159" spans="1:13" ht="14.4" customHeight="1" x14ac:dyDescent="0.3">
      <c r="A159" s="625" t="s">
        <v>2893</v>
      </c>
      <c r="B159" s="626" t="s">
        <v>2839</v>
      </c>
      <c r="C159" s="626" t="s">
        <v>1966</v>
      </c>
      <c r="D159" s="626" t="s">
        <v>1967</v>
      </c>
      <c r="E159" s="626" t="s">
        <v>1968</v>
      </c>
      <c r="F159" s="629"/>
      <c r="G159" s="629"/>
      <c r="H159" s="642">
        <v>0</v>
      </c>
      <c r="I159" s="629">
        <v>20</v>
      </c>
      <c r="J159" s="629">
        <v>17741</v>
      </c>
      <c r="K159" s="642">
        <v>1</v>
      </c>
      <c r="L159" s="629">
        <v>20</v>
      </c>
      <c r="M159" s="630">
        <v>17741</v>
      </c>
    </row>
    <row r="160" spans="1:13" ht="14.4" customHeight="1" x14ac:dyDescent="0.3">
      <c r="A160" s="625" t="s">
        <v>2893</v>
      </c>
      <c r="B160" s="626" t="s">
        <v>2839</v>
      </c>
      <c r="C160" s="626" t="s">
        <v>3431</v>
      </c>
      <c r="D160" s="626" t="s">
        <v>3432</v>
      </c>
      <c r="E160" s="626" t="s">
        <v>3433</v>
      </c>
      <c r="F160" s="629"/>
      <c r="G160" s="629"/>
      <c r="H160" s="642">
        <v>0</v>
      </c>
      <c r="I160" s="629">
        <v>2</v>
      </c>
      <c r="J160" s="629">
        <v>999.6</v>
      </c>
      <c r="K160" s="642">
        <v>1</v>
      </c>
      <c r="L160" s="629">
        <v>2</v>
      </c>
      <c r="M160" s="630">
        <v>999.6</v>
      </c>
    </row>
    <row r="161" spans="1:13" ht="14.4" customHeight="1" x14ac:dyDescent="0.3">
      <c r="A161" s="625" t="s">
        <v>2893</v>
      </c>
      <c r="B161" s="626" t="s">
        <v>4291</v>
      </c>
      <c r="C161" s="626" t="s">
        <v>2958</v>
      </c>
      <c r="D161" s="626" t="s">
        <v>2959</v>
      </c>
      <c r="E161" s="626" t="s">
        <v>2960</v>
      </c>
      <c r="F161" s="629"/>
      <c r="G161" s="629"/>
      <c r="H161" s="642">
        <v>0</v>
      </c>
      <c r="I161" s="629">
        <v>18</v>
      </c>
      <c r="J161" s="629">
        <v>24203.88</v>
      </c>
      <c r="K161" s="642">
        <v>1</v>
      </c>
      <c r="L161" s="629">
        <v>18</v>
      </c>
      <c r="M161" s="630">
        <v>24203.88</v>
      </c>
    </row>
    <row r="162" spans="1:13" ht="14.4" customHeight="1" x14ac:dyDescent="0.3">
      <c r="A162" s="625" t="s">
        <v>2893</v>
      </c>
      <c r="B162" s="626" t="s">
        <v>4291</v>
      </c>
      <c r="C162" s="626" t="s">
        <v>3227</v>
      </c>
      <c r="D162" s="626" t="s">
        <v>3228</v>
      </c>
      <c r="E162" s="626" t="s">
        <v>3229</v>
      </c>
      <c r="F162" s="629"/>
      <c r="G162" s="629"/>
      <c r="H162" s="642">
        <v>0</v>
      </c>
      <c r="I162" s="629">
        <v>4</v>
      </c>
      <c r="J162" s="629">
        <v>7173.84</v>
      </c>
      <c r="K162" s="642">
        <v>1</v>
      </c>
      <c r="L162" s="629">
        <v>4</v>
      </c>
      <c r="M162" s="630">
        <v>7173.84</v>
      </c>
    </row>
    <row r="163" spans="1:13" ht="14.4" customHeight="1" x14ac:dyDescent="0.3">
      <c r="A163" s="625" t="s">
        <v>2893</v>
      </c>
      <c r="B163" s="626" t="s">
        <v>2843</v>
      </c>
      <c r="C163" s="626" t="s">
        <v>4060</v>
      </c>
      <c r="D163" s="626" t="s">
        <v>4061</v>
      </c>
      <c r="E163" s="626" t="s">
        <v>3390</v>
      </c>
      <c r="F163" s="629"/>
      <c r="G163" s="629"/>
      <c r="H163" s="642">
        <v>0</v>
      </c>
      <c r="I163" s="629">
        <v>1</v>
      </c>
      <c r="J163" s="629">
        <v>6.98</v>
      </c>
      <c r="K163" s="642">
        <v>1</v>
      </c>
      <c r="L163" s="629">
        <v>1</v>
      </c>
      <c r="M163" s="630">
        <v>6.98</v>
      </c>
    </row>
    <row r="164" spans="1:13" ht="14.4" customHeight="1" x14ac:dyDescent="0.3">
      <c r="A164" s="625" t="s">
        <v>2893</v>
      </c>
      <c r="B164" s="626" t="s">
        <v>2843</v>
      </c>
      <c r="C164" s="626" t="s">
        <v>3388</v>
      </c>
      <c r="D164" s="626" t="s">
        <v>3389</v>
      </c>
      <c r="E164" s="626" t="s">
        <v>3390</v>
      </c>
      <c r="F164" s="629">
        <v>4</v>
      </c>
      <c r="G164" s="629">
        <v>23.09</v>
      </c>
      <c r="H164" s="642">
        <v>1</v>
      </c>
      <c r="I164" s="629"/>
      <c r="J164" s="629"/>
      <c r="K164" s="642">
        <v>0</v>
      </c>
      <c r="L164" s="629">
        <v>4</v>
      </c>
      <c r="M164" s="630">
        <v>23.09</v>
      </c>
    </row>
    <row r="165" spans="1:13" ht="14.4" customHeight="1" x14ac:dyDescent="0.3">
      <c r="A165" s="625" t="s">
        <v>2893</v>
      </c>
      <c r="B165" s="626" t="s">
        <v>2851</v>
      </c>
      <c r="C165" s="626" t="s">
        <v>3286</v>
      </c>
      <c r="D165" s="626" t="s">
        <v>3287</v>
      </c>
      <c r="E165" s="626" t="s">
        <v>3288</v>
      </c>
      <c r="F165" s="629"/>
      <c r="G165" s="629"/>
      <c r="H165" s="642">
        <v>0</v>
      </c>
      <c r="I165" s="629">
        <v>70</v>
      </c>
      <c r="J165" s="629">
        <v>11349.1</v>
      </c>
      <c r="K165" s="642">
        <v>1</v>
      </c>
      <c r="L165" s="629">
        <v>70</v>
      </c>
      <c r="M165" s="630">
        <v>11349.1</v>
      </c>
    </row>
    <row r="166" spans="1:13" ht="14.4" customHeight="1" x14ac:dyDescent="0.3">
      <c r="A166" s="625" t="s">
        <v>2893</v>
      </c>
      <c r="B166" s="626" t="s">
        <v>2851</v>
      </c>
      <c r="C166" s="626" t="s">
        <v>2065</v>
      </c>
      <c r="D166" s="626" t="s">
        <v>2066</v>
      </c>
      <c r="E166" s="626" t="s">
        <v>2852</v>
      </c>
      <c r="F166" s="629"/>
      <c r="G166" s="629"/>
      <c r="H166" s="642">
        <v>0</v>
      </c>
      <c r="I166" s="629">
        <v>12</v>
      </c>
      <c r="J166" s="629">
        <v>2593.92</v>
      </c>
      <c r="K166" s="642">
        <v>1</v>
      </c>
      <c r="L166" s="629">
        <v>12</v>
      </c>
      <c r="M166" s="630">
        <v>2593.92</v>
      </c>
    </row>
    <row r="167" spans="1:13" ht="14.4" customHeight="1" x14ac:dyDescent="0.3">
      <c r="A167" s="625" t="s">
        <v>2893</v>
      </c>
      <c r="B167" s="626" t="s">
        <v>2851</v>
      </c>
      <c r="C167" s="626" t="s">
        <v>4066</v>
      </c>
      <c r="D167" s="626" t="s">
        <v>714</v>
      </c>
      <c r="E167" s="626" t="s">
        <v>4067</v>
      </c>
      <c r="F167" s="629">
        <v>2</v>
      </c>
      <c r="G167" s="629">
        <v>2577.7800000000002</v>
      </c>
      <c r="H167" s="642">
        <v>1</v>
      </c>
      <c r="I167" s="629"/>
      <c r="J167" s="629"/>
      <c r="K167" s="642">
        <v>0</v>
      </c>
      <c r="L167" s="629">
        <v>2</v>
      </c>
      <c r="M167" s="630">
        <v>2577.7800000000002</v>
      </c>
    </row>
    <row r="168" spans="1:13" ht="14.4" customHeight="1" x14ac:dyDescent="0.3">
      <c r="A168" s="625" t="s">
        <v>2893</v>
      </c>
      <c r="B168" s="626" t="s">
        <v>2851</v>
      </c>
      <c r="C168" s="626" t="s">
        <v>713</v>
      </c>
      <c r="D168" s="626" t="s">
        <v>2853</v>
      </c>
      <c r="E168" s="626" t="s">
        <v>1938</v>
      </c>
      <c r="F168" s="629">
        <v>10</v>
      </c>
      <c r="G168" s="629">
        <v>2017.5</v>
      </c>
      <c r="H168" s="642">
        <v>1</v>
      </c>
      <c r="I168" s="629"/>
      <c r="J168" s="629"/>
      <c r="K168" s="642">
        <v>0</v>
      </c>
      <c r="L168" s="629">
        <v>10</v>
      </c>
      <c r="M168" s="630">
        <v>2017.5</v>
      </c>
    </row>
    <row r="169" spans="1:13" ht="14.4" customHeight="1" x14ac:dyDescent="0.3">
      <c r="A169" s="625" t="s">
        <v>2893</v>
      </c>
      <c r="B169" s="626" t="s">
        <v>2855</v>
      </c>
      <c r="C169" s="626" t="s">
        <v>2027</v>
      </c>
      <c r="D169" s="626" t="s">
        <v>2028</v>
      </c>
      <c r="E169" s="626" t="s">
        <v>2029</v>
      </c>
      <c r="F169" s="629"/>
      <c r="G169" s="629"/>
      <c r="H169" s="642">
        <v>0</v>
      </c>
      <c r="I169" s="629">
        <v>8</v>
      </c>
      <c r="J169" s="629">
        <v>1859.52</v>
      </c>
      <c r="K169" s="642">
        <v>1</v>
      </c>
      <c r="L169" s="629">
        <v>8</v>
      </c>
      <c r="M169" s="630">
        <v>1859.52</v>
      </c>
    </row>
    <row r="170" spans="1:13" ht="14.4" customHeight="1" x14ac:dyDescent="0.3">
      <c r="A170" s="625" t="s">
        <v>2893</v>
      </c>
      <c r="B170" s="626" t="s">
        <v>2855</v>
      </c>
      <c r="C170" s="626" t="s">
        <v>4072</v>
      </c>
      <c r="D170" s="626" t="s">
        <v>4297</v>
      </c>
      <c r="E170" s="626" t="s">
        <v>4074</v>
      </c>
      <c r="F170" s="629">
        <v>3</v>
      </c>
      <c r="G170" s="629">
        <v>0</v>
      </c>
      <c r="H170" s="642"/>
      <c r="I170" s="629"/>
      <c r="J170" s="629"/>
      <c r="K170" s="642"/>
      <c r="L170" s="629">
        <v>3</v>
      </c>
      <c r="M170" s="630">
        <v>0</v>
      </c>
    </row>
    <row r="171" spans="1:13" ht="14.4" customHeight="1" x14ac:dyDescent="0.3">
      <c r="A171" s="625" t="s">
        <v>2893</v>
      </c>
      <c r="B171" s="626" t="s">
        <v>2857</v>
      </c>
      <c r="C171" s="626" t="s">
        <v>2069</v>
      </c>
      <c r="D171" s="626" t="s">
        <v>2070</v>
      </c>
      <c r="E171" s="626" t="s">
        <v>2071</v>
      </c>
      <c r="F171" s="629"/>
      <c r="G171" s="629"/>
      <c r="H171" s="642">
        <v>0</v>
      </c>
      <c r="I171" s="629">
        <v>31</v>
      </c>
      <c r="J171" s="629">
        <v>4323.26</v>
      </c>
      <c r="K171" s="642">
        <v>1</v>
      </c>
      <c r="L171" s="629">
        <v>31</v>
      </c>
      <c r="M171" s="630">
        <v>4323.26</v>
      </c>
    </row>
    <row r="172" spans="1:13" ht="14.4" customHeight="1" x14ac:dyDescent="0.3">
      <c r="A172" s="625" t="s">
        <v>2893</v>
      </c>
      <c r="B172" s="626" t="s">
        <v>2857</v>
      </c>
      <c r="C172" s="626" t="s">
        <v>3522</v>
      </c>
      <c r="D172" s="626" t="s">
        <v>3523</v>
      </c>
      <c r="E172" s="626" t="s">
        <v>2071</v>
      </c>
      <c r="F172" s="629">
        <v>5</v>
      </c>
      <c r="G172" s="629">
        <v>0</v>
      </c>
      <c r="H172" s="642"/>
      <c r="I172" s="629"/>
      <c r="J172" s="629"/>
      <c r="K172" s="642"/>
      <c r="L172" s="629">
        <v>5</v>
      </c>
      <c r="M172" s="630">
        <v>0</v>
      </c>
    </row>
    <row r="173" spans="1:13" ht="14.4" customHeight="1" x14ac:dyDescent="0.3">
      <c r="A173" s="625" t="s">
        <v>2893</v>
      </c>
      <c r="B173" s="626" t="s">
        <v>4298</v>
      </c>
      <c r="C173" s="626" t="s">
        <v>3525</v>
      </c>
      <c r="D173" s="626" t="s">
        <v>3526</v>
      </c>
      <c r="E173" s="626" t="s">
        <v>3527</v>
      </c>
      <c r="F173" s="629"/>
      <c r="G173" s="629"/>
      <c r="H173" s="642"/>
      <c r="I173" s="629">
        <v>7</v>
      </c>
      <c r="J173" s="629">
        <v>0</v>
      </c>
      <c r="K173" s="642"/>
      <c r="L173" s="629">
        <v>7</v>
      </c>
      <c r="M173" s="630">
        <v>0</v>
      </c>
    </row>
    <row r="174" spans="1:13" ht="14.4" customHeight="1" x14ac:dyDescent="0.3">
      <c r="A174" s="625" t="s">
        <v>2893</v>
      </c>
      <c r="B174" s="626" t="s">
        <v>2861</v>
      </c>
      <c r="C174" s="626" t="s">
        <v>3394</v>
      </c>
      <c r="D174" s="626" t="s">
        <v>1956</v>
      </c>
      <c r="E174" s="626" t="s">
        <v>3395</v>
      </c>
      <c r="F174" s="629"/>
      <c r="G174" s="629"/>
      <c r="H174" s="642"/>
      <c r="I174" s="629">
        <v>1</v>
      </c>
      <c r="J174" s="629">
        <v>0</v>
      </c>
      <c r="K174" s="642"/>
      <c r="L174" s="629">
        <v>1</v>
      </c>
      <c r="M174" s="630">
        <v>0</v>
      </c>
    </row>
    <row r="175" spans="1:13" ht="14.4" customHeight="1" x14ac:dyDescent="0.3">
      <c r="A175" s="625" t="s">
        <v>2894</v>
      </c>
      <c r="B175" s="626" t="s">
        <v>2822</v>
      </c>
      <c r="C175" s="626" t="s">
        <v>3428</v>
      </c>
      <c r="D175" s="626" t="s">
        <v>3429</v>
      </c>
      <c r="E175" s="626" t="s">
        <v>3430</v>
      </c>
      <c r="F175" s="629"/>
      <c r="G175" s="629"/>
      <c r="H175" s="642">
        <v>0</v>
      </c>
      <c r="I175" s="629">
        <v>1</v>
      </c>
      <c r="J175" s="629">
        <v>543.04</v>
      </c>
      <c r="K175" s="642">
        <v>1</v>
      </c>
      <c r="L175" s="629">
        <v>1</v>
      </c>
      <c r="M175" s="630">
        <v>543.04</v>
      </c>
    </row>
    <row r="176" spans="1:13" ht="14.4" customHeight="1" x14ac:dyDescent="0.3">
      <c r="A176" s="625" t="s">
        <v>2895</v>
      </c>
      <c r="B176" s="626" t="s">
        <v>2774</v>
      </c>
      <c r="C176" s="626" t="s">
        <v>1928</v>
      </c>
      <c r="D176" s="626" t="s">
        <v>1929</v>
      </c>
      <c r="E176" s="626" t="s">
        <v>2775</v>
      </c>
      <c r="F176" s="629"/>
      <c r="G176" s="629"/>
      <c r="H176" s="642">
        <v>0</v>
      </c>
      <c r="I176" s="629">
        <v>1</v>
      </c>
      <c r="J176" s="629">
        <v>65.069999999999993</v>
      </c>
      <c r="K176" s="642">
        <v>1</v>
      </c>
      <c r="L176" s="629">
        <v>1</v>
      </c>
      <c r="M176" s="630">
        <v>65.069999999999993</v>
      </c>
    </row>
    <row r="177" spans="1:13" ht="14.4" customHeight="1" x14ac:dyDescent="0.3">
      <c r="A177" s="625" t="s">
        <v>2896</v>
      </c>
      <c r="B177" s="626" t="s">
        <v>2716</v>
      </c>
      <c r="C177" s="626" t="s">
        <v>3027</v>
      </c>
      <c r="D177" s="626" t="s">
        <v>865</v>
      </c>
      <c r="E177" s="626" t="s">
        <v>3028</v>
      </c>
      <c r="F177" s="629"/>
      <c r="G177" s="629"/>
      <c r="H177" s="642">
        <v>0</v>
      </c>
      <c r="I177" s="629">
        <v>2</v>
      </c>
      <c r="J177" s="629">
        <v>1224.52</v>
      </c>
      <c r="K177" s="642">
        <v>1</v>
      </c>
      <c r="L177" s="629">
        <v>2</v>
      </c>
      <c r="M177" s="630">
        <v>1224.52</v>
      </c>
    </row>
    <row r="178" spans="1:13" ht="14.4" customHeight="1" x14ac:dyDescent="0.3">
      <c r="A178" s="625" t="s">
        <v>2896</v>
      </c>
      <c r="B178" s="626" t="s">
        <v>2725</v>
      </c>
      <c r="C178" s="626" t="s">
        <v>3493</v>
      </c>
      <c r="D178" s="626" t="s">
        <v>1959</v>
      </c>
      <c r="E178" s="626" t="s">
        <v>3495</v>
      </c>
      <c r="F178" s="629"/>
      <c r="G178" s="629"/>
      <c r="H178" s="642">
        <v>0</v>
      </c>
      <c r="I178" s="629">
        <v>1</v>
      </c>
      <c r="J178" s="629">
        <v>140.03</v>
      </c>
      <c r="K178" s="642">
        <v>1</v>
      </c>
      <c r="L178" s="629">
        <v>1</v>
      </c>
      <c r="M178" s="630">
        <v>140.03</v>
      </c>
    </row>
    <row r="179" spans="1:13" ht="14.4" customHeight="1" x14ac:dyDescent="0.3">
      <c r="A179" s="625" t="s">
        <v>2896</v>
      </c>
      <c r="B179" s="626" t="s">
        <v>2871</v>
      </c>
      <c r="C179" s="626" t="s">
        <v>2593</v>
      </c>
      <c r="D179" s="626" t="s">
        <v>2594</v>
      </c>
      <c r="E179" s="626" t="s">
        <v>2595</v>
      </c>
      <c r="F179" s="629"/>
      <c r="G179" s="629"/>
      <c r="H179" s="642">
        <v>0</v>
      </c>
      <c r="I179" s="629">
        <v>8</v>
      </c>
      <c r="J179" s="629">
        <v>3979.2</v>
      </c>
      <c r="K179" s="642">
        <v>1</v>
      </c>
      <c r="L179" s="629">
        <v>8</v>
      </c>
      <c r="M179" s="630">
        <v>3979.2</v>
      </c>
    </row>
    <row r="180" spans="1:13" ht="14.4" customHeight="1" x14ac:dyDescent="0.3">
      <c r="A180" s="625" t="s">
        <v>2896</v>
      </c>
      <c r="B180" s="626" t="s">
        <v>2871</v>
      </c>
      <c r="C180" s="626" t="s">
        <v>4163</v>
      </c>
      <c r="D180" s="626" t="s">
        <v>4164</v>
      </c>
      <c r="E180" s="626" t="s">
        <v>4165</v>
      </c>
      <c r="F180" s="629"/>
      <c r="G180" s="629"/>
      <c r="H180" s="642">
        <v>0</v>
      </c>
      <c r="I180" s="629">
        <v>2</v>
      </c>
      <c r="J180" s="629">
        <v>2719.22</v>
      </c>
      <c r="K180" s="642">
        <v>1</v>
      </c>
      <c r="L180" s="629">
        <v>2</v>
      </c>
      <c r="M180" s="630">
        <v>2719.22</v>
      </c>
    </row>
    <row r="181" spans="1:13" ht="14.4" customHeight="1" x14ac:dyDescent="0.3">
      <c r="A181" s="625" t="s">
        <v>2896</v>
      </c>
      <c r="B181" s="626" t="s">
        <v>2780</v>
      </c>
      <c r="C181" s="626" t="s">
        <v>4126</v>
      </c>
      <c r="D181" s="626" t="s">
        <v>4127</v>
      </c>
      <c r="E181" s="626" t="s">
        <v>4128</v>
      </c>
      <c r="F181" s="629"/>
      <c r="G181" s="629"/>
      <c r="H181" s="642">
        <v>0</v>
      </c>
      <c r="I181" s="629">
        <v>2</v>
      </c>
      <c r="J181" s="629">
        <v>83.1</v>
      </c>
      <c r="K181" s="642">
        <v>1</v>
      </c>
      <c r="L181" s="629">
        <v>2</v>
      </c>
      <c r="M181" s="630">
        <v>83.1</v>
      </c>
    </row>
    <row r="182" spans="1:13" ht="14.4" customHeight="1" x14ac:dyDescent="0.3">
      <c r="A182" s="625" t="s">
        <v>2896</v>
      </c>
      <c r="B182" s="626" t="s">
        <v>2785</v>
      </c>
      <c r="C182" s="626" t="s">
        <v>4102</v>
      </c>
      <c r="D182" s="626" t="s">
        <v>4103</v>
      </c>
      <c r="E182" s="626" t="s">
        <v>4104</v>
      </c>
      <c r="F182" s="629"/>
      <c r="G182" s="629"/>
      <c r="H182" s="642">
        <v>0</v>
      </c>
      <c r="I182" s="629">
        <v>1</v>
      </c>
      <c r="J182" s="629">
        <v>333.31</v>
      </c>
      <c r="K182" s="642">
        <v>1</v>
      </c>
      <c r="L182" s="629">
        <v>1</v>
      </c>
      <c r="M182" s="630">
        <v>333.31</v>
      </c>
    </row>
    <row r="183" spans="1:13" ht="14.4" customHeight="1" x14ac:dyDescent="0.3">
      <c r="A183" s="625" t="s">
        <v>2896</v>
      </c>
      <c r="B183" s="626" t="s">
        <v>2785</v>
      </c>
      <c r="C183" s="626" t="s">
        <v>2370</v>
      </c>
      <c r="D183" s="626" t="s">
        <v>2788</v>
      </c>
      <c r="E183" s="626" t="s">
        <v>2789</v>
      </c>
      <c r="F183" s="629"/>
      <c r="G183" s="629"/>
      <c r="H183" s="642">
        <v>0</v>
      </c>
      <c r="I183" s="629">
        <v>2</v>
      </c>
      <c r="J183" s="629">
        <v>666.62</v>
      </c>
      <c r="K183" s="642">
        <v>1</v>
      </c>
      <c r="L183" s="629">
        <v>2</v>
      </c>
      <c r="M183" s="630">
        <v>666.62</v>
      </c>
    </row>
    <row r="184" spans="1:13" ht="14.4" customHeight="1" x14ac:dyDescent="0.3">
      <c r="A184" s="625" t="s">
        <v>2896</v>
      </c>
      <c r="B184" s="626" t="s">
        <v>2796</v>
      </c>
      <c r="C184" s="626" t="s">
        <v>4105</v>
      </c>
      <c r="D184" s="626" t="s">
        <v>4106</v>
      </c>
      <c r="E184" s="626" t="s">
        <v>4107</v>
      </c>
      <c r="F184" s="629">
        <v>1</v>
      </c>
      <c r="G184" s="629">
        <v>0</v>
      </c>
      <c r="H184" s="642"/>
      <c r="I184" s="629"/>
      <c r="J184" s="629"/>
      <c r="K184" s="642"/>
      <c r="L184" s="629">
        <v>1</v>
      </c>
      <c r="M184" s="630">
        <v>0</v>
      </c>
    </row>
    <row r="185" spans="1:13" ht="14.4" customHeight="1" x14ac:dyDescent="0.3">
      <c r="A185" s="625" t="s">
        <v>2896</v>
      </c>
      <c r="B185" s="626" t="s">
        <v>2796</v>
      </c>
      <c r="C185" s="626" t="s">
        <v>3635</v>
      </c>
      <c r="D185" s="626" t="s">
        <v>3636</v>
      </c>
      <c r="E185" s="626" t="s">
        <v>3637</v>
      </c>
      <c r="F185" s="629"/>
      <c r="G185" s="629"/>
      <c r="H185" s="642">
        <v>0</v>
      </c>
      <c r="I185" s="629">
        <v>2</v>
      </c>
      <c r="J185" s="629">
        <v>276.32</v>
      </c>
      <c r="K185" s="642">
        <v>1</v>
      </c>
      <c r="L185" s="629">
        <v>2</v>
      </c>
      <c r="M185" s="630">
        <v>276.32</v>
      </c>
    </row>
    <row r="186" spans="1:13" ht="14.4" customHeight="1" x14ac:dyDescent="0.3">
      <c r="A186" s="625" t="s">
        <v>2896</v>
      </c>
      <c r="B186" s="626" t="s">
        <v>2796</v>
      </c>
      <c r="C186" s="626" t="s">
        <v>3965</v>
      </c>
      <c r="D186" s="626" t="s">
        <v>3636</v>
      </c>
      <c r="E186" s="626" t="s">
        <v>3966</v>
      </c>
      <c r="F186" s="629">
        <v>1</v>
      </c>
      <c r="G186" s="629">
        <v>0</v>
      </c>
      <c r="H186" s="642"/>
      <c r="I186" s="629"/>
      <c r="J186" s="629"/>
      <c r="K186" s="642"/>
      <c r="L186" s="629">
        <v>1</v>
      </c>
      <c r="M186" s="630">
        <v>0</v>
      </c>
    </row>
    <row r="187" spans="1:13" ht="14.4" customHeight="1" x14ac:dyDescent="0.3">
      <c r="A187" s="625" t="s">
        <v>2896</v>
      </c>
      <c r="B187" s="626" t="s">
        <v>2796</v>
      </c>
      <c r="C187" s="626" t="s">
        <v>3746</v>
      </c>
      <c r="D187" s="626" t="s">
        <v>3745</v>
      </c>
      <c r="E187" s="626" t="s">
        <v>3405</v>
      </c>
      <c r="F187" s="629"/>
      <c r="G187" s="629"/>
      <c r="H187" s="642">
        <v>0</v>
      </c>
      <c r="I187" s="629">
        <v>1</v>
      </c>
      <c r="J187" s="629">
        <v>184.22</v>
      </c>
      <c r="K187" s="642">
        <v>1</v>
      </c>
      <c r="L187" s="629">
        <v>1</v>
      </c>
      <c r="M187" s="630">
        <v>184.22</v>
      </c>
    </row>
    <row r="188" spans="1:13" ht="14.4" customHeight="1" x14ac:dyDescent="0.3">
      <c r="A188" s="625" t="s">
        <v>2896</v>
      </c>
      <c r="B188" s="626" t="s">
        <v>2796</v>
      </c>
      <c r="C188" s="626" t="s">
        <v>4108</v>
      </c>
      <c r="D188" s="626" t="s">
        <v>4106</v>
      </c>
      <c r="E188" s="626" t="s">
        <v>4109</v>
      </c>
      <c r="F188" s="629"/>
      <c r="G188" s="629"/>
      <c r="H188" s="642">
        <v>0</v>
      </c>
      <c r="I188" s="629">
        <v>2</v>
      </c>
      <c r="J188" s="629">
        <v>207.42</v>
      </c>
      <c r="K188" s="642">
        <v>1</v>
      </c>
      <c r="L188" s="629">
        <v>2</v>
      </c>
      <c r="M188" s="630">
        <v>207.42</v>
      </c>
    </row>
    <row r="189" spans="1:13" ht="14.4" customHeight="1" x14ac:dyDescent="0.3">
      <c r="A189" s="625" t="s">
        <v>2896</v>
      </c>
      <c r="B189" s="626" t="s">
        <v>2806</v>
      </c>
      <c r="C189" s="626" t="s">
        <v>2982</v>
      </c>
      <c r="D189" s="626" t="s">
        <v>2983</v>
      </c>
      <c r="E189" s="626" t="s">
        <v>2984</v>
      </c>
      <c r="F189" s="629"/>
      <c r="G189" s="629"/>
      <c r="H189" s="642">
        <v>0</v>
      </c>
      <c r="I189" s="629">
        <v>2</v>
      </c>
      <c r="J189" s="629">
        <v>444.5</v>
      </c>
      <c r="K189" s="642">
        <v>1</v>
      </c>
      <c r="L189" s="629">
        <v>2</v>
      </c>
      <c r="M189" s="630">
        <v>444.5</v>
      </c>
    </row>
    <row r="190" spans="1:13" ht="14.4" customHeight="1" x14ac:dyDescent="0.3">
      <c r="A190" s="625" t="s">
        <v>2896</v>
      </c>
      <c r="B190" s="626" t="s">
        <v>2828</v>
      </c>
      <c r="C190" s="626" t="s">
        <v>2110</v>
      </c>
      <c r="D190" s="626" t="s">
        <v>2013</v>
      </c>
      <c r="E190" s="626" t="s">
        <v>2111</v>
      </c>
      <c r="F190" s="629"/>
      <c r="G190" s="629"/>
      <c r="H190" s="642">
        <v>0</v>
      </c>
      <c r="I190" s="629">
        <v>1</v>
      </c>
      <c r="J190" s="629">
        <v>386.51</v>
      </c>
      <c r="K190" s="642">
        <v>1</v>
      </c>
      <c r="L190" s="629">
        <v>1</v>
      </c>
      <c r="M190" s="630">
        <v>386.51</v>
      </c>
    </row>
    <row r="191" spans="1:13" ht="14.4" customHeight="1" x14ac:dyDescent="0.3">
      <c r="A191" s="625" t="s">
        <v>2896</v>
      </c>
      <c r="B191" s="626" t="s">
        <v>2830</v>
      </c>
      <c r="C191" s="626" t="s">
        <v>667</v>
      </c>
      <c r="D191" s="626" t="s">
        <v>668</v>
      </c>
      <c r="E191" s="626" t="s">
        <v>2831</v>
      </c>
      <c r="F191" s="629">
        <v>6</v>
      </c>
      <c r="G191" s="629">
        <v>579.78</v>
      </c>
      <c r="H191" s="642">
        <v>1</v>
      </c>
      <c r="I191" s="629"/>
      <c r="J191" s="629"/>
      <c r="K191" s="642">
        <v>0</v>
      </c>
      <c r="L191" s="629">
        <v>6</v>
      </c>
      <c r="M191" s="630">
        <v>579.78</v>
      </c>
    </row>
    <row r="192" spans="1:13" ht="14.4" customHeight="1" x14ac:dyDescent="0.3">
      <c r="A192" s="625" t="s">
        <v>2896</v>
      </c>
      <c r="B192" s="626" t="s">
        <v>2830</v>
      </c>
      <c r="C192" s="626" t="s">
        <v>3591</v>
      </c>
      <c r="D192" s="626" t="s">
        <v>1881</v>
      </c>
      <c r="E192" s="626" t="s">
        <v>3592</v>
      </c>
      <c r="F192" s="629">
        <v>1</v>
      </c>
      <c r="G192" s="629">
        <v>0</v>
      </c>
      <c r="H192" s="642"/>
      <c r="I192" s="629"/>
      <c r="J192" s="629"/>
      <c r="K192" s="642"/>
      <c r="L192" s="629">
        <v>1</v>
      </c>
      <c r="M192" s="630">
        <v>0</v>
      </c>
    </row>
    <row r="193" spans="1:13" ht="14.4" customHeight="1" x14ac:dyDescent="0.3">
      <c r="A193" s="625" t="s">
        <v>2896</v>
      </c>
      <c r="B193" s="626" t="s">
        <v>4294</v>
      </c>
      <c r="C193" s="626" t="s">
        <v>3080</v>
      </c>
      <c r="D193" s="626" t="s">
        <v>3081</v>
      </c>
      <c r="E193" s="626" t="s">
        <v>3082</v>
      </c>
      <c r="F193" s="629"/>
      <c r="G193" s="629"/>
      <c r="H193" s="642">
        <v>0</v>
      </c>
      <c r="I193" s="629">
        <v>9</v>
      </c>
      <c r="J193" s="629">
        <v>5661.63</v>
      </c>
      <c r="K193" s="642">
        <v>1</v>
      </c>
      <c r="L193" s="629">
        <v>9</v>
      </c>
      <c r="M193" s="630">
        <v>5661.63</v>
      </c>
    </row>
    <row r="194" spans="1:13" ht="14.4" customHeight="1" x14ac:dyDescent="0.3">
      <c r="A194" s="625" t="s">
        <v>2896</v>
      </c>
      <c r="B194" s="626" t="s">
        <v>4294</v>
      </c>
      <c r="C194" s="626" t="s">
        <v>3098</v>
      </c>
      <c r="D194" s="626" t="s">
        <v>3099</v>
      </c>
      <c r="E194" s="626" t="s">
        <v>3100</v>
      </c>
      <c r="F194" s="629">
        <v>6</v>
      </c>
      <c r="G194" s="629">
        <v>8500.74</v>
      </c>
      <c r="H194" s="642">
        <v>1</v>
      </c>
      <c r="I194" s="629"/>
      <c r="J194" s="629"/>
      <c r="K194" s="642">
        <v>0</v>
      </c>
      <c r="L194" s="629">
        <v>6</v>
      </c>
      <c r="M194" s="630">
        <v>8500.74</v>
      </c>
    </row>
    <row r="195" spans="1:13" ht="14.4" customHeight="1" x14ac:dyDescent="0.3">
      <c r="A195" s="625" t="s">
        <v>2896</v>
      </c>
      <c r="B195" s="626" t="s">
        <v>4294</v>
      </c>
      <c r="C195" s="626" t="s">
        <v>3101</v>
      </c>
      <c r="D195" s="626" t="s">
        <v>3102</v>
      </c>
      <c r="E195" s="626" t="s">
        <v>3103</v>
      </c>
      <c r="F195" s="629">
        <v>6</v>
      </c>
      <c r="G195" s="629">
        <v>11337.72</v>
      </c>
      <c r="H195" s="642">
        <v>1</v>
      </c>
      <c r="I195" s="629"/>
      <c r="J195" s="629"/>
      <c r="K195" s="642">
        <v>0</v>
      </c>
      <c r="L195" s="629">
        <v>6</v>
      </c>
      <c r="M195" s="630">
        <v>11337.72</v>
      </c>
    </row>
    <row r="196" spans="1:13" ht="14.4" customHeight="1" x14ac:dyDescent="0.3">
      <c r="A196" s="625" t="s">
        <v>2896</v>
      </c>
      <c r="B196" s="626" t="s">
        <v>4294</v>
      </c>
      <c r="C196" s="626" t="s">
        <v>3563</v>
      </c>
      <c r="D196" s="626" t="s">
        <v>3105</v>
      </c>
      <c r="E196" s="626" t="s">
        <v>3564</v>
      </c>
      <c r="F196" s="629">
        <v>1</v>
      </c>
      <c r="G196" s="629">
        <v>0</v>
      </c>
      <c r="H196" s="642"/>
      <c r="I196" s="629"/>
      <c r="J196" s="629"/>
      <c r="K196" s="642"/>
      <c r="L196" s="629">
        <v>1</v>
      </c>
      <c r="M196" s="630">
        <v>0</v>
      </c>
    </row>
    <row r="197" spans="1:13" ht="14.4" customHeight="1" x14ac:dyDescent="0.3">
      <c r="A197" s="625" t="s">
        <v>2896</v>
      </c>
      <c r="B197" s="626" t="s">
        <v>4294</v>
      </c>
      <c r="C197" s="626" t="s">
        <v>3104</v>
      </c>
      <c r="D197" s="626" t="s">
        <v>3105</v>
      </c>
      <c r="E197" s="626" t="s">
        <v>3106</v>
      </c>
      <c r="F197" s="629">
        <v>1</v>
      </c>
      <c r="G197" s="629">
        <v>4358.63</v>
      </c>
      <c r="H197" s="642">
        <v>1</v>
      </c>
      <c r="I197" s="629"/>
      <c r="J197" s="629"/>
      <c r="K197" s="642">
        <v>0</v>
      </c>
      <c r="L197" s="629">
        <v>1</v>
      </c>
      <c r="M197" s="630">
        <v>4358.63</v>
      </c>
    </row>
    <row r="198" spans="1:13" ht="14.4" customHeight="1" x14ac:dyDescent="0.3">
      <c r="A198" s="625" t="s">
        <v>2896</v>
      </c>
      <c r="B198" s="626" t="s">
        <v>4294</v>
      </c>
      <c r="C198" s="626" t="s">
        <v>3565</v>
      </c>
      <c r="D198" s="626" t="s">
        <v>3566</v>
      </c>
      <c r="E198" s="626" t="s">
        <v>3567</v>
      </c>
      <c r="F198" s="629">
        <v>6</v>
      </c>
      <c r="G198" s="629">
        <v>8500.619999999999</v>
      </c>
      <c r="H198" s="642">
        <v>1</v>
      </c>
      <c r="I198" s="629"/>
      <c r="J198" s="629"/>
      <c r="K198" s="642">
        <v>0</v>
      </c>
      <c r="L198" s="629">
        <v>6</v>
      </c>
      <c r="M198" s="630">
        <v>8500.619999999999</v>
      </c>
    </row>
    <row r="199" spans="1:13" ht="14.4" customHeight="1" x14ac:dyDescent="0.3">
      <c r="A199" s="625" t="s">
        <v>2896</v>
      </c>
      <c r="B199" s="626" t="s">
        <v>4294</v>
      </c>
      <c r="C199" s="626" t="s">
        <v>3568</v>
      </c>
      <c r="D199" s="626" t="s">
        <v>3569</v>
      </c>
      <c r="E199" s="626" t="s">
        <v>3570</v>
      </c>
      <c r="F199" s="629">
        <v>4</v>
      </c>
      <c r="G199" s="629">
        <v>4253.32</v>
      </c>
      <c r="H199" s="642">
        <v>1</v>
      </c>
      <c r="I199" s="629"/>
      <c r="J199" s="629"/>
      <c r="K199" s="642">
        <v>0</v>
      </c>
      <c r="L199" s="629">
        <v>4</v>
      </c>
      <c r="M199" s="630">
        <v>4253.32</v>
      </c>
    </row>
    <row r="200" spans="1:13" ht="14.4" customHeight="1" x14ac:dyDescent="0.3">
      <c r="A200" s="625" t="s">
        <v>2896</v>
      </c>
      <c r="B200" s="626" t="s">
        <v>4294</v>
      </c>
      <c r="C200" s="626" t="s">
        <v>3110</v>
      </c>
      <c r="D200" s="626" t="s">
        <v>3111</v>
      </c>
      <c r="E200" s="626" t="s">
        <v>3112</v>
      </c>
      <c r="F200" s="629">
        <v>10</v>
      </c>
      <c r="G200" s="629">
        <v>16290.3</v>
      </c>
      <c r="H200" s="642">
        <v>1</v>
      </c>
      <c r="I200" s="629"/>
      <c r="J200" s="629"/>
      <c r="K200" s="642">
        <v>0</v>
      </c>
      <c r="L200" s="629">
        <v>10</v>
      </c>
      <c r="M200" s="630">
        <v>16290.3</v>
      </c>
    </row>
    <row r="201" spans="1:13" ht="14.4" customHeight="1" x14ac:dyDescent="0.3">
      <c r="A201" s="625" t="s">
        <v>2896</v>
      </c>
      <c r="B201" s="626" t="s">
        <v>4294</v>
      </c>
      <c r="C201" s="626" t="s">
        <v>3571</v>
      </c>
      <c r="D201" s="626" t="s">
        <v>3572</v>
      </c>
      <c r="E201" s="626" t="s">
        <v>3573</v>
      </c>
      <c r="F201" s="629">
        <v>12</v>
      </c>
      <c r="G201" s="629">
        <v>27988.560000000001</v>
      </c>
      <c r="H201" s="642">
        <v>1</v>
      </c>
      <c r="I201" s="629"/>
      <c r="J201" s="629"/>
      <c r="K201" s="642">
        <v>0</v>
      </c>
      <c r="L201" s="629">
        <v>12</v>
      </c>
      <c r="M201" s="630">
        <v>27988.560000000001</v>
      </c>
    </row>
    <row r="202" spans="1:13" ht="14.4" customHeight="1" x14ac:dyDescent="0.3">
      <c r="A202" s="625" t="s">
        <v>2896</v>
      </c>
      <c r="B202" s="626" t="s">
        <v>4294</v>
      </c>
      <c r="C202" s="626" t="s">
        <v>3113</v>
      </c>
      <c r="D202" s="626" t="s">
        <v>3114</v>
      </c>
      <c r="E202" s="626" t="s">
        <v>3115</v>
      </c>
      <c r="F202" s="629">
        <v>11</v>
      </c>
      <c r="G202" s="629">
        <v>30664.92</v>
      </c>
      <c r="H202" s="642">
        <v>1</v>
      </c>
      <c r="I202" s="629"/>
      <c r="J202" s="629"/>
      <c r="K202" s="642">
        <v>0</v>
      </c>
      <c r="L202" s="629">
        <v>11</v>
      </c>
      <c r="M202" s="630">
        <v>30664.92</v>
      </c>
    </row>
    <row r="203" spans="1:13" ht="14.4" customHeight="1" x14ac:dyDescent="0.3">
      <c r="A203" s="625" t="s">
        <v>2896</v>
      </c>
      <c r="B203" s="626" t="s">
        <v>4294</v>
      </c>
      <c r="C203" s="626" t="s">
        <v>3116</v>
      </c>
      <c r="D203" s="626" t="s">
        <v>3117</v>
      </c>
      <c r="E203" s="626" t="s">
        <v>3118</v>
      </c>
      <c r="F203" s="629"/>
      <c r="G203" s="629"/>
      <c r="H203" s="642">
        <v>0</v>
      </c>
      <c r="I203" s="629">
        <v>24</v>
      </c>
      <c r="J203" s="629">
        <v>66905.279999999999</v>
      </c>
      <c r="K203" s="642">
        <v>1</v>
      </c>
      <c r="L203" s="629">
        <v>24</v>
      </c>
      <c r="M203" s="630">
        <v>66905.279999999999</v>
      </c>
    </row>
    <row r="204" spans="1:13" ht="14.4" customHeight="1" x14ac:dyDescent="0.3">
      <c r="A204" s="625" t="s">
        <v>2896</v>
      </c>
      <c r="B204" s="626" t="s">
        <v>4294</v>
      </c>
      <c r="C204" s="626" t="s">
        <v>3119</v>
      </c>
      <c r="D204" s="626" t="s">
        <v>3120</v>
      </c>
      <c r="E204" s="626" t="s">
        <v>3121</v>
      </c>
      <c r="F204" s="629"/>
      <c r="G204" s="629"/>
      <c r="H204" s="642">
        <v>0</v>
      </c>
      <c r="I204" s="629">
        <v>64</v>
      </c>
      <c r="J204" s="629">
        <v>149272.32000000001</v>
      </c>
      <c r="K204" s="642">
        <v>1</v>
      </c>
      <c r="L204" s="629">
        <v>64</v>
      </c>
      <c r="M204" s="630">
        <v>149272.32000000001</v>
      </c>
    </row>
    <row r="205" spans="1:13" ht="14.4" customHeight="1" x14ac:dyDescent="0.3">
      <c r="A205" s="625" t="s">
        <v>2896</v>
      </c>
      <c r="B205" s="626" t="s">
        <v>4294</v>
      </c>
      <c r="C205" s="626" t="s">
        <v>3122</v>
      </c>
      <c r="D205" s="626" t="s">
        <v>3123</v>
      </c>
      <c r="E205" s="626" t="s">
        <v>3124</v>
      </c>
      <c r="F205" s="629"/>
      <c r="G205" s="629"/>
      <c r="H205" s="642">
        <v>0</v>
      </c>
      <c r="I205" s="629">
        <v>30</v>
      </c>
      <c r="J205" s="629">
        <v>26426.399999999998</v>
      </c>
      <c r="K205" s="642">
        <v>1</v>
      </c>
      <c r="L205" s="629">
        <v>30</v>
      </c>
      <c r="M205" s="630">
        <v>26426.399999999998</v>
      </c>
    </row>
    <row r="206" spans="1:13" ht="14.4" customHeight="1" x14ac:dyDescent="0.3">
      <c r="A206" s="625" t="s">
        <v>2896</v>
      </c>
      <c r="B206" s="626" t="s">
        <v>4294</v>
      </c>
      <c r="C206" s="626" t="s">
        <v>3125</v>
      </c>
      <c r="D206" s="626" t="s">
        <v>3126</v>
      </c>
      <c r="E206" s="626" t="s">
        <v>3127</v>
      </c>
      <c r="F206" s="629"/>
      <c r="G206" s="629"/>
      <c r="H206" s="642">
        <v>0</v>
      </c>
      <c r="I206" s="629">
        <v>7</v>
      </c>
      <c r="J206" s="629">
        <v>11403.21</v>
      </c>
      <c r="K206" s="642">
        <v>1</v>
      </c>
      <c r="L206" s="629">
        <v>7</v>
      </c>
      <c r="M206" s="630">
        <v>11403.21</v>
      </c>
    </row>
    <row r="207" spans="1:13" ht="14.4" customHeight="1" x14ac:dyDescent="0.3">
      <c r="A207" s="625" t="s">
        <v>2896</v>
      </c>
      <c r="B207" s="626" t="s">
        <v>4295</v>
      </c>
      <c r="C207" s="626" t="s">
        <v>3551</v>
      </c>
      <c r="D207" s="626" t="s">
        <v>3552</v>
      </c>
      <c r="E207" s="626" t="s">
        <v>3553</v>
      </c>
      <c r="F207" s="629">
        <v>2</v>
      </c>
      <c r="G207" s="629">
        <v>2260.4</v>
      </c>
      <c r="H207" s="642">
        <v>1</v>
      </c>
      <c r="I207" s="629"/>
      <c r="J207" s="629"/>
      <c r="K207" s="642">
        <v>0</v>
      </c>
      <c r="L207" s="629">
        <v>2</v>
      </c>
      <c r="M207" s="630">
        <v>2260.4</v>
      </c>
    </row>
    <row r="208" spans="1:13" ht="14.4" customHeight="1" x14ac:dyDescent="0.3">
      <c r="A208" s="625" t="s">
        <v>2896</v>
      </c>
      <c r="B208" s="626" t="s">
        <v>4295</v>
      </c>
      <c r="C208" s="626" t="s">
        <v>3055</v>
      </c>
      <c r="D208" s="626" t="s">
        <v>3056</v>
      </c>
      <c r="E208" s="626" t="s">
        <v>3057</v>
      </c>
      <c r="F208" s="629"/>
      <c r="G208" s="629"/>
      <c r="H208" s="642">
        <v>0</v>
      </c>
      <c r="I208" s="629">
        <v>60</v>
      </c>
      <c r="J208" s="629">
        <v>61655.999999999985</v>
      </c>
      <c r="K208" s="642">
        <v>1</v>
      </c>
      <c r="L208" s="629">
        <v>60</v>
      </c>
      <c r="M208" s="630">
        <v>61655.999999999985</v>
      </c>
    </row>
    <row r="209" spans="1:13" ht="14.4" customHeight="1" x14ac:dyDescent="0.3">
      <c r="A209" s="625" t="s">
        <v>2896</v>
      </c>
      <c r="B209" s="626" t="s">
        <v>4295</v>
      </c>
      <c r="C209" s="626" t="s">
        <v>3984</v>
      </c>
      <c r="D209" s="626" t="s">
        <v>3056</v>
      </c>
      <c r="E209" s="626" t="s">
        <v>3985</v>
      </c>
      <c r="F209" s="629">
        <v>23</v>
      </c>
      <c r="G209" s="629">
        <v>47266.840000000004</v>
      </c>
      <c r="H209" s="642">
        <v>1</v>
      </c>
      <c r="I209" s="629"/>
      <c r="J209" s="629"/>
      <c r="K209" s="642">
        <v>0</v>
      </c>
      <c r="L209" s="629">
        <v>23</v>
      </c>
      <c r="M209" s="630">
        <v>47266.840000000004</v>
      </c>
    </row>
    <row r="210" spans="1:13" ht="14.4" customHeight="1" x14ac:dyDescent="0.3">
      <c r="A210" s="625" t="s">
        <v>2896</v>
      </c>
      <c r="B210" s="626" t="s">
        <v>4295</v>
      </c>
      <c r="C210" s="626" t="s">
        <v>3058</v>
      </c>
      <c r="D210" s="626" t="s">
        <v>3059</v>
      </c>
      <c r="E210" s="626" t="s">
        <v>3060</v>
      </c>
      <c r="F210" s="629"/>
      <c r="G210" s="629"/>
      <c r="H210" s="642">
        <v>0</v>
      </c>
      <c r="I210" s="629">
        <v>62</v>
      </c>
      <c r="J210" s="629">
        <v>93582.800000000017</v>
      </c>
      <c r="K210" s="642">
        <v>1</v>
      </c>
      <c r="L210" s="629">
        <v>62</v>
      </c>
      <c r="M210" s="630">
        <v>93582.800000000017</v>
      </c>
    </row>
    <row r="211" spans="1:13" ht="14.4" customHeight="1" x14ac:dyDescent="0.3">
      <c r="A211" s="625" t="s">
        <v>2896</v>
      </c>
      <c r="B211" s="626" t="s">
        <v>4295</v>
      </c>
      <c r="C211" s="626" t="s">
        <v>3283</v>
      </c>
      <c r="D211" s="626" t="s">
        <v>3284</v>
      </c>
      <c r="E211" s="626" t="s">
        <v>3285</v>
      </c>
      <c r="F211" s="629"/>
      <c r="G211" s="629"/>
      <c r="H211" s="642">
        <v>0</v>
      </c>
      <c r="I211" s="629">
        <v>12</v>
      </c>
      <c r="J211" s="629">
        <v>22753.68</v>
      </c>
      <c r="K211" s="642">
        <v>1</v>
      </c>
      <c r="L211" s="629">
        <v>12</v>
      </c>
      <c r="M211" s="630">
        <v>22753.68</v>
      </c>
    </row>
    <row r="212" spans="1:13" ht="14.4" customHeight="1" x14ac:dyDescent="0.3">
      <c r="A212" s="625" t="s">
        <v>2896</v>
      </c>
      <c r="B212" s="626" t="s">
        <v>4295</v>
      </c>
      <c r="C212" s="626" t="s">
        <v>4064</v>
      </c>
      <c r="D212" s="626" t="s">
        <v>3284</v>
      </c>
      <c r="E212" s="626" t="s">
        <v>4065</v>
      </c>
      <c r="F212" s="629">
        <v>12</v>
      </c>
      <c r="G212" s="629">
        <v>45507.12</v>
      </c>
      <c r="H212" s="642">
        <v>1</v>
      </c>
      <c r="I212" s="629"/>
      <c r="J212" s="629"/>
      <c r="K212" s="642">
        <v>0</v>
      </c>
      <c r="L212" s="629">
        <v>12</v>
      </c>
      <c r="M212" s="630">
        <v>45507.12</v>
      </c>
    </row>
    <row r="213" spans="1:13" ht="14.4" customHeight="1" x14ac:dyDescent="0.3">
      <c r="A213" s="625" t="s">
        <v>2896</v>
      </c>
      <c r="B213" s="626" t="s">
        <v>4295</v>
      </c>
      <c r="C213" s="626" t="s">
        <v>4062</v>
      </c>
      <c r="D213" s="626" t="s">
        <v>3059</v>
      </c>
      <c r="E213" s="626" t="s">
        <v>4063</v>
      </c>
      <c r="F213" s="629">
        <v>6</v>
      </c>
      <c r="G213" s="629">
        <v>18112.739999999998</v>
      </c>
      <c r="H213" s="642">
        <v>1</v>
      </c>
      <c r="I213" s="629"/>
      <c r="J213" s="629"/>
      <c r="K213" s="642">
        <v>0</v>
      </c>
      <c r="L213" s="629">
        <v>6</v>
      </c>
      <c r="M213" s="630">
        <v>18112.739999999998</v>
      </c>
    </row>
    <row r="214" spans="1:13" ht="14.4" customHeight="1" x14ac:dyDescent="0.3">
      <c r="A214" s="625" t="s">
        <v>2896</v>
      </c>
      <c r="B214" s="626" t="s">
        <v>2872</v>
      </c>
      <c r="C214" s="626" t="s">
        <v>3253</v>
      </c>
      <c r="D214" s="626" t="s">
        <v>3254</v>
      </c>
      <c r="E214" s="626" t="s">
        <v>3175</v>
      </c>
      <c r="F214" s="629">
        <v>3</v>
      </c>
      <c r="G214" s="629">
        <v>343.56</v>
      </c>
      <c r="H214" s="642">
        <v>1</v>
      </c>
      <c r="I214" s="629"/>
      <c r="J214" s="629"/>
      <c r="K214" s="642">
        <v>0</v>
      </c>
      <c r="L214" s="629">
        <v>3</v>
      </c>
      <c r="M214" s="630">
        <v>343.56</v>
      </c>
    </row>
    <row r="215" spans="1:13" ht="14.4" customHeight="1" x14ac:dyDescent="0.3">
      <c r="A215" s="625" t="s">
        <v>2896</v>
      </c>
      <c r="B215" s="626" t="s">
        <v>2872</v>
      </c>
      <c r="C215" s="626" t="s">
        <v>3255</v>
      </c>
      <c r="D215" s="626" t="s">
        <v>3254</v>
      </c>
      <c r="E215" s="626" t="s">
        <v>3175</v>
      </c>
      <c r="F215" s="629">
        <v>6</v>
      </c>
      <c r="G215" s="629">
        <v>0</v>
      </c>
      <c r="H215" s="642"/>
      <c r="I215" s="629"/>
      <c r="J215" s="629"/>
      <c r="K215" s="642"/>
      <c r="L215" s="629">
        <v>6</v>
      </c>
      <c r="M215" s="630">
        <v>0</v>
      </c>
    </row>
    <row r="216" spans="1:13" ht="14.4" customHeight="1" x14ac:dyDescent="0.3">
      <c r="A216" s="625" t="s">
        <v>2896</v>
      </c>
      <c r="B216" s="626" t="s">
        <v>2872</v>
      </c>
      <c r="C216" s="626" t="s">
        <v>3618</v>
      </c>
      <c r="D216" s="626" t="s">
        <v>3619</v>
      </c>
      <c r="E216" s="626" t="s">
        <v>930</v>
      </c>
      <c r="F216" s="629">
        <v>1</v>
      </c>
      <c r="G216" s="629">
        <v>166.07</v>
      </c>
      <c r="H216" s="642">
        <v>1</v>
      </c>
      <c r="I216" s="629"/>
      <c r="J216" s="629"/>
      <c r="K216" s="642">
        <v>0</v>
      </c>
      <c r="L216" s="629">
        <v>1</v>
      </c>
      <c r="M216" s="630">
        <v>166.07</v>
      </c>
    </row>
    <row r="217" spans="1:13" ht="14.4" customHeight="1" x14ac:dyDescent="0.3">
      <c r="A217" s="625" t="s">
        <v>2896</v>
      </c>
      <c r="B217" s="626" t="s">
        <v>2872</v>
      </c>
      <c r="C217" s="626" t="s">
        <v>3261</v>
      </c>
      <c r="D217" s="626" t="s">
        <v>3262</v>
      </c>
      <c r="E217" s="626" t="s">
        <v>3263</v>
      </c>
      <c r="F217" s="629"/>
      <c r="G217" s="629"/>
      <c r="H217" s="642">
        <v>0</v>
      </c>
      <c r="I217" s="629">
        <v>13</v>
      </c>
      <c r="J217" s="629">
        <v>1915.68</v>
      </c>
      <c r="K217" s="642">
        <v>1</v>
      </c>
      <c r="L217" s="629">
        <v>13</v>
      </c>
      <c r="M217" s="630">
        <v>1915.68</v>
      </c>
    </row>
    <row r="218" spans="1:13" ht="14.4" customHeight="1" x14ac:dyDescent="0.3">
      <c r="A218" s="625" t="s">
        <v>2896</v>
      </c>
      <c r="B218" s="626" t="s">
        <v>2872</v>
      </c>
      <c r="C218" s="626" t="s">
        <v>3264</v>
      </c>
      <c r="D218" s="626" t="s">
        <v>3265</v>
      </c>
      <c r="E218" s="626" t="s">
        <v>930</v>
      </c>
      <c r="F218" s="629"/>
      <c r="G218" s="629"/>
      <c r="H218" s="642">
        <v>0</v>
      </c>
      <c r="I218" s="629">
        <v>23</v>
      </c>
      <c r="J218" s="629">
        <v>4214.68</v>
      </c>
      <c r="K218" s="642">
        <v>1</v>
      </c>
      <c r="L218" s="629">
        <v>23</v>
      </c>
      <c r="M218" s="630">
        <v>4214.68</v>
      </c>
    </row>
    <row r="219" spans="1:13" ht="14.4" customHeight="1" x14ac:dyDescent="0.3">
      <c r="A219" s="625" t="s">
        <v>2896</v>
      </c>
      <c r="B219" s="626" t="s">
        <v>2872</v>
      </c>
      <c r="C219" s="626" t="s">
        <v>3671</v>
      </c>
      <c r="D219" s="626" t="s">
        <v>3267</v>
      </c>
      <c r="E219" s="626" t="s">
        <v>3175</v>
      </c>
      <c r="F219" s="629">
        <v>3</v>
      </c>
      <c r="G219" s="629">
        <v>0</v>
      </c>
      <c r="H219" s="642"/>
      <c r="I219" s="629"/>
      <c r="J219" s="629"/>
      <c r="K219" s="642"/>
      <c r="L219" s="629">
        <v>3</v>
      </c>
      <c r="M219" s="630">
        <v>0</v>
      </c>
    </row>
    <row r="220" spans="1:13" ht="14.4" customHeight="1" x14ac:dyDescent="0.3">
      <c r="A220" s="625" t="s">
        <v>2896</v>
      </c>
      <c r="B220" s="626" t="s">
        <v>2872</v>
      </c>
      <c r="C220" s="626" t="s">
        <v>3266</v>
      </c>
      <c r="D220" s="626" t="s">
        <v>3267</v>
      </c>
      <c r="E220" s="626" t="s">
        <v>3268</v>
      </c>
      <c r="F220" s="629">
        <v>1</v>
      </c>
      <c r="G220" s="629">
        <v>163.72999999999999</v>
      </c>
      <c r="H220" s="642">
        <v>1</v>
      </c>
      <c r="I220" s="629"/>
      <c r="J220" s="629"/>
      <c r="K220" s="642">
        <v>0</v>
      </c>
      <c r="L220" s="629">
        <v>1</v>
      </c>
      <c r="M220" s="630">
        <v>163.72999999999999</v>
      </c>
    </row>
    <row r="221" spans="1:13" ht="14.4" customHeight="1" x14ac:dyDescent="0.3">
      <c r="A221" s="625" t="s">
        <v>2896</v>
      </c>
      <c r="B221" s="626" t="s">
        <v>2872</v>
      </c>
      <c r="C221" s="626" t="s">
        <v>3269</v>
      </c>
      <c r="D221" s="626" t="s">
        <v>3270</v>
      </c>
      <c r="E221" s="626" t="s">
        <v>3175</v>
      </c>
      <c r="F221" s="629"/>
      <c r="G221" s="629"/>
      <c r="H221" s="642">
        <v>0</v>
      </c>
      <c r="I221" s="629">
        <v>8</v>
      </c>
      <c r="J221" s="629">
        <v>996.08</v>
      </c>
      <c r="K221" s="642">
        <v>1</v>
      </c>
      <c r="L221" s="629">
        <v>8</v>
      </c>
      <c r="M221" s="630">
        <v>996.08</v>
      </c>
    </row>
    <row r="222" spans="1:13" ht="14.4" customHeight="1" x14ac:dyDescent="0.3">
      <c r="A222" s="625" t="s">
        <v>2896</v>
      </c>
      <c r="B222" s="626" t="s">
        <v>2872</v>
      </c>
      <c r="C222" s="626" t="s">
        <v>3377</v>
      </c>
      <c r="D222" s="626" t="s">
        <v>3270</v>
      </c>
      <c r="E222" s="626" t="s">
        <v>3268</v>
      </c>
      <c r="F222" s="629"/>
      <c r="G222" s="629"/>
      <c r="H222" s="642">
        <v>0</v>
      </c>
      <c r="I222" s="629">
        <v>20</v>
      </c>
      <c r="J222" s="629">
        <v>3887.8000000000006</v>
      </c>
      <c r="K222" s="642">
        <v>1</v>
      </c>
      <c r="L222" s="629">
        <v>20</v>
      </c>
      <c r="M222" s="630">
        <v>3887.8000000000006</v>
      </c>
    </row>
    <row r="223" spans="1:13" ht="14.4" customHeight="1" x14ac:dyDescent="0.3">
      <c r="A223" s="625" t="s">
        <v>2896</v>
      </c>
      <c r="B223" s="626" t="s">
        <v>2872</v>
      </c>
      <c r="C223" s="626" t="s">
        <v>3378</v>
      </c>
      <c r="D223" s="626" t="s">
        <v>3369</v>
      </c>
      <c r="E223" s="626" t="s">
        <v>3374</v>
      </c>
      <c r="F223" s="629"/>
      <c r="G223" s="629"/>
      <c r="H223" s="642">
        <v>0</v>
      </c>
      <c r="I223" s="629">
        <v>33</v>
      </c>
      <c r="J223" s="629">
        <v>10373.36</v>
      </c>
      <c r="K223" s="642">
        <v>1</v>
      </c>
      <c r="L223" s="629">
        <v>33</v>
      </c>
      <c r="M223" s="630">
        <v>10373.36</v>
      </c>
    </row>
    <row r="224" spans="1:13" ht="14.4" customHeight="1" x14ac:dyDescent="0.3">
      <c r="A224" s="625" t="s">
        <v>2896</v>
      </c>
      <c r="B224" s="626" t="s">
        <v>2872</v>
      </c>
      <c r="C224" s="626" t="s">
        <v>4186</v>
      </c>
      <c r="D224" s="626" t="s">
        <v>3257</v>
      </c>
      <c r="E224" s="626" t="s">
        <v>930</v>
      </c>
      <c r="F224" s="629">
        <v>1</v>
      </c>
      <c r="G224" s="629">
        <v>196.46</v>
      </c>
      <c r="H224" s="642">
        <v>1</v>
      </c>
      <c r="I224" s="629"/>
      <c r="J224" s="629"/>
      <c r="K224" s="642">
        <v>0</v>
      </c>
      <c r="L224" s="629">
        <v>1</v>
      </c>
      <c r="M224" s="630">
        <v>196.46</v>
      </c>
    </row>
    <row r="225" spans="1:13" ht="14.4" customHeight="1" x14ac:dyDescent="0.3">
      <c r="A225" s="625" t="s">
        <v>2896</v>
      </c>
      <c r="B225" s="626" t="s">
        <v>2872</v>
      </c>
      <c r="C225" s="626" t="s">
        <v>4187</v>
      </c>
      <c r="D225" s="626" t="s">
        <v>3259</v>
      </c>
      <c r="E225" s="626" t="s">
        <v>4188</v>
      </c>
      <c r="F225" s="629">
        <v>2</v>
      </c>
      <c r="G225" s="629">
        <v>294.72000000000003</v>
      </c>
      <c r="H225" s="642">
        <v>1</v>
      </c>
      <c r="I225" s="629"/>
      <c r="J225" s="629"/>
      <c r="K225" s="642">
        <v>0</v>
      </c>
      <c r="L225" s="629">
        <v>2</v>
      </c>
      <c r="M225" s="630">
        <v>294.72000000000003</v>
      </c>
    </row>
    <row r="226" spans="1:13" ht="14.4" customHeight="1" x14ac:dyDescent="0.3">
      <c r="A226" s="625" t="s">
        <v>2896</v>
      </c>
      <c r="B226" s="626" t="s">
        <v>2872</v>
      </c>
      <c r="C226" s="626" t="s">
        <v>4189</v>
      </c>
      <c r="D226" s="626" t="s">
        <v>4190</v>
      </c>
      <c r="E226" s="626" t="s">
        <v>3670</v>
      </c>
      <c r="F226" s="629">
        <v>1</v>
      </c>
      <c r="G226" s="629">
        <v>32.74</v>
      </c>
      <c r="H226" s="642">
        <v>1</v>
      </c>
      <c r="I226" s="629"/>
      <c r="J226" s="629"/>
      <c r="K226" s="642">
        <v>0</v>
      </c>
      <c r="L226" s="629">
        <v>1</v>
      </c>
      <c r="M226" s="630">
        <v>32.74</v>
      </c>
    </row>
    <row r="227" spans="1:13" ht="14.4" customHeight="1" x14ac:dyDescent="0.3">
      <c r="A227" s="625" t="s">
        <v>2896</v>
      </c>
      <c r="B227" s="626" t="s">
        <v>2872</v>
      </c>
      <c r="C227" s="626" t="s">
        <v>4191</v>
      </c>
      <c r="D227" s="626" t="s">
        <v>4029</v>
      </c>
      <c r="E227" s="626" t="s">
        <v>4030</v>
      </c>
      <c r="F227" s="629">
        <v>3</v>
      </c>
      <c r="G227" s="629">
        <v>884.09999999999991</v>
      </c>
      <c r="H227" s="642">
        <v>1</v>
      </c>
      <c r="I227" s="629"/>
      <c r="J227" s="629"/>
      <c r="K227" s="642">
        <v>0</v>
      </c>
      <c r="L227" s="629">
        <v>3</v>
      </c>
      <c r="M227" s="630">
        <v>884.09999999999991</v>
      </c>
    </row>
    <row r="228" spans="1:13" ht="14.4" customHeight="1" x14ac:dyDescent="0.3">
      <c r="A228" s="625" t="s">
        <v>2896</v>
      </c>
      <c r="B228" s="626" t="s">
        <v>4289</v>
      </c>
      <c r="C228" s="626" t="s">
        <v>3500</v>
      </c>
      <c r="D228" s="626" t="s">
        <v>3501</v>
      </c>
      <c r="E228" s="626" t="s">
        <v>4253</v>
      </c>
      <c r="F228" s="629">
        <v>3</v>
      </c>
      <c r="G228" s="629">
        <v>0</v>
      </c>
      <c r="H228" s="642"/>
      <c r="I228" s="629"/>
      <c r="J228" s="629"/>
      <c r="K228" s="642"/>
      <c r="L228" s="629">
        <v>3</v>
      </c>
      <c r="M228" s="630">
        <v>0</v>
      </c>
    </row>
    <row r="229" spans="1:13" ht="14.4" customHeight="1" x14ac:dyDescent="0.3">
      <c r="A229" s="625" t="s">
        <v>2896</v>
      </c>
      <c r="B229" s="626" t="s">
        <v>4289</v>
      </c>
      <c r="C229" s="626" t="s">
        <v>3605</v>
      </c>
      <c r="D229" s="626" t="s">
        <v>3501</v>
      </c>
      <c r="E229" s="626" t="s">
        <v>4253</v>
      </c>
      <c r="F229" s="629">
        <v>3</v>
      </c>
      <c r="G229" s="629">
        <v>284.15999999999997</v>
      </c>
      <c r="H229" s="642">
        <v>1</v>
      </c>
      <c r="I229" s="629"/>
      <c r="J229" s="629"/>
      <c r="K229" s="642">
        <v>0</v>
      </c>
      <c r="L229" s="629">
        <v>3</v>
      </c>
      <c r="M229" s="630">
        <v>284.15999999999997</v>
      </c>
    </row>
    <row r="230" spans="1:13" ht="14.4" customHeight="1" x14ac:dyDescent="0.3">
      <c r="A230" s="625" t="s">
        <v>2896</v>
      </c>
      <c r="B230" s="626" t="s">
        <v>4289</v>
      </c>
      <c r="C230" s="626" t="s">
        <v>3606</v>
      </c>
      <c r="D230" s="626" t="s">
        <v>3607</v>
      </c>
      <c r="E230" s="626" t="s">
        <v>3608</v>
      </c>
      <c r="F230" s="629"/>
      <c r="G230" s="629"/>
      <c r="H230" s="642">
        <v>0</v>
      </c>
      <c r="I230" s="629">
        <v>1</v>
      </c>
      <c r="J230" s="629">
        <v>104.19</v>
      </c>
      <c r="K230" s="642">
        <v>1</v>
      </c>
      <c r="L230" s="629">
        <v>1</v>
      </c>
      <c r="M230" s="630">
        <v>104.19</v>
      </c>
    </row>
    <row r="231" spans="1:13" ht="14.4" customHeight="1" x14ac:dyDescent="0.3">
      <c r="A231" s="625" t="s">
        <v>2896</v>
      </c>
      <c r="B231" s="626" t="s">
        <v>4289</v>
      </c>
      <c r="C231" s="626" t="s">
        <v>4174</v>
      </c>
      <c r="D231" s="626" t="s">
        <v>4175</v>
      </c>
      <c r="E231" s="626" t="s">
        <v>4176</v>
      </c>
      <c r="F231" s="629"/>
      <c r="G231" s="629"/>
      <c r="H231" s="642">
        <v>0</v>
      </c>
      <c r="I231" s="629">
        <v>3</v>
      </c>
      <c r="J231" s="629">
        <v>138.89999999999998</v>
      </c>
      <c r="K231" s="642">
        <v>1</v>
      </c>
      <c r="L231" s="629">
        <v>3</v>
      </c>
      <c r="M231" s="630">
        <v>138.89999999999998</v>
      </c>
    </row>
    <row r="232" spans="1:13" ht="14.4" customHeight="1" x14ac:dyDescent="0.3">
      <c r="A232" s="625" t="s">
        <v>2896</v>
      </c>
      <c r="B232" s="626" t="s">
        <v>2839</v>
      </c>
      <c r="C232" s="626" t="s">
        <v>3650</v>
      </c>
      <c r="D232" s="626" t="s">
        <v>3651</v>
      </c>
      <c r="E232" s="626" t="s">
        <v>3652</v>
      </c>
      <c r="F232" s="629"/>
      <c r="G232" s="629"/>
      <c r="H232" s="642">
        <v>0</v>
      </c>
      <c r="I232" s="629">
        <v>1</v>
      </c>
      <c r="J232" s="629">
        <v>999.6</v>
      </c>
      <c r="K232" s="642">
        <v>1</v>
      </c>
      <c r="L232" s="629">
        <v>1</v>
      </c>
      <c r="M232" s="630">
        <v>999.6</v>
      </c>
    </row>
    <row r="233" spans="1:13" ht="14.4" customHeight="1" x14ac:dyDescent="0.3">
      <c r="A233" s="625" t="s">
        <v>2896</v>
      </c>
      <c r="B233" s="626" t="s">
        <v>2839</v>
      </c>
      <c r="C233" s="626" t="s">
        <v>3574</v>
      </c>
      <c r="D233" s="626" t="s">
        <v>3130</v>
      </c>
      <c r="E233" s="626" t="s">
        <v>1968</v>
      </c>
      <c r="F233" s="629"/>
      <c r="G233" s="629"/>
      <c r="H233" s="642">
        <v>0</v>
      </c>
      <c r="I233" s="629">
        <v>5</v>
      </c>
      <c r="J233" s="629">
        <v>4435.25</v>
      </c>
      <c r="K233" s="642">
        <v>1</v>
      </c>
      <c r="L233" s="629">
        <v>5</v>
      </c>
      <c r="M233" s="630">
        <v>4435.25</v>
      </c>
    </row>
    <row r="234" spans="1:13" ht="14.4" customHeight="1" x14ac:dyDescent="0.3">
      <c r="A234" s="625" t="s">
        <v>2896</v>
      </c>
      <c r="B234" s="626" t="s">
        <v>2839</v>
      </c>
      <c r="C234" s="626" t="s">
        <v>4040</v>
      </c>
      <c r="D234" s="626" t="s">
        <v>3138</v>
      </c>
      <c r="E234" s="626" t="s">
        <v>4041</v>
      </c>
      <c r="F234" s="629"/>
      <c r="G234" s="629"/>
      <c r="H234" s="642">
        <v>0</v>
      </c>
      <c r="I234" s="629">
        <v>2</v>
      </c>
      <c r="J234" s="629">
        <v>1123.08</v>
      </c>
      <c r="K234" s="642">
        <v>1</v>
      </c>
      <c r="L234" s="629">
        <v>2</v>
      </c>
      <c r="M234" s="630">
        <v>1123.08</v>
      </c>
    </row>
    <row r="235" spans="1:13" ht="14.4" customHeight="1" x14ac:dyDescent="0.3">
      <c r="A235" s="625" t="s">
        <v>2896</v>
      </c>
      <c r="B235" s="626" t="s">
        <v>2839</v>
      </c>
      <c r="C235" s="626" t="s">
        <v>1966</v>
      </c>
      <c r="D235" s="626" t="s">
        <v>1967</v>
      </c>
      <c r="E235" s="626" t="s">
        <v>1968</v>
      </c>
      <c r="F235" s="629"/>
      <c r="G235" s="629"/>
      <c r="H235" s="642">
        <v>0</v>
      </c>
      <c r="I235" s="629">
        <v>20</v>
      </c>
      <c r="J235" s="629">
        <v>17741</v>
      </c>
      <c r="K235" s="642">
        <v>1</v>
      </c>
      <c r="L235" s="629">
        <v>20</v>
      </c>
      <c r="M235" s="630">
        <v>17741</v>
      </c>
    </row>
    <row r="236" spans="1:13" ht="14.4" customHeight="1" x14ac:dyDescent="0.3">
      <c r="A236" s="625" t="s">
        <v>2896</v>
      </c>
      <c r="B236" s="626" t="s">
        <v>4291</v>
      </c>
      <c r="C236" s="626" t="s">
        <v>2958</v>
      </c>
      <c r="D236" s="626" t="s">
        <v>2959</v>
      </c>
      <c r="E236" s="626" t="s">
        <v>2960</v>
      </c>
      <c r="F236" s="629"/>
      <c r="G236" s="629"/>
      <c r="H236" s="642">
        <v>0</v>
      </c>
      <c r="I236" s="629">
        <v>23</v>
      </c>
      <c r="J236" s="629">
        <v>30927.180000000004</v>
      </c>
      <c r="K236" s="642">
        <v>1</v>
      </c>
      <c r="L236" s="629">
        <v>23</v>
      </c>
      <c r="M236" s="630">
        <v>30927.180000000004</v>
      </c>
    </row>
    <row r="237" spans="1:13" ht="14.4" customHeight="1" x14ac:dyDescent="0.3">
      <c r="A237" s="625" t="s">
        <v>2896</v>
      </c>
      <c r="B237" s="626" t="s">
        <v>4291</v>
      </c>
      <c r="C237" s="626" t="s">
        <v>3227</v>
      </c>
      <c r="D237" s="626" t="s">
        <v>3228</v>
      </c>
      <c r="E237" s="626" t="s">
        <v>3229</v>
      </c>
      <c r="F237" s="629"/>
      <c r="G237" s="629"/>
      <c r="H237" s="642">
        <v>0</v>
      </c>
      <c r="I237" s="629">
        <v>28</v>
      </c>
      <c r="J237" s="629">
        <v>50216.88</v>
      </c>
      <c r="K237" s="642">
        <v>1</v>
      </c>
      <c r="L237" s="629">
        <v>28</v>
      </c>
      <c r="M237" s="630">
        <v>50216.88</v>
      </c>
    </row>
    <row r="238" spans="1:13" ht="14.4" customHeight="1" x14ac:dyDescent="0.3">
      <c r="A238" s="625" t="s">
        <v>2896</v>
      </c>
      <c r="B238" s="626" t="s">
        <v>2843</v>
      </c>
      <c r="C238" s="626" t="s">
        <v>2059</v>
      </c>
      <c r="D238" s="626" t="s">
        <v>2844</v>
      </c>
      <c r="E238" s="626" t="s">
        <v>2845</v>
      </c>
      <c r="F238" s="629"/>
      <c r="G238" s="629"/>
      <c r="H238" s="642">
        <v>0</v>
      </c>
      <c r="I238" s="629">
        <v>1</v>
      </c>
      <c r="J238" s="629">
        <v>10.73</v>
      </c>
      <c r="K238" s="642">
        <v>1</v>
      </c>
      <c r="L238" s="629">
        <v>1</v>
      </c>
      <c r="M238" s="630">
        <v>10.73</v>
      </c>
    </row>
    <row r="239" spans="1:13" ht="14.4" customHeight="1" x14ac:dyDescent="0.3">
      <c r="A239" s="625" t="s">
        <v>2896</v>
      </c>
      <c r="B239" s="626" t="s">
        <v>2843</v>
      </c>
      <c r="C239" s="626" t="s">
        <v>3388</v>
      </c>
      <c r="D239" s="626" t="s">
        <v>3389</v>
      </c>
      <c r="E239" s="626" t="s">
        <v>3390</v>
      </c>
      <c r="F239" s="629">
        <v>1</v>
      </c>
      <c r="G239" s="629">
        <v>6.98</v>
      </c>
      <c r="H239" s="642">
        <v>1</v>
      </c>
      <c r="I239" s="629"/>
      <c r="J239" s="629"/>
      <c r="K239" s="642">
        <v>0</v>
      </c>
      <c r="L239" s="629">
        <v>1</v>
      </c>
      <c r="M239" s="630">
        <v>6.98</v>
      </c>
    </row>
    <row r="240" spans="1:13" ht="14.4" customHeight="1" x14ac:dyDescent="0.3">
      <c r="A240" s="625" t="s">
        <v>2896</v>
      </c>
      <c r="B240" s="626" t="s">
        <v>2851</v>
      </c>
      <c r="C240" s="626" t="s">
        <v>4113</v>
      </c>
      <c r="D240" s="626" t="s">
        <v>2066</v>
      </c>
      <c r="E240" s="626" t="s">
        <v>4114</v>
      </c>
      <c r="F240" s="629"/>
      <c r="G240" s="629"/>
      <c r="H240" s="642">
        <v>0</v>
      </c>
      <c r="I240" s="629">
        <v>2</v>
      </c>
      <c r="J240" s="629">
        <v>864.64</v>
      </c>
      <c r="K240" s="642">
        <v>1</v>
      </c>
      <c r="L240" s="629">
        <v>2</v>
      </c>
      <c r="M240" s="630">
        <v>864.64</v>
      </c>
    </row>
    <row r="241" spans="1:13" ht="14.4" customHeight="1" x14ac:dyDescent="0.3">
      <c r="A241" s="625" t="s">
        <v>2896</v>
      </c>
      <c r="B241" s="626" t="s">
        <v>2851</v>
      </c>
      <c r="C241" s="626" t="s">
        <v>3286</v>
      </c>
      <c r="D241" s="626" t="s">
        <v>3287</v>
      </c>
      <c r="E241" s="626" t="s">
        <v>3288</v>
      </c>
      <c r="F241" s="629"/>
      <c r="G241" s="629"/>
      <c r="H241" s="642">
        <v>0</v>
      </c>
      <c r="I241" s="629">
        <v>12</v>
      </c>
      <c r="J241" s="629">
        <v>1945.56</v>
      </c>
      <c r="K241" s="642">
        <v>1</v>
      </c>
      <c r="L241" s="629">
        <v>12</v>
      </c>
      <c r="M241" s="630">
        <v>1945.56</v>
      </c>
    </row>
    <row r="242" spans="1:13" ht="14.4" customHeight="1" x14ac:dyDescent="0.3">
      <c r="A242" s="625" t="s">
        <v>2896</v>
      </c>
      <c r="B242" s="626" t="s">
        <v>2851</v>
      </c>
      <c r="C242" s="626" t="s">
        <v>2065</v>
      </c>
      <c r="D242" s="626" t="s">
        <v>2066</v>
      </c>
      <c r="E242" s="626" t="s">
        <v>2852</v>
      </c>
      <c r="F242" s="629"/>
      <c r="G242" s="629"/>
      <c r="H242" s="642">
        <v>0</v>
      </c>
      <c r="I242" s="629">
        <v>3</v>
      </c>
      <c r="J242" s="629">
        <v>648.48</v>
      </c>
      <c r="K242" s="642">
        <v>1</v>
      </c>
      <c r="L242" s="629">
        <v>3</v>
      </c>
      <c r="M242" s="630">
        <v>648.48</v>
      </c>
    </row>
    <row r="243" spans="1:13" ht="14.4" customHeight="1" x14ac:dyDescent="0.3">
      <c r="A243" s="625" t="s">
        <v>2896</v>
      </c>
      <c r="B243" s="626" t="s">
        <v>2851</v>
      </c>
      <c r="C243" s="626" t="s">
        <v>3554</v>
      </c>
      <c r="D243" s="626" t="s">
        <v>2066</v>
      </c>
      <c r="E243" s="626" t="s">
        <v>3555</v>
      </c>
      <c r="F243" s="629"/>
      <c r="G243" s="629"/>
      <c r="H243" s="642">
        <v>0</v>
      </c>
      <c r="I243" s="629">
        <v>2</v>
      </c>
      <c r="J243" s="629">
        <v>864.64</v>
      </c>
      <c r="K243" s="642">
        <v>1</v>
      </c>
      <c r="L243" s="629">
        <v>2</v>
      </c>
      <c r="M243" s="630">
        <v>864.64</v>
      </c>
    </row>
    <row r="244" spans="1:13" ht="14.4" customHeight="1" x14ac:dyDescent="0.3">
      <c r="A244" s="625" t="s">
        <v>2896</v>
      </c>
      <c r="B244" s="626" t="s">
        <v>2856</v>
      </c>
      <c r="C244" s="626" t="s">
        <v>3332</v>
      </c>
      <c r="D244" s="626" t="s">
        <v>718</v>
      </c>
      <c r="E244" s="626" t="s">
        <v>3333</v>
      </c>
      <c r="F244" s="629"/>
      <c r="G244" s="629"/>
      <c r="H244" s="642">
        <v>0</v>
      </c>
      <c r="I244" s="629">
        <v>2</v>
      </c>
      <c r="J244" s="629">
        <v>836.74</v>
      </c>
      <c r="K244" s="642">
        <v>1</v>
      </c>
      <c r="L244" s="629">
        <v>2</v>
      </c>
      <c r="M244" s="630">
        <v>836.74</v>
      </c>
    </row>
    <row r="245" spans="1:13" ht="14.4" customHeight="1" x14ac:dyDescent="0.3">
      <c r="A245" s="625" t="s">
        <v>2896</v>
      </c>
      <c r="B245" s="626" t="s">
        <v>2856</v>
      </c>
      <c r="C245" s="626" t="s">
        <v>4156</v>
      </c>
      <c r="D245" s="626" t="s">
        <v>4157</v>
      </c>
      <c r="E245" s="626" t="s">
        <v>1552</v>
      </c>
      <c r="F245" s="629"/>
      <c r="G245" s="629"/>
      <c r="H245" s="642">
        <v>0</v>
      </c>
      <c r="I245" s="629">
        <v>1</v>
      </c>
      <c r="J245" s="629">
        <v>185.9</v>
      </c>
      <c r="K245" s="642">
        <v>1</v>
      </c>
      <c r="L245" s="629">
        <v>1</v>
      </c>
      <c r="M245" s="630">
        <v>185.9</v>
      </c>
    </row>
    <row r="246" spans="1:13" ht="14.4" customHeight="1" x14ac:dyDescent="0.3">
      <c r="A246" s="625" t="s">
        <v>2896</v>
      </c>
      <c r="B246" s="626" t="s">
        <v>2857</v>
      </c>
      <c r="C246" s="626" t="s">
        <v>2069</v>
      </c>
      <c r="D246" s="626" t="s">
        <v>2070</v>
      </c>
      <c r="E246" s="626" t="s">
        <v>2071</v>
      </c>
      <c r="F246" s="629"/>
      <c r="G246" s="629"/>
      <c r="H246" s="642">
        <v>0</v>
      </c>
      <c r="I246" s="629">
        <v>1</v>
      </c>
      <c r="J246" s="629">
        <v>139.46</v>
      </c>
      <c r="K246" s="642">
        <v>1</v>
      </c>
      <c r="L246" s="629">
        <v>1</v>
      </c>
      <c r="M246" s="630">
        <v>139.46</v>
      </c>
    </row>
    <row r="247" spans="1:13" ht="14.4" customHeight="1" x14ac:dyDescent="0.3">
      <c r="A247" s="625" t="s">
        <v>2896</v>
      </c>
      <c r="B247" s="626" t="s">
        <v>2857</v>
      </c>
      <c r="C247" s="626" t="s">
        <v>3623</v>
      </c>
      <c r="D247" s="626" t="s">
        <v>2114</v>
      </c>
      <c r="E247" s="626" t="s">
        <v>3624</v>
      </c>
      <c r="F247" s="629"/>
      <c r="G247" s="629"/>
      <c r="H247" s="642">
        <v>0</v>
      </c>
      <c r="I247" s="629">
        <v>1</v>
      </c>
      <c r="J247" s="629">
        <v>619.66</v>
      </c>
      <c r="K247" s="642">
        <v>1</v>
      </c>
      <c r="L247" s="629">
        <v>1</v>
      </c>
      <c r="M247" s="630">
        <v>619.66</v>
      </c>
    </row>
    <row r="248" spans="1:13" ht="14.4" customHeight="1" x14ac:dyDescent="0.3">
      <c r="A248" s="625" t="s">
        <v>2896</v>
      </c>
      <c r="B248" s="626" t="s">
        <v>2862</v>
      </c>
      <c r="C248" s="626" t="s">
        <v>3656</v>
      </c>
      <c r="D248" s="626" t="s">
        <v>3584</v>
      </c>
      <c r="E248" s="626" t="s">
        <v>2990</v>
      </c>
      <c r="F248" s="629"/>
      <c r="G248" s="629"/>
      <c r="H248" s="642">
        <v>0</v>
      </c>
      <c r="I248" s="629">
        <v>3</v>
      </c>
      <c r="J248" s="629">
        <v>413.22</v>
      </c>
      <c r="K248" s="642">
        <v>1</v>
      </c>
      <c r="L248" s="629">
        <v>3</v>
      </c>
      <c r="M248" s="630">
        <v>413.22</v>
      </c>
    </row>
    <row r="249" spans="1:13" ht="14.4" customHeight="1" x14ac:dyDescent="0.3">
      <c r="A249" s="625" t="s">
        <v>2896</v>
      </c>
      <c r="B249" s="626" t="s">
        <v>2862</v>
      </c>
      <c r="C249" s="626" t="s">
        <v>3583</v>
      </c>
      <c r="D249" s="626" t="s">
        <v>3584</v>
      </c>
      <c r="E249" s="626" t="s">
        <v>3585</v>
      </c>
      <c r="F249" s="629"/>
      <c r="G249" s="629"/>
      <c r="H249" s="642">
        <v>0</v>
      </c>
      <c r="I249" s="629">
        <v>1</v>
      </c>
      <c r="J249" s="629">
        <v>420.3</v>
      </c>
      <c r="K249" s="642">
        <v>1</v>
      </c>
      <c r="L249" s="629">
        <v>1</v>
      </c>
      <c r="M249" s="630">
        <v>420.3</v>
      </c>
    </row>
    <row r="250" spans="1:13" ht="14.4" customHeight="1" x14ac:dyDescent="0.3">
      <c r="A250" s="625" t="s">
        <v>2896</v>
      </c>
      <c r="B250" s="626" t="s">
        <v>2863</v>
      </c>
      <c r="C250" s="626" t="s">
        <v>3580</v>
      </c>
      <c r="D250" s="626" t="s">
        <v>1994</v>
      </c>
      <c r="E250" s="626" t="s">
        <v>3581</v>
      </c>
      <c r="F250" s="629"/>
      <c r="G250" s="629"/>
      <c r="H250" s="642">
        <v>0</v>
      </c>
      <c r="I250" s="629">
        <v>1</v>
      </c>
      <c r="J250" s="629">
        <v>913.5</v>
      </c>
      <c r="K250" s="642">
        <v>1</v>
      </c>
      <c r="L250" s="629">
        <v>1</v>
      </c>
      <c r="M250" s="630">
        <v>913.5</v>
      </c>
    </row>
    <row r="251" spans="1:13" ht="14.4" customHeight="1" x14ac:dyDescent="0.3">
      <c r="A251" s="625" t="s">
        <v>2897</v>
      </c>
      <c r="B251" s="626" t="s">
        <v>4299</v>
      </c>
      <c r="C251" s="626" t="s">
        <v>3632</v>
      </c>
      <c r="D251" s="626" t="s">
        <v>3633</v>
      </c>
      <c r="E251" s="626" t="s">
        <v>3518</v>
      </c>
      <c r="F251" s="629"/>
      <c r="G251" s="629"/>
      <c r="H251" s="642">
        <v>0</v>
      </c>
      <c r="I251" s="629">
        <v>1</v>
      </c>
      <c r="J251" s="629">
        <v>250.62</v>
      </c>
      <c r="K251" s="642">
        <v>1</v>
      </c>
      <c r="L251" s="629">
        <v>1</v>
      </c>
      <c r="M251" s="630">
        <v>250.62</v>
      </c>
    </row>
    <row r="252" spans="1:13" ht="14.4" customHeight="1" x14ac:dyDescent="0.3">
      <c r="A252" s="625" t="s">
        <v>2898</v>
      </c>
      <c r="B252" s="626" t="s">
        <v>2796</v>
      </c>
      <c r="C252" s="626" t="s">
        <v>3635</v>
      </c>
      <c r="D252" s="626" t="s">
        <v>3636</v>
      </c>
      <c r="E252" s="626" t="s">
        <v>3637</v>
      </c>
      <c r="F252" s="629"/>
      <c r="G252" s="629"/>
      <c r="H252" s="642">
        <v>0</v>
      </c>
      <c r="I252" s="629">
        <v>2</v>
      </c>
      <c r="J252" s="629">
        <v>276.32</v>
      </c>
      <c r="K252" s="642">
        <v>1</v>
      </c>
      <c r="L252" s="629">
        <v>2</v>
      </c>
      <c r="M252" s="630">
        <v>276.32</v>
      </c>
    </row>
    <row r="253" spans="1:13" ht="14.4" customHeight="1" x14ac:dyDescent="0.3">
      <c r="A253" s="625" t="s">
        <v>2899</v>
      </c>
      <c r="B253" s="626" t="s">
        <v>2716</v>
      </c>
      <c r="C253" s="626" t="s">
        <v>3027</v>
      </c>
      <c r="D253" s="626" t="s">
        <v>865</v>
      </c>
      <c r="E253" s="626" t="s">
        <v>3028</v>
      </c>
      <c r="F253" s="629"/>
      <c r="G253" s="629"/>
      <c r="H253" s="642">
        <v>0</v>
      </c>
      <c r="I253" s="629">
        <v>1</v>
      </c>
      <c r="J253" s="629">
        <v>612.26</v>
      </c>
      <c r="K253" s="642">
        <v>1</v>
      </c>
      <c r="L253" s="629">
        <v>1</v>
      </c>
      <c r="M253" s="630">
        <v>612.26</v>
      </c>
    </row>
    <row r="254" spans="1:13" ht="14.4" customHeight="1" x14ac:dyDescent="0.3">
      <c r="A254" s="625" t="s">
        <v>2899</v>
      </c>
      <c r="B254" s="626" t="s">
        <v>2828</v>
      </c>
      <c r="C254" s="626" t="s">
        <v>2616</v>
      </c>
      <c r="D254" s="626" t="s">
        <v>2013</v>
      </c>
      <c r="E254" s="626" t="s">
        <v>2617</v>
      </c>
      <c r="F254" s="629"/>
      <c r="G254" s="629"/>
      <c r="H254" s="642">
        <v>0</v>
      </c>
      <c r="I254" s="629">
        <v>1</v>
      </c>
      <c r="J254" s="629">
        <v>193.26</v>
      </c>
      <c r="K254" s="642">
        <v>1</v>
      </c>
      <c r="L254" s="629">
        <v>1</v>
      </c>
      <c r="M254" s="630">
        <v>193.26</v>
      </c>
    </row>
    <row r="255" spans="1:13" ht="14.4" customHeight="1" x14ac:dyDescent="0.3">
      <c r="A255" s="625" t="s">
        <v>2899</v>
      </c>
      <c r="B255" s="626" t="s">
        <v>2830</v>
      </c>
      <c r="C255" s="626" t="s">
        <v>3663</v>
      </c>
      <c r="D255" s="626" t="s">
        <v>1881</v>
      </c>
      <c r="E255" s="626" t="s">
        <v>3664</v>
      </c>
      <c r="F255" s="629"/>
      <c r="G255" s="629"/>
      <c r="H255" s="642">
        <v>0</v>
      </c>
      <c r="I255" s="629">
        <v>2</v>
      </c>
      <c r="J255" s="629">
        <v>386.52</v>
      </c>
      <c r="K255" s="642">
        <v>1</v>
      </c>
      <c r="L255" s="629">
        <v>2</v>
      </c>
      <c r="M255" s="630">
        <v>386.52</v>
      </c>
    </row>
    <row r="256" spans="1:13" ht="14.4" customHeight="1" x14ac:dyDescent="0.3">
      <c r="A256" s="625" t="s">
        <v>2899</v>
      </c>
      <c r="B256" s="626" t="s">
        <v>2830</v>
      </c>
      <c r="C256" s="626" t="s">
        <v>667</v>
      </c>
      <c r="D256" s="626" t="s">
        <v>668</v>
      </c>
      <c r="E256" s="626" t="s">
        <v>2831</v>
      </c>
      <c r="F256" s="629">
        <v>11</v>
      </c>
      <c r="G256" s="629">
        <v>1062.9299999999998</v>
      </c>
      <c r="H256" s="642">
        <v>1</v>
      </c>
      <c r="I256" s="629"/>
      <c r="J256" s="629"/>
      <c r="K256" s="642">
        <v>0</v>
      </c>
      <c r="L256" s="629">
        <v>11</v>
      </c>
      <c r="M256" s="630">
        <v>1062.9299999999998</v>
      </c>
    </row>
    <row r="257" spans="1:13" ht="14.4" customHeight="1" x14ac:dyDescent="0.3">
      <c r="A257" s="625" t="s">
        <v>2899</v>
      </c>
      <c r="B257" s="626" t="s">
        <v>4294</v>
      </c>
      <c r="C257" s="626" t="s">
        <v>3080</v>
      </c>
      <c r="D257" s="626" t="s">
        <v>3081</v>
      </c>
      <c r="E257" s="626" t="s">
        <v>3082</v>
      </c>
      <c r="F257" s="629"/>
      <c r="G257" s="629"/>
      <c r="H257" s="642">
        <v>0</v>
      </c>
      <c r="I257" s="629">
        <v>28</v>
      </c>
      <c r="J257" s="629">
        <v>17613.96</v>
      </c>
      <c r="K257" s="642">
        <v>1</v>
      </c>
      <c r="L257" s="629">
        <v>28</v>
      </c>
      <c r="M257" s="630">
        <v>17613.96</v>
      </c>
    </row>
    <row r="258" spans="1:13" ht="14.4" customHeight="1" x14ac:dyDescent="0.3">
      <c r="A258" s="625" t="s">
        <v>2899</v>
      </c>
      <c r="B258" s="626" t="s">
        <v>4294</v>
      </c>
      <c r="C258" s="626" t="s">
        <v>3083</v>
      </c>
      <c r="D258" s="626" t="s">
        <v>3084</v>
      </c>
      <c r="E258" s="626" t="s">
        <v>3085</v>
      </c>
      <c r="F258" s="629">
        <v>4</v>
      </c>
      <c r="G258" s="629">
        <v>0</v>
      </c>
      <c r="H258" s="642"/>
      <c r="I258" s="629"/>
      <c r="J258" s="629"/>
      <c r="K258" s="642"/>
      <c r="L258" s="629">
        <v>4</v>
      </c>
      <c r="M258" s="630">
        <v>0</v>
      </c>
    </row>
    <row r="259" spans="1:13" ht="14.4" customHeight="1" x14ac:dyDescent="0.3">
      <c r="A259" s="625" t="s">
        <v>2899</v>
      </c>
      <c r="B259" s="626" t="s">
        <v>4294</v>
      </c>
      <c r="C259" s="626" t="s">
        <v>3104</v>
      </c>
      <c r="D259" s="626" t="s">
        <v>3105</v>
      </c>
      <c r="E259" s="626" t="s">
        <v>3106</v>
      </c>
      <c r="F259" s="629">
        <v>6</v>
      </c>
      <c r="G259" s="629">
        <v>26151.78</v>
      </c>
      <c r="H259" s="642">
        <v>1</v>
      </c>
      <c r="I259" s="629"/>
      <c r="J259" s="629"/>
      <c r="K259" s="642">
        <v>0</v>
      </c>
      <c r="L259" s="629">
        <v>6</v>
      </c>
      <c r="M259" s="630">
        <v>26151.78</v>
      </c>
    </row>
    <row r="260" spans="1:13" ht="14.4" customHeight="1" x14ac:dyDescent="0.3">
      <c r="A260" s="625" t="s">
        <v>2899</v>
      </c>
      <c r="B260" s="626" t="s">
        <v>4294</v>
      </c>
      <c r="C260" s="626" t="s">
        <v>3110</v>
      </c>
      <c r="D260" s="626" t="s">
        <v>3111</v>
      </c>
      <c r="E260" s="626" t="s">
        <v>3112</v>
      </c>
      <c r="F260" s="629">
        <v>6</v>
      </c>
      <c r="G260" s="629">
        <v>9774.18</v>
      </c>
      <c r="H260" s="642">
        <v>1</v>
      </c>
      <c r="I260" s="629"/>
      <c r="J260" s="629"/>
      <c r="K260" s="642">
        <v>0</v>
      </c>
      <c r="L260" s="629">
        <v>6</v>
      </c>
      <c r="M260" s="630">
        <v>9774.18</v>
      </c>
    </row>
    <row r="261" spans="1:13" ht="14.4" customHeight="1" x14ac:dyDescent="0.3">
      <c r="A261" s="625" t="s">
        <v>2899</v>
      </c>
      <c r="B261" s="626" t="s">
        <v>4294</v>
      </c>
      <c r="C261" s="626" t="s">
        <v>3648</v>
      </c>
      <c r="D261" s="626" t="s">
        <v>3114</v>
      </c>
      <c r="E261" s="626" t="s">
        <v>3649</v>
      </c>
      <c r="F261" s="629">
        <v>3</v>
      </c>
      <c r="G261" s="629">
        <v>0</v>
      </c>
      <c r="H261" s="642"/>
      <c r="I261" s="629"/>
      <c r="J261" s="629"/>
      <c r="K261" s="642"/>
      <c r="L261" s="629">
        <v>3</v>
      </c>
      <c r="M261" s="630">
        <v>0</v>
      </c>
    </row>
    <row r="262" spans="1:13" ht="14.4" customHeight="1" x14ac:dyDescent="0.3">
      <c r="A262" s="625" t="s">
        <v>2899</v>
      </c>
      <c r="B262" s="626" t="s">
        <v>4294</v>
      </c>
      <c r="C262" s="626" t="s">
        <v>3116</v>
      </c>
      <c r="D262" s="626" t="s">
        <v>3117</v>
      </c>
      <c r="E262" s="626" t="s">
        <v>3118</v>
      </c>
      <c r="F262" s="629"/>
      <c r="G262" s="629"/>
      <c r="H262" s="642">
        <v>0</v>
      </c>
      <c r="I262" s="629">
        <v>20</v>
      </c>
      <c r="J262" s="629">
        <v>55754.399999999994</v>
      </c>
      <c r="K262" s="642">
        <v>1</v>
      </c>
      <c r="L262" s="629">
        <v>20</v>
      </c>
      <c r="M262" s="630">
        <v>55754.399999999994</v>
      </c>
    </row>
    <row r="263" spans="1:13" ht="14.4" customHeight="1" x14ac:dyDescent="0.3">
      <c r="A263" s="625" t="s">
        <v>2899</v>
      </c>
      <c r="B263" s="626" t="s">
        <v>4294</v>
      </c>
      <c r="C263" s="626" t="s">
        <v>3119</v>
      </c>
      <c r="D263" s="626" t="s">
        <v>3120</v>
      </c>
      <c r="E263" s="626" t="s">
        <v>3121</v>
      </c>
      <c r="F263" s="629"/>
      <c r="G263" s="629"/>
      <c r="H263" s="642">
        <v>0</v>
      </c>
      <c r="I263" s="629">
        <v>32</v>
      </c>
      <c r="J263" s="629">
        <v>74636.160000000003</v>
      </c>
      <c r="K263" s="642">
        <v>1</v>
      </c>
      <c r="L263" s="629">
        <v>32</v>
      </c>
      <c r="M263" s="630">
        <v>74636.160000000003</v>
      </c>
    </row>
    <row r="264" spans="1:13" ht="14.4" customHeight="1" x14ac:dyDescent="0.3">
      <c r="A264" s="625" t="s">
        <v>2899</v>
      </c>
      <c r="B264" s="626" t="s">
        <v>4294</v>
      </c>
      <c r="C264" s="626" t="s">
        <v>3122</v>
      </c>
      <c r="D264" s="626" t="s">
        <v>3123</v>
      </c>
      <c r="E264" s="626" t="s">
        <v>3124</v>
      </c>
      <c r="F264" s="629"/>
      <c r="G264" s="629"/>
      <c r="H264" s="642">
        <v>0</v>
      </c>
      <c r="I264" s="629">
        <v>34</v>
      </c>
      <c r="J264" s="629">
        <v>29949.919999999998</v>
      </c>
      <c r="K264" s="642">
        <v>1</v>
      </c>
      <c r="L264" s="629">
        <v>34</v>
      </c>
      <c r="M264" s="630">
        <v>29949.919999999998</v>
      </c>
    </row>
    <row r="265" spans="1:13" ht="14.4" customHeight="1" x14ac:dyDescent="0.3">
      <c r="A265" s="625" t="s">
        <v>2899</v>
      </c>
      <c r="B265" s="626" t="s">
        <v>4294</v>
      </c>
      <c r="C265" s="626" t="s">
        <v>3125</v>
      </c>
      <c r="D265" s="626" t="s">
        <v>3126</v>
      </c>
      <c r="E265" s="626" t="s">
        <v>3127</v>
      </c>
      <c r="F265" s="629"/>
      <c r="G265" s="629"/>
      <c r="H265" s="642">
        <v>0</v>
      </c>
      <c r="I265" s="629">
        <v>19</v>
      </c>
      <c r="J265" s="629">
        <v>30951.57</v>
      </c>
      <c r="K265" s="642">
        <v>1</v>
      </c>
      <c r="L265" s="629">
        <v>19</v>
      </c>
      <c r="M265" s="630">
        <v>30951.57</v>
      </c>
    </row>
    <row r="266" spans="1:13" ht="14.4" customHeight="1" x14ac:dyDescent="0.3">
      <c r="A266" s="625" t="s">
        <v>2899</v>
      </c>
      <c r="B266" s="626" t="s">
        <v>4295</v>
      </c>
      <c r="C266" s="626" t="s">
        <v>3551</v>
      </c>
      <c r="D266" s="626" t="s">
        <v>3552</v>
      </c>
      <c r="E266" s="626" t="s">
        <v>3553</v>
      </c>
      <c r="F266" s="629">
        <v>6</v>
      </c>
      <c r="G266" s="629">
        <v>6781.2000000000007</v>
      </c>
      <c r="H266" s="642">
        <v>1</v>
      </c>
      <c r="I266" s="629"/>
      <c r="J266" s="629"/>
      <c r="K266" s="642">
        <v>0</v>
      </c>
      <c r="L266" s="629">
        <v>6</v>
      </c>
      <c r="M266" s="630">
        <v>6781.2000000000007</v>
      </c>
    </row>
    <row r="267" spans="1:13" ht="14.4" customHeight="1" x14ac:dyDescent="0.3">
      <c r="A267" s="625" t="s">
        <v>2899</v>
      </c>
      <c r="B267" s="626" t="s">
        <v>4295</v>
      </c>
      <c r="C267" s="626" t="s">
        <v>3055</v>
      </c>
      <c r="D267" s="626" t="s">
        <v>3056</v>
      </c>
      <c r="E267" s="626" t="s">
        <v>3057</v>
      </c>
      <c r="F267" s="629"/>
      <c r="G267" s="629"/>
      <c r="H267" s="642">
        <v>0</v>
      </c>
      <c r="I267" s="629">
        <v>28</v>
      </c>
      <c r="J267" s="629">
        <v>28772.799999999996</v>
      </c>
      <c r="K267" s="642">
        <v>1</v>
      </c>
      <c r="L267" s="629">
        <v>28</v>
      </c>
      <c r="M267" s="630">
        <v>28772.799999999996</v>
      </c>
    </row>
    <row r="268" spans="1:13" ht="14.4" customHeight="1" x14ac:dyDescent="0.3">
      <c r="A268" s="625" t="s">
        <v>2899</v>
      </c>
      <c r="B268" s="626" t="s">
        <v>4295</v>
      </c>
      <c r="C268" s="626" t="s">
        <v>3058</v>
      </c>
      <c r="D268" s="626" t="s">
        <v>3059</v>
      </c>
      <c r="E268" s="626" t="s">
        <v>3060</v>
      </c>
      <c r="F268" s="629"/>
      <c r="G268" s="629"/>
      <c r="H268" s="642">
        <v>0</v>
      </c>
      <c r="I268" s="629">
        <v>50</v>
      </c>
      <c r="J268" s="629">
        <v>75470</v>
      </c>
      <c r="K268" s="642">
        <v>1</v>
      </c>
      <c r="L268" s="629">
        <v>50</v>
      </c>
      <c r="M268" s="630">
        <v>75470</v>
      </c>
    </row>
    <row r="269" spans="1:13" ht="14.4" customHeight="1" x14ac:dyDescent="0.3">
      <c r="A269" s="625" t="s">
        <v>2899</v>
      </c>
      <c r="B269" s="626" t="s">
        <v>4295</v>
      </c>
      <c r="C269" s="626" t="s">
        <v>3283</v>
      </c>
      <c r="D269" s="626" t="s">
        <v>3284</v>
      </c>
      <c r="E269" s="626" t="s">
        <v>3285</v>
      </c>
      <c r="F269" s="629"/>
      <c r="G269" s="629"/>
      <c r="H269" s="642">
        <v>0</v>
      </c>
      <c r="I269" s="629">
        <v>6</v>
      </c>
      <c r="J269" s="629">
        <v>11376.84</v>
      </c>
      <c r="K269" s="642">
        <v>1</v>
      </c>
      <c r="L269" s="629">
        <v>6</v>
      </c>
      <c r="M269" s="630">
        <v>11376.84</v>
      </c>
    </row>
    <row r="270" spans="1:13" ht="14.4" customHeight="1" x14ac:dyDescent="0.3">
      <c r="A270" s="625" t="s">
        <v>2899</v>
      </c>
      <c r="B270" s="626" t="s">
        <v>2872</v>
      </c>
      <c r="C270" s="626" t="s">
        <v>4214</v>
      </c>
      <c r="D270" s="626" t="s">
        <v>4215</v>
      </c>
      <c r="E270" s="626" t="s">
        <v>3175</v>
      </c>
      <c r="F270" s="629">
        <v>4</v>
      </c>
      <c r="G270" s="629">
        <v>392.92</v>
      </c>
      <c r="H270" s="642">
        <v>1</v>
      </c>
      <c r="I270" s="629"/>
      <c r="J270" s="629"/>
      <c r="K270" s="642">
        <v>0</v>
      </c>
      <c r="L270" s="629">
        <v>4</v>
      </c>
      <c r="M270" s="630">
        <v>392.92</v>
      </c>
    </row>
    <row r="271" spans="1:13" ht="14.4" customHeight="1" x14ac:dyDescent="0.3">
      <c r="A271" s="625" t="s">
        <v>2899</v>
      </c>
      <c r="B271" s="626" t="s">
        <v>2872</v>
      </c>
      <c r="C271" s="626" t="s">
        <v>3258</v>
      </c>
      <c r="D271" s="626" t="s">
        <v>3259</v>
      </c>
      <c r="E271" s="626" t="s">
        <v>3260</v>
      </c>
      <c r="F271" s="629">
        <v>1</v>
      </c>
      <c r="G271" s="629">
        <v>73.67</v>
      </c>
      <c r="H271" s="642">
        <v>1</v>
      </c>
      <c r="I271" s="629"/>
      <c r="J271" s="629"/>
      <c r="K271" s="642">
        <v>0</v>
      </c>
      <c r="L271" s="629">
        <v>1</v>
      </c>
      <c r="M271" s="630">
        <v>73.67</v>
      </c>
    </row>
    <row r="272" spans="1:13" ht="14.4" customHeight="1" x14ac:dyDescent="0.3">
      <c r="A272" s="625" t="s">
        <v>2899</v>
      </c>
      <c r="B272" s="626" t="s">
        <v>2872</v>
      </c>
      <c r="C272" s="626" t="s">
        <v>3668</v>
      </c>
      <c r="D272" s="626" t="s">
        <v>3669</v>
      </c>
      <c r="E272" s="626" t="s">
        <v>3670</v>
      </c>
      <c r="F272" s="629"/>
      <c r="G272" s="629"/>
      <c r="H272" s="642">
        <v>0</v>
      </c>
      <c r="I272" s="629">
        <v>12</v>
      </c>
      <c r="J272" s="629">
        <v>540.29999999999995</v>
      </c>
      <c r="K272" s="642">
        <v>1</v>
      </c>
      <c r="L272" s="629">
        <v>12</v>
      </c>
      <c r="M272" s="630">
        <v>540.29999999999995</v>
      </c>
    </row>
    <row r="273" spans="1:13" ht="14.4" customHeight="1" x14ac:dyDescent="0.3">
      <c r="A273" s="625" t="s">
        <v>2899</v>
      </c>
      <c r="B273" s="626" t="s">
        <v>2872</v>
      </c>
      <c r="C273" s="626" t="s">
        <v>3261</v>
      </c>
      <c r="D273" s="626" t="s">
        <v>3262</v>
      </c>
      <c r="E273" s="626" t="s">
        <v>3263</v>
      </c>
      <c r="F273" s="629"/>
      <c r="G273" s="629"/>
      <c r="H273" s="642">
        <v>0</v>
      </c>
      <c r="I273" s="629">
        <v>15</v>
      </c>
      <c r="J273" s="629">
        <v>2210.4</v>
      </c>
      <c r="K273" s="642">
        <v>1</v>
      </c>
      <c r="L273" s="629">
        <v>15</v>
      </c>
      <c r="M273" s="630">
        <v>2210.4</v>
      </c>
    </row>
    <row r="274" spans="1:13" ht="14.4" customHeight="1" x14ac:dyDescent="0.3">
      <c r="A274" s="625" t="s">
        <v>2899</v>
      </c>
      <c r="B274" s="626" t="s">
        <v>2872</v>
      </c>
      <c r="C274" s="626" t="s">
        <v>3671</v>
      </c>
      <c r="D274" s="626" t="s">
        <v>3267</v>
      </c>
      <c r="E274" s="626" t="s">
        <v>3175</v>
      </c>
      <c r="F274" s="629">
        <v>7</v>
      </c>
      <c r="G274" s="629">
        <v>0</v>
      </c>
      <c r="H274" s="642"/>
      <c r="I274" s="629"/>
      <c r="J274" s="629"/>
      <c r="K274" s="642"/>
      <c r="L274" s="629">
        <v>7</v>
      </c>
      <c r="M274" s="630">
        <v>0</v>
      </c>
    </row>
    <row r="275" spans="1:13" ht="14.4" customHeight="1" x14ac:dyDescent="0.3">
      <c r="A275" s="625" t="s">
        <v>2899</v>
      </c>
      <c r="B275" s="626" t="s">
        <v>2872</v>
      </c>
      <c r="C275" s="626" t="s">
        <v>3266</v>
      </c>
      <c r="D275" s="626" t="s">
        <v>3267</v>
      </c>
      <c r="E275" s="626" t="s">
        <v>3268</v>
      </c>
      <c r="F275" s="629">
        <v>5</v>
      </c>
      <c r="G275" s="629">
        <v>818.64999999999986</v>
      </c>
      <c r="H275" s="642">
        <v>1</v>
      </c>
      <c r="I275" s="629"/>
      <c r="J275" s="629"/>
      <c r="K275" s="642">
        <v>0</v>
      </c>
      <c r="L275" s="629">
        <v>5</v>
      </c>
      <c r="M275" s="630">
        <v>818.64999999999986</v>
      </c>
    </row>
    <row r="276" spans="1:13" ht="14.4" customHeight="1" x14ac:dyDescent="0.3">
      <c r="A276" s="625" t="s">
        <v>2899</v>
      </c>
      <c r="B276" s="626" t="s">
        <v>2872</v>
      </c>
      <c r="C276" s="626" t="s">
        <v>3269</v>
      </c>
      <c r="D276" s="626" t="s">
        <v>3270</v>
      </c>
      <c r="E276" s="626" t="s">
        <v>3175</v>
      </c>
      <c r="F276" s="629"/>
      <c r="G276" s="629"/>
      <c r="H276" s="642">
        <v>0</v>
      </c>
      <c r="I276" s="629">
        <v>22</v>
      </c>
      <c r="J276" s="629">
        <v>2476.42</v>
      </c>
      <c r="K276" s="642">
        <v>1</v>
      </c>
      <c r="L276" s="629">
        <v>22</v>
      </c>
      <c r="M276" s="630">
        <v>2476.42</v>
      </c>
    </row>
    <row r="277" spans="1:13" ht="14.4" customHeight="1" x14ac:dyDescent="0.3">
      <c r="A277" s="625" t="s">
        <v>2899</v>
      </c>
      <c r="B277" s="626" t="s">
        <v>2872</v>
      </c>
      <c r="C277" s="626" t="s">
        <v>3377</v>
      </c>
      <c r="D277" s="626" t="s">
        <v>3270</v>
      </c>
      <c r="E277" s="626" t="s">
        <v>3268</v>
      </c>
      <c r="F277" s="629"/>
      <c r="G277" s="629"/>
      <c r="H277" s="642">
        <v>0</v>
      </c>
      <c r="I277" s="629">
        <v>4</v>
      </c>
      <c r="J277" s="629">
        <v>830.12</v>
      </c>
      <c r="K277" s="642">
        <v>1</v>
      </c>
      <c r="L277" s="629">
        <v>4</v>
      </c>
      <c r="M277" s="630">
        <v>830.12</v>
      </c>
    </row>
    <row r="278" spans="1:13" ht="14.4" customHeight="1" x14ac:dyDescent="0.3">
      <c r="A278" s="625" t="s">
        <v>2899</v>
      </c>
      <c r="B278" s="626" t="s">
        <v>2872</v>
      </c>
      <c r="C278" s="626" t="s">
        <v>3378</v>
      </c>
      <c r="D278" s="626" t="s">
        <v>3369</v>
      </c>
      <c r="E278" s="626" t="s">
        <v>3374</v>
      </c>
      <c r="F278" s="629"/>
      <c r="G278" s="629"/>
      <c r="H278" s="642">
        <v>0</v>
      </c>
      <c r="I278" s="629">
        <v>6</v>
      </c>
      <c r="J278" s="629">
        <v>1886.08</v>
      </c>
      <c r="K278" s="642">
        <v>1</v>
      </c>
      <c r="L278" s="629">
        <v>6</v>
      </c>
      <c r="M278" s="630">
        <v>1886.08</v>
      </c>
    </row>
    <row r="279" spans="1:13" ht="14.4" customHeight="1" x14ac:dyDescent="0.3">
      <c r="A279" s="625" t="s">
        <v>2899</v>
      </c>
      <c r="B279" s="626" t="s">
        <v>2872</v>
      </c>
      <c r="C279" s="626" t="s">
        <v>4187</v>
      </c>
      <c r="D279" s="626" t="s">
        <v>3259</v>
      </c>
      <c r="E279" s="626" t="s">
        <v>4188</v>
      </c>
      <c r="F279" s="629">
        <v>2</v>
      </c>
      <c r="G279" s="629">
        <v>196.46</v>
      </c>
      <c r="H279" s="642">
        <v>1</v>
      </c>
      <c r="I279" s="629"/>
      <c r="J279" s="629"/>
      <c r="K279" s="642">
        <v>0</v>
      </c>
      <c r="L279" s="629">
        <v>2</v>
      </c>
      <c r="M279" s="630">
        <v>196.46</v>
      </c>
    </row>
    <row r="280" spans="1:13" ht="14.4" customHeight="1" x14ac:dyDescent="0.3">
      <c r="A280" s="625" t="s">
        <v>2899</v>
      </c>
      <c r="B280" s="626" t="s">
        <v>2872</v>
      </c>
      <c r="C280" s="626" t="s">
        <v>4216</v>
      </c>
      <c r="D280" s="626" t="s">
        <v>3267</v>
      </c>
      <c r="E280" s="626" t="s">
        <v>3294</v>
      </c>
      <c r="F280" s="629">
        <v>5</v>
      </c>
      <c r="G280" s="629">
        <v>327.44999999999993</v>
      </c>
      <c r="H280" s="642">
        <v>1</v>
      </c>
      <c r="I280" s="629"/>
      <c r="J280" s="629"/>
      <c r="K280" s="642">
        <v>0</v>
      </c>
      <c r="L280" s="629">
        <v>5</v>
      </c>
      <c r="M280" s="630">
        <v>327.44999999999993</v>
      </c>
    </row>
    <row r="281" spans="1:13" ht="14.4" customHeight="1" x14ac:dyDescent="0.3">
      <c r="A281" s="625" t="s">
        <v>2899</v>
      </c>
      <c r="B281" s="626" t="s">
        <v>2839</v>
      </c>
      <c r="C281" s="626" t="s">
        <v>3650</v>
      </c>
      <c r="D281" s="626" t="s">
        <v>3651</v>
      </c>
      <c r="E281" s="626" t="s">
        <v>3652</v>
      </c>
      <c r="F281" s="629"/>
      <c r="G281" s="629"/>
      <c r="H281" s="642">
        <v>0</v>
      </c>
      <c r="I281" s="629">
        <v>4</v>
      </c>
      <c r="J281" s="629">
        <v>3998.4</v>
      </c>
      <c r="K281" s="642">
        <v>1</v>
      </c>
      <c r="L281" s="629">
        <v>4</v>
      </c>
      <c r="M281" s="630">
        <v>3998.4</v>
      </c>
    </row>
    <row r="282" spans="1:13" ht="14.4" customHeight="1" x14ac:dyDescent="0.3">
      <c r="A282" s="625" t="s">
        <v>2899</v>
      </c>
      <c r="B282" s="626" t="s">
        <v>2839</v>
      </c>
      <c r="C282" s="626" t="s">
        <v>3129</v>
      </c>
      <c r="D282" s="626" t="s">
        <v>3130</v>
      </c>
      <c r="E282" s="626" t="s">
        <v>3131</v>
      </c>
      <c r="F282" s="629"/>
      <c r="G282" s="629"/>
      <c r="H282" s="642">
        <v>0</v>
      </c>
      <c r="I282" s="629">
        <v>3</v>
      </c>
      <c r="J282" s="629">
        <v>1330.56</v>
      </c>
      <c r="K282" s="642">
        <v>1</v>
      </c>
      <c r="L282" s="629">
        <v>3</v>
      </c>
      <c r="M282" s="630">
        <v>1330.56</v>
      </c>
    </row>
    <row r="283" spans="1:13" ht="14.4" customHeight="1" x14ac:dyDescent="0.3">
      <c r="A283" s="625" t="s">
        <v>2899</v>
      </c>
      <c r="B283" s="626" t="s">
        <v>2839</v>
      </c>
      <c r="C283" s="626" t="s">
        <v>3574</v>
      </c>
      <c r="D283" s="626" t="s">
        <v>3130</v>
      </c>
      <c r="E283" s="626" t="s">
        <v>1968</v>
      </c>
      <c r="F283" s="629"/>
      <c r="G283" s="629"/>
      <c r="H283" s="642">
        <v>0</v>
      </c>
      <c r="I283" s="629">
        <v>6</v>
      </c>
      <c r="J283" s="629">
        <v>5322.2999999999993</v>
      </c>
      <c r="K283" s="642">
        <v>1</v>
      </c>
      <c r="L283" s="629">
        <v>6</v>
      </c>
      <c r="M283" s="630">
        <v>5322.2999999999993</v>
      </c>
    </row>
    <row r="284" spans="1:13" ht="14.4" customHeight="1" x14ac:dyDescent="0.3">
      <c r="A284" s="625" t="s">
        <v>2899</v>
      </c>
      <c r="B284" s="626" t="s">
        <v>2839</v>
      </c>
      <c r="C284" s="626" t="s">
        <v>4040</v>
      </c>
      <c r="D284" s="626" t="s">
        <v>3138</v>
      </c>
      <c r="E284" s="626" t="s">
        <v>4041</v>
      </c>
      <c r="F284" s="629"/>
      <c r="G284" s="629"/>
      <c r="H284" s="642">
        <v>0</v>
      </c>
      <c r="I284" s="629">
        <v>2</v>
      </c>
      <c r="J284" s="629">
        <v>1123.08</v>
      </c>
      <c r="K284" s="642">
        <v>1</v>
      </c>
      <c r="L284" s="629">
        <v>2</v>
      </c>
      <c r="M284" s="630">
        <v>1123.08</v>
      </c>
    </row>
    <row r="285" spans="1:13" ht="14.4" customHeight="1" x14ac:dyDescent="0.3">
      <c r="A285" s="625" t="s">
        <v>2899</v>
      </c>
      <c r="B285" s="626" t="s">
        <v>2839</v>
      </c>
      <c r="C285" s="626" t="s">
        <v>1966</v>
      </c>
      <c r="D285" s="626" t="s">
        <v>1967</v>
      </c>
      <c r="E285" s="626" t="s">
        <v>1968</v>
      </c>
      <c r="F285" s="629"/>
      <c r="G285" s="629"/>
      <c r="H285" s="642">
        <v>0</v>
      </c>
      <c r="I285" s="629">
        <v>9</v>
      </c>
      <c r="J285" s="629">
        <v>7983.4499999999989</v>
      </c>
      <c r="K285" s="642">
        <v>1</v>
      </c>
      <c r="L285" s="629">
        <v>9</v>
      </c>
      <c r="M285" s="630">
        <v>7983.4499999999989</v>
      </c>
    </row>
    <row r="286" spans="1:13" ht="14.4" customHeight="1" x14ac:dyDescent="0.3">
      <c r="A286" s="625" t="s">
        <v>2899</v>
      </c>
      <c r="B286" s="626" t="s">
        <v>4291</v>
      </c>
      <c r="C286" s="626" t="s">
        <v>2958</v>
      </c>
      <c r="D286" s="626" t="s">
        <v>2959</v>
      </c>
      <c r="E286" s="626" t="s">
        <v>2960</v>
      </c>
      <c r="F286" s="629"/>
      <c r="G286" s="629"/>
      <c r="H286" s="642">
        <v>0</v>
      </c>
      <c r="I286" s="629">
        <v>6</v>
      </c>
      <c r="J286" s="629">
        <v>8067.9600000000009</v>
      </c>
      <c r="K286" s="642">
        <v>1</v>
      </c>
      <c r="L286" s="629">
        <v>6</v>
      </c>
      <c r="M286" s="630">
        <v>8067.9600000000009</v>
      </c>
    </row>
    <row r="287" spans="1:13" ht="14.4" customHeight="1" x14ac:dyDescent="0.3">
      <c r="A287" s="625" t="s">
        <v>2899</v>
      </c>
      <c r="B287" s="626" t="s">
        <v>4291</v>
      </c>
      <c r="C287" s="626" t="s">
        <v>3227</v>
      </c>
      <c r="D287" s="626" t="s">
        <v>3228</v>
      </c>
      <c r="E287" s="626" t="s">
        <v>3229</v>
      </c>
      <c r="F287" s="629"/>
      <c r="G287" s="629"/>
      <c r="H287" s="642">
        <v>0</v>
      </c>
      <c r="I287" s="629">
        <v>8</v>
      </c>
      <c r="J287" s="629">
        <v>14347.68</v>
      </c>
      <c r="K287" s="642">
        <v>1</v>
      </c>
      <c r="L287" s="629">
        <v>8</v>
      </c>
      <c r="M287" s="630">
        <v>14347.68</v>
      </c>
    </row>
    <row r="288" spans="1:13" ht="14.4" customHeight="1" x14ac:dyDescent="0.3">
      <c r="A288" s="625" t="s">
        <v>2899</v>
      </c>
      <c r="B288" s="626" t="s">
        <v>2843</v>
      </c>
      <c r="C288" s="626" t="s">
        <v>3638</v>
      </c>
      <c r="D288" s="626" t="s">
        <v>2844</v>
      </c>
      <c r="E288" s="626" t="s">
        <v>3639</v>
      </c>
      <c r="F288" s="629">
        <v>1</v>
      </c>
      <c r="G288" s="629">
        <v>0</v>
      </c>
      <c r="H288" s="642"/>
      <c r="I288" s="629"/>
      <c r="J288" s="629"/>
      <c r="K288" s="642"/>
      <c r="L288" s="629">
        <v>1</v>
      </c>
      <c r="M288" s="630">
        <v>0</v>
      </c>
    </row>
    <row r="289" spans="1:13" ht="14.4" customHeight="1" x14ac:dyDescent="0.3">
      <c r="A289" s="625" t="s">
        <v>2899</v>
      </c>
      <c r="B289" s="626" t="s">
        <v>2843</v>
      </c>
      <c r="C289" s="626" t="s">
        <v>2059</v>
      </c>
      <c r="D289" s="626" t="s">
        <v>2844</v>
      </c>
      <c r="E289" s="626" t="s">
        <v>2845</v>
      </c>
      <c r="F289" s="629"/>
      <c r="G289" s="629"/>
      <c r="H289" s="642">
        <v>0</v>
      </c>
      <c r="I289" s="629">
        <v>2</v>
      </c>
      <c r="J289" s="629">
        <v>21.46</v>
      </c>
      <c r="K289" s="642">
        <v>1</v>
      </c>
      <c r="L289" s="629">
        <v>2</v>
      </c>
      <c r="M289" s="630">
        <v>21.46</v>
      </c>
    </row>
    <row r="290" spans="1:13" ht="14.4" customHeight="1" x14ac:dyDescent="0.3">
      <c r="A290" s="625" t="s">
        <v>2899</v>
      </c>
      <c r="B290" s="626" t="s">
        <v>2843</v>
      </c>
      <c r="C290" s="626" t="s">
        <v>3388</v>
      </c>
      <c r="D290" s="626" t="s">
        <v>3389</v>
      </c>
      <c r="E290" s="626" t="s">
        <v>3390</v>
      </c>
      <c r="F290" s="629">
        <v>1</v>
      </c>
      <c r="G290" s="629">
        <v>6.98</v>
      </c>
      <c r="H290" s="642">
        <v>1</v>
      </c>
      <c r="I290" s="629"/>
      <c r="J290" s="629"/>
      <c r="K290" s="642">
        <v>0</v>
      </c>
      <c r="L290" s="629">
        <v>1</v>
      </c>
      <c r="M290" s="630">
        <v>6.98</v>
      </c>
    </row>
    <row r="291" spans="1:13" ht="14.4" customHeight="1" x14ac:dyDescent="0.3">
      <c r="A291" s="625" t="s">
        <v>2899</v>
      </c>
      <c r="B291" s="626" t="s">
        <v>2851</v>
      </c>
      <c r="C291" s="626" t="s">
        <v>3286</v>
      </c>
      <c r="D291" s="626" t="s">
        <v>3287</v>
      </c>
      <c r="E291" s="626" t="s">
        <v>3288</v>
      </c>
      <c r="F291" s="629"/>
      <c r="G291" s="629"/>
      <c r="H291" s="642">
        <v>0</v>
      </c>
      <c r="I291" s="629">
        <v>6</v>
      </c>
      <c r="J291" s="629">
        <v>972.78</v>
      </c>
      <c r="K291" s="642">
        <v>1</v>
      </c>
      <c r="L291" s="629">
        <v>6</v>
      </c>
      <c r="M291" s="630">
        <v>972.78</v>
      </c>
    </row>
    <row r="292" spans="1:13" ht="14.4" customHeight="1" x14ac:dyDescent="0.3">
      <c r="A292" s="625" t="s">
        <v>2899</v>
      </c>
      <c r="B292" s="626" t="s">
        <v>2851</v>
      </c>
      <c r="C292" s="626" t="s">
        <v>4199</v>
      </c>
      <c r="D292" s="626" t="s">
        <v>3287</v>
      </c>
      <c r="E292" s="626" t="s">
        <v>4200</v>
      </c>
      <c r="F292" s="629">
        <v>1</v>
      </c>
      <c r="G292" s="629">
        <v>0</v>
      </c>
      <c r="H292" s="642"/>
      <c r="I292" s="629"/>
      <c r="J292" s="629"/>
      <c r="K292" s="642"/>
      <c r="L292" s="629">
        <v>1</v>
      </c>
      <c r="M292" s="630">
        <v>0</v>
      </c>
    </row>
    <row r="293" spans="1:13" ht="14.4" customHeight="1" x14ac:dyDescent="0.3">
      <c r="A293" s="625" t="s">
        <v>2899</v>
      </c>
      <c r="B293" s="626" t="s">
        <v>2851</v>
      </c>
      <c r="C293" s="626" t="s">
        <v>2065</v>
      </c>
      <c r="D293" s="626" t="s">
        <v>2066</v>
      </c>
      <c r="E293" s="626" t="s">
        <v>2852</v>
      </c>
      <c r="F293" s="629"/>
      <c r="G293" s="629"/>
      <c r="H293" s="642">
        <v>0</v>
      </c>
      <c r="I293" s="629">
        <v>8</v>
      </c>
      <c r="J293" s="629">
        <v>1729.28</v>
      </c>
      <c r="K293" s="642">
        <v>1</v>
      </c>
      <c r="L293" s="629">
        <v>8</v>
      </c>
      <c r="M293" s="630">
        <v>1729.28</v>
      </c>
    </row>
    <row r="294" spans="1:13" ht="14.4" customHeight="1" x14ac:dyDescent="0.3">
      <c r="A294" s="625" t="s">
        <v>2899</v>
      </c>
      <c r="B294" s="626" t="s">
        <v>2851</v>
      </c>
      <c r="C294" s="626" t="s">
        <v>3554</v>
      </c>
      <c r="D294" s="626" t="s">
        <v>2066</v>
      </c>
      <c r="E294" s="626" t="s">
        <v>3555</v>
      </c>
      <c r="F294" s="629"/>
      <c r="G294" s="629"/>
      <c r="H294" s="642">
        <v>0</v>
      </c>
      <c r="I294" s="629">
        <v>1</v>
      </c>
      <c r="J294" s="629">
        <v>432.32</v>
      </c>
      <c r="K294" s="642">
        <v>1</v>
      </c>
      <c r="L294" s="629">
        <v>1</v>
      </c>
      <c r="M294" s="630">
        <v>432.32</v>
      </c>
    </row>
    <row r="295" spans="1:13" ht="14.4" customHeight="1" x14ac:dyDescent="0.3">
      <c r="A295" s="625" t="s">
        <v>2899</v>
      </c>
      <c r="B295" s="626" t="s">
        <v>2851</v>
      </c>
      <c r="C295" s="626" t="s">
        <v>4201</v>
      </c>
      <c r="D295" s="626" t="s">
        <v>4202</v>
      </c>
      <c r="E295" s="626" t="s">
        <v>1938</v>
      </c>
      <c r="F295" s="629">
        <v>3</v>
      </c>
      <c r="G295" s="629">
        <v>605.25</v>
      </c>
      <c r="H295" s="642">
        <v>1</v>
      </c>
      <c r="I295" s="629"/>
      <c r="J295" s="629"/>
      <c r="K295" s="642">
        <v>0</v>
      </c>
      <c r="L295" s="629">
        <v>3</v>
      </c>
      <c r="M295" s="630">
        <v>605.25</v>
      </c>
    </row>
    <row r="296" spans="1:13" ht="14.4" customHeight="1" x14ac:dyDescent="0.3">
      <c r="A296" s="625" t="s">
        <v>2899</v>
      </c>
      <c r="B296" s="626" t="s">
        <v>2851</v>
      </c>
      <c r="C296" s="626" t="s">
        <v>713</v>
      </c>
      <c r="D296" s="626" t="s">
        <v>2853</v>
      </c>
      <c r="E296" s="626" t="s">
        <v>1938</v>
      </c>
      <c r="F296" s="629">
        <v>2</v>
      </c>
      <c r="G296" s="629">
        <v>403.5</v>
      </c>
      <c r="H296" s="642">
        <v>1</v>
      </c>
      <c r="I296" s="629"/>
      <c r="J296" s="629"/>
      <c r="K296" s="642">
        <v>0</v>
      </c>
      <c r="L296" s="629">
        <v>2</v>
      </c>
      <c r="M296" s="630">
        <v>403.5</v>
      </c>
    </row>
    <row r="297" spans="1:13" ht="14.4" customHeight="1" x14ac:dyDescent="0.3">
      <c r="A297" s="625" t="s">
        <v>2899</v>
      </c>
      <c r="B297" s="626" t="s">
        <v>2857</v>
      </c>
      <c r="C297" s="626" t="s">
        <v>3676</v>
      </c>
      <c r="D297" s="626" t="s">
        <v>2070</v>
      </c>
      <c r="E297" s="626" t="s">
        <v>3677</v>
      </c>
      <c r="F297" s="629"/>
      <c r="G297" s="629"/>
      <c r="H297" s="642">
        <v>0</v>
      </c>
      <c r="I297" s="629">
        <v>1</v>
      </c>
      <c r="J297" s="629">
        <v>464.86</v>
      </c>
      <c r="K297" s="642">
        <v>1</v>
      </c>
      <c r="L297" s="629">
        <v>1</v>
      </c>
      <c r="M297" s="630">
        <v>464.86</v>
      </c>
    </row>
    <row r="298" spans="1:13" ht="14.4" customHeight="1" x14ac:dyDescent="0.3">
      <c r="A298" s="625" t="s">
        <v>2899</v>
      </c>
      <c r="B298" s="626" t="s">
        <v>2862</v>
      </c>
      <c r="C298" s="626" t="s">
        <v>3656</v>
      </c>
      <c r="D298" s="626" t="s">
        <v>3584</v>
      </c>
      <c r="E298" s="626" t="s">
        <v>2990</v>
      </c>
      <c r="F298" s="629"/>
      <c r="G298" s="629"/>
      <c r="H298" s="642">
        <v>0</v>
      </c>
      <c r="I298" s="629">
        <v>2</v>
      </c>
      <c r="J298" s="629">
        <v>275.48</v>
      </c>
      <c r="K298" s="642">
        <v>1</v>
      </c>
      <c r="L298" s="629">
        <v>2</v>
      </c>
      <c r="M298" s="630">
        <v>275.48</v>
      </c>
    </row>
    <row r="299" spans="1:13" ht="14.4" customHeight="1" x14ac:dyDescent="0.3">
      <c r="A299" s="625" t="s">
        <v>2900</v>
      </c>
      <c r="B299" s="626" t="s">
        <v>2733</v>
      </c>
      <c r="C299" s="626" t="s">
        <v>3466</v>
      </c>
      <c r="D299" s="626" t="s">
        <v>3467</v>
      </c>
      <c r="E299" s="626" t="s">
        <v>3468</v>
      </c>
      <c r="F299" s="629"/>
      <c r="G299" s="629"/>
      <c r="H299" s="642">
        <v>0</v>
      </c>
      <c r="I299" s="629">
        <v>2</v>
      </c>
      <c r="J299" s="629">
        <v>1875.86</v>
      </c>
      <c r="K299" s="642">
        <v>1</v>
      </c>
      <c r="L299" s="629">
        <v>2</v>
      </c>
      <c r="M299" s="630">
        <v>1875.86</v>
      </c>
    </row>
    <row r="300" spans="1:13" ht="14.4" customHeight="1" x14ac:dyDescent="0.3">
      <c r="A300" s="625" t="s">
        <v>2900</v>
      </c>
      <c r="B300" s="626" t="s">
        <v>2774</v>
      </c>
      <c r="C300" s="626" t="s">
        <v>3678</v>
      </c>
      <c r="D300" s="626" t="s">
        <v>3679</v>
      </c>
      <c r="E300" s="626" t="s">
        <v>3680</v>
      </c>
      <c r="F300" s="629">
        <v>1</v>
      </c>
      <c r="G300" s="629">
        <v>0</v>
      </c>
      <c r="H300" s="642"/>
      <c r="I300" s="629"/>
      <c r="J300" s="629"/>
      <c r="K300" s="642"/>
      <c r="L300" s="629">
        <v>1</v>
      </c>
      <c r="M300" s="630">
        <v>0</v>
      </c>
    </row>
    <row r="301" spans="1:13" ht="14.4" customHeight="1" x14ac:dyDescent="0.3">
      <c r="A301" s="625" t="s">
        <v>2900</v>
      </c>
      <c r="B301" s="626" t="s">
        <v>2774</v>
      </c>
      <c r="C301" s="626" t="s">
        <v>3681</v>
      </c>
      <c r="D301" s="626" t="s">
        <v>3679</v>
      </c>
      <c r="E301" s="626" t="s">
        <v>3683</v>
      </c>
      <c r="F301" s="629">
        <v>1</v>
      </c>
      <c r="G301" s="629">
        <v>97.18</v>
      </c>
      <c r="H301" s="642">
        <v>1</v>
      </c>
      <c r="I301" s="629"/>
      <c r="J301" s="629"/>
      <c r="K301" s="642">
        <v>0</v>
      </c>
      <c r="L301" s="629">
        <v>1</v>
      </c>
      <c r="M301" s="630">
        <v>97.18</v>
      </c>
    </row>
    <row r="302" spans="1:13" ht="14.4" customHeight="1" x14ac:dyDescent="0.3">
      <c r="A302" s="625" t="s">
        <v>2901</v>
      </c>
      <c r="B302" s="626" t="s">
        <v>2811</v>
      </c>
      <c r="C302" s="626" t="s">
        <v>3696</v>
      </c>
      <c r="D302" s="626" t="s">
        <v>3697</v>
      </c>
      <c r="E302" s="626" t="s">
        <v>3698</v>
      </c>
      <c r="F302" s="629"/>
      <c r="G302" s="629"/>
      <c r="H302" s="642">
        <v>0</v>
      </c>
      <c r="I302" s="629">
        <v>2</v>
      </c>
      <c r="J302" s="629">
        <v>139.72</v>
      </c>
      <c r="K302" s="642">
        <v>1</v>
      </c>
      <c r="L302" s="629">
        <v>2</v>
      </c>
      <c r="M302" s="630">
        <v>139.72</v>
      </c>
    </row>
    <row r="303" spans="1:13" ht="14.4" customHeight="1" x14ac:dyDescent="0.3">
      <c r="A303" s="625" t="s">
        <v>2901</v>
      </c>
      <c r="B303" s="626" t="s">
        <v>2822</v>
      </c>
      <c r="C303" s="626" t="s">
        <v>3686</v>
      </c>
      <c r="D303" s="626" t="s">
        <v>3687</v>
      </c>
      <c r="E303" s="626" t="s">
        <v>3688</v>
      </c>
      <c r="F303" s="629"/>
      <c r="G303" s="629"/>
      <c r="H303" s="642">
        <v>0</v>
      </c>
      <c r="I303" s="629">
        <v>1</v>
      </c>
      <c r="J303" s="629">
        <v>1070.8599999999999</v>
      </c>
      <c r="K303" s="642">
        <v>1</v>
      </c>
      <c r="L303" s="629">
        <v>1</v>
      </c>
      <c r="M303" s="630">
        <v>1070.8599999999999</v>
      </c>
    </row>
    <row r="304" spans="1:13" ht="14.4" customHeight="1" x14ac:dyDescent="0.3">
      <c r="A304" s="625" t="s">
        <v>2901</v>
      </c>
      <c r="B304" s="626" t="s">
        <v>2843</v>
      </c>
      <c r="C304" s="626" t="s">
        <v>1978</v>
      </c>
      <c r="D304" s="626" t="s">
        <v>2846</v>
      </c>
      <c r="E304" s="626" t="s">
        <v>2847</v>
      </c>
      <c r="F304" s="629"/>
      <c r="G304" s="629"/>
      <c r="H304" s="642">
        <v>0</v>
      </c>
      <c r="I304" s="629">
        <v>12</v>
      </c>
      <c r="J304" s="629">
        <v>212.28000000000003</v>
      </c>
      <c r="K304" s="642">
        <v>1</v>
      </c>
      <c r="L304" s="629">
        <v>12</v>
      </c>
      <c r="M304" s="630">
        <v>212.28000000000003</v>
      </c>
    </row>
    <row r="305" spans="1:13" ht="14.4" customHeight="1" x14ac:dyDescent="0.3">
      <c r="A305" s="625" t="s">
        <v>2902</v>
      </c>
      <c r="B305" s="626" t="s">
        <v>2716</v>
      </c>
      <c r="C305" s="626" t="s">
        <v>3027</v>
      </c>
      <c r="D305" s="626" t="s">
        <v>865</v>
      </c>
      <c r="E305" s="626" t="s">
        <v>3028</v>
      </c>
      <c r="F305" s="629"/>
      <c r="G305" s="629"/>
      <c r="H305" s="642">
        <v>0</v>
      </c>
      <c r="I305" s="629">
        <v>1</v>
      </c>
      <c r="J305" s="629">
        <v>612.26</v>
      </c>
      <c r="K305" s="642">
        <v>1</v>
      </c>
      <c r="L305" s="629">
        <v>1</v>
      </c>
      <c r="M305" s="630">
        <v>612.26</v>
      </c>
    </row>
    <row r="306" spans="1:13" ht="14.4" customHeight="1" x14ac:dyDescent="0.3">
      <c r="A306" s="625" t="s">
        <v>2902</v>
      </c>
      <c r="B306" s="626" t="s">
        <v>2721</v>
      </c>
      <c r="C306" s="626" t="s">
        <v>3724</v>
      </c>
      <c r="D306" s="626" t="s">
        <v>3725</v>
      </c>
      <c r="E306" s="626" t="s">
        <v>3726</v>
      </c>
      <c r="F306" s="629"/>
      <c r="G306" s="629"/>
      <c r="H306" s="642">
        <v>0</v>
      </c>
      <c r="I306" s="629">
        <v>2</v>
      </c>
      <c r="J306" s="629">
        <v>298.52</v>
      </c>
      <c r="K306" s="642">
        <v>1</v>
      </c>
      <c r="L306" s="629">
        <v>2</v>
      </c>
      <c r="M306" s="630">
        <v>298.52</v>
      </c>
    </row>
    <row r="307" spans="1:13" ht="14.4" customHeight="1" x14ac:dyDescent="0.3">
      <c r="A307" s="625" t="s">
        <v>2902</v>
      </c>
      <c r="B307" s="626" t="s">
        <v>2725</v>
      </c>
      <c r="C307" s="626" t="s">
        <v>3493</v>
      </c>
      <c r="D307" s="626" t="s">
        <v>1959</v>
      </c>
      <c r="E307" s="626" t="s">
        <v>3495</v>
      </c>
      <c r="F307" s="629"/>
      <c r="G307" s="629"/>
      <c r="H307" s="642">
        <v>0</v>
      </c>
      <c r="I307" s="629">
        <v>1</v>
      </c>
      <c r="J307" s="629">
        <v>140.03</v>
      </c>
      <c r="K307" s="642">
        <v>1</v>
      </c>
      <c r="L307" s="629">
        <v>1</v>
      </c>
      <c r="M307" s="630">
        <v>140.03</v>
      </c>
    </row>
    <row r="308" spans="1:13" ht="14.4" customHeight="1" x14ac:dyDescent="0.3">
      <c r="A308" s="625" t="s">
        <v>2902</v>
      </c>
      <c r="B308" s="626" t="s">
        <v>2746</v>
      </c>
      <c r="C308" s="626" t="s">
        <v>3734</v>
      </c>
      <c r="D308" s="626" t="s">
        <v>3735</v>
      </c>
      <c r="E308" s="626" t="s">
        <v>2836</v>
      </c>
      <c r="F308" s="629">
        <v>1</v>
      </c>
      <c r="G308" s="629">
        <v>66.540000000000006</v>
      </c>
      <c r="H308" s="642">
        <v>1</v>
      </c>
      <c r="I308" s="629"/>
      <c r="J308" s="629"/>
      <c r="K308" s="642">
        <v>0</v>
      </c>
      <c r="L308" s="629">
        <v>1</v>
      </c>
      <c r="M308" s="630">
        <v>66.540000000000006</v>
      </c>
    </row>
    <row r="309" spans="1:13" ht="14.4" customHeight="1" x14ac:dyDescent="0.3">
      <c r="A309" s="625" t="s">
        <v>2902</v>
      </c>
      <c r="B309" s="626" t="s">
        <v>2764</v>
      </c>
      <c r="C309" s="626" t="s">
        <v>3703</v>
      </c>
      <c r="D309" s="626" t="s">
        <v>3704</v>
      </c>
      <c r="E309" s="626" t="s">
        <v>2029</v>
      </c>
      <c r="F309" s="629"/>
      <c r="G309" s="629"/>
      <c r="H309" s="642">
        <v>0</v>
      </c>
      <c r="I309" s="629">
        <v>2</v>
      </c>
      <c r="J309" s="629">
        <v>393.52</v>
      </c>
      <c r="K309" s="642">
        <v>1</v>
      </c>
      <c r="L309" s="629">
        <v>2</v>
      </c>
      <c r="M309" s="630">
        <v>393.52</v>
      </c>
    </row>
    <row r="310" spans="1:13" ht="14.4" customHeight="1" x14ac:dyDescent="0.3">
      <c r="A310" s="625" t="s">
        <v>2902</v>
      </c>
      <c r="B310" s="626" t="s">
        <v>2706</v>
      </c>
      <c r="C310" s="626" t="s">
        <v>3732</v>
      </c>
      <c r="D310" s="626" t="s">
        <v>3733</v>
      </c>
      <c r="E310" s="626" t="s">
        <v>684</v>
      </c>
      <c r="F310" s="629"/>
      <c r="G310" s="629"/>
      <c r="H310" s="642">
        <v>0</v>
      </c>
      <c r="I310" s="629">
        <v>1</v>
      </c>
      <c r="J310" s="629">
        <v>38.130000000000003</v>
      </c>
      <c r="K310" s="642">
        <v>1</v>
      </c>
      <c r="L310" s="629">
        <v>1</v>
      </c>
      <c r="M310" s="630">
        <v>38.130000000000003</v>
      </c>
    </row>
    <row r="311" spans="1:13" ht="14.4" customHeight="1" x14ac:dyDescent="0.3">
      <c r="A311" s="625" t="s">
        <v>2902</v>
      </c>
      <c r="B311" s="626" t="s">
        <v>2774</v>
      </c>
      <c r="C311" s="626" t="s">
        <v>1768</v>
      </c>
      <c r="D311" s="626" t="s">
        <v>2779</v>
      </c>
      <c r="E311" s="626" t="s">
        <v>2776</v>
      </c>
      <c r="F311" s="629">
        <v>1</v>
      </c>
      <c r="G311" s="629">
        <v>130.15</v>
      </c>
      <c r="H311" s="642">
        <v>1</v>
      </c>
      <c r="I311" s="629"/>
      <c r="J311" s="629"/>
      <c r="K311" s="642">
        <v>0</v>
      </c>
      <c r="L311" s="629">
        <v>1</v>
      </c>
      <c r="M311" s="630">
        <v>130.15</v>
      </c>
    </row>
    <row r="312" spans="1:13" ht="14.4" customHeight="1" x14ac:dyDescent="0.3">
      <c r="A312" s="625" t="s">
        <v>2902</v>
      </c>
      <c r="B312" s="626" t="s">
        <v>2774</v>
      </c>
      <c r="C312" s="626" t="s">
        <v>3729</v>
      </c>
      <c r="D312" s="626" t="s">
        <v>2779</v>
      </c>
      <c r="E312" s="626" t="s">
        <v>3730</v>
      </c>
      <c r="F312" s="629">
        <v>1</v>
      </c>
      <c r="G312" s="629">
        <v>0</v>
      </c>
      <c r="H312" s="642"/>
      <c r="I312" s="629"/>
      <c r="J312" s="629"/>
      <c r="K312" s="642"/>
      <c r="L312" s="629">
        <v>1</v>
      </c>
      <c r="M312" s="630">
        <v>0</v>
      </c>
    </row>
    <row r="313" spans="1:13" ht="14.4" customHeight="1" x14ac:dyDescent="0.3">
      <c r="A313" s="625" t="s">
        <v>2902</v>
      </c>
      <c r="B313" s="626" t="s">
        <v>2785</v>
      </c>
      <c r="C313" s="626" t="s">
        <v>2941</v>
      </c>
      <c r="D313" s="626" t="s">
        <v>2942</v>
      </c>
      <c r="E313" s="626" t="s">
        <v>2943</v>
      </c>
      <c r="F313" s="629"/>
      <c r="G313" s="629"/>
      <c r="H313" s="642">
        <v>0</v>
      </c>
      <c r="I313" s="629">
        <v>1</v>
      </c>
      <c r="J313" s="629">
        <v>333.31</v>
      </c>
      <c r="K313" s="642">
        <v>1</v>
      </c>
      <c r="L313" s="629">
        <v>1</v>
      </c>
      <c r="M313" s="630">
        <v>333.31</v>
      </c>
    </row>
    <row r="314" spans="1:13" ht="14.4" customHeight="1" x14ac:dyDescent="0.3">
      <c r="A314" s="625" t="s">
        <v>2902</v>
      </c>
      <c r="B314" s="626" t="s">
        <v>2804</v>
      </c>
      <c r="C314" s="626" t="s">
        <v>3720</v>
      </c>
      <c r="D314" s="626" t="s">
        <v>3721</v>
      </c>
      <c r="E314" s="626" t="s">
        <v>3722</v>
      </c>
      <c r="F314" s="629"/>
      <c r="G314" s="629"/>
      <c r="H314" s="642">
        <v>0</v>
      </c>
      <c r="I314" s="629">
        <v>3</v>
      </c>
      <c r="J314" s="629">
        <v>1199.76</v>
      </c>
      <c r="K314" s="642">
        <v>1</v>
      </c>
      <c r="L314" s="629">
        <v>3</v>
      </c>
      <c r="M314" s="630">
        <v>1199.76</v>
      </c>
    </row>
    <row r="315" spans="1:13" ht="14.4" customHeight="1" x14ac:dyDescent="0.3">
      <c r="A315" s="625" t="s">
        <v>2902</v>
      </c>
      <c r="B315" s="626" t="s">
        <v>2806</v>
      </c>
      <c r="C315" s="626" t="s">
        <v>2982</v>
      </c>
      <c r="D315" s="626" t="s">
        <v>2983</v>
      </c>
      <c r="E315" s="626" t="s">
        <v>2984</v>
      </c>
      <c r="F315" s="629"/>
      <c r="G315" s="629"/>
      <c r="H315" s="642">
        <v>0</v>
      </c>
      <c r="I315" s="629">
        <v>8</v>
      </c>
      <c r="J315" s="629">
        <v>1778</v>
      </c>
      <c r="K315" s="642">
        <v>1</v>
      </c>
      <c r="L315" s="629">
        <v>8</v>
      </c>
      <c r="M315" s="630">
        <v>1778</v>
      </c>
    </row>
    <row r="316" spans="1:13" ht="14.4" customHeight="1" x14ac:dyDescent="0.3">
      <c r="A316" s="625" t="s">
        <v>2902</v>
      </c>
      <c r="B316" s="626" t="s">
        <v>2822</v>
      </c>
      <c r="C316" s="626" t="s">
        <v>3428</v>
      </c>
      <c r="D316" s="626" t="s">
        <v>3429</v>
      </c>
      <c r="E316" s="626" t="s">
        <v>3430</v>
      </c>
      <c r="F316" s="629"/>
      <c r="G316" s="629"/>
      <c r="H316" s="642">
        <v>0</v>
      </c>
      <c r="I316" s="629">
        <v>2</v>
      </c>
      <c r="J316" s="629">
        <v>1086.08</v>
      </c>
      <c r="K316" s="642">
        <v>1</v>
      </c>
      <c r="L316" s="629">
        <v>2</v>
      </c>
      <c r="M316" s="630">
        <v>1086.08</v>
      </c>
    </row>
    <row r="317" spans="1:13" ht="14.4" customHeight="1" x14ac:dyDescent="0.3">
      <c r="A317" s="625" t="s">
        <v>2902</v>
      </c>
      <c r="B317" s="626" t="s">
        <v>2830</v>
      </c>
      <c r="C317" s="626" t="s">
        <v>667</v>
      </c>
      <c r="D317" s="626" t="s">
        <v>668</v>
      </c>
      <c r="E317" s="626" t="s">
        <v>2831</v>
      </c>
      <c r="F317" s="629">
        <v>1</v>
      </c>
      <c r="G317" s="629">
        <v>96.63</v>
      </c>
      <c r="H317" s="642">
        <v>1</v>
      </c>
      <c r="I317" s="629"/>
      <c r="J317" s="629"/>
      <c r="K317" s="642">
        <v>0</v>
      </c>
      <c r="L317" s="629">
        <v>1</v>
      </c>
      <c r="M317" s="630">
        <v>96.63</v>
      </c>
    </row>
    <row r="318" spans="1:13" ht="14.4" customHeight="1" x14ac:dyDescent="0.3">
      <c r="A318" s="625" t="s">
        <v>2902</v>
      </c>
      <c r="B318" s="626" t="s">
        <v>2862</v>
      </c>
      <c r="C318" s="626" t="s">
        <v>3727</v>
      </c>
      <c r="D318" s="626" t="s">
        <v>3728</v>
      </c>
      <c r="E318" s="626" t="s">
        <v>2130</v>
      </c>
      <c r="F318" s="629">
        <v>1</v>
      </c>
      <c r="G318" s="629">
        <v>91.83</v>
      </c>
      <c r="H318" s="642">
        <v>1</v>
      </c>
      <c r="I318" s="629"/>
      <c r="J318" s="629"/>
      <c r="K318" s="642">
        <v>0</v>
      </c>
      <c r="L318" s="629">
        <v>1</v>
      </c>
      <c r="M318" s="630">
        <v>91.83</v>
      </c>
    </row>
    <row r="319" spans="1:13" ht="14.4" customHeight="1" x14ac:dyDescent="0.3">
      <c r="A319" s="625" t="s">
        <v>2903</v>
      </c>
      <c r="B319" s="626" t="s">
        <v>2746</v>
      </c>
      <c r="C319" s="626" t="s">
        <v>3734</v>
      </c>
      <c r="D319" s="626" t="s">
        <v>3735</v>
      </c>
      <c r="E319" s="626" t="s">
        <v>2836</v>
      </c>
      <c r="F319" s="629">
        <v>4</v>
      </c>
      <c r="G319" s="629">
        <v>266.16000000000003</v>
      </c>
      <c r="H319" s="642">
        <v>1</v>
      </c>
      <c r="I319" s="629"/>
      <c r="J319" s="629"/>
      <c r="K319" s="642">
        <v>0</v>
      </c>
      <c r="L319" s="629">
        <v>4</v>
      </c>
      <c r="M319" s="630">
        <v>266.16000000000003</v>
      </c>
    </row>
    <row r="320" spans="1:13" ht="14.4" customHeight="1" x14ac:dyDescent="0.3">
      <c r="A320" s="625" t="s">
        <v>2903</v>
      </c>
      <c r="B320" s="626" t="s">
        <v>2746</v>
      </c>
      <c r="C320" s="626" t="s">
        <v>3764</v>
      </c>
      <c r="D320" s="626" t="s">
        <v>3735</v>
      </c>
      <c r="E320" s="626" t="s">
        <v>2836</v>
      </c>
      <c r="F320" s="629">
        <v>1</v>
      </c>
      <c r="G320" s="629">
        <v>66.540000000000006</v>
      </c>
      <c r="H320" s="642">
        <v>1</v>
      </c>
      <c r="I320" s="629"/>
      <c r="J320" s="629"/>
      <c r="K320" s="642">
        <v>0</v>
      </c>
      <c r="L320" s="629">
        <v>1</v>
      </c>
      <c r="M320" s="630">
        <v>66.540000000000006</v>
      </c>
    </row>
    <row r="321" spans="1:13" ht="14.4" customHeight="1" x14ac:dyDescent="0.3">
      <c r="A321" s="625" t="s">
        <v>2903</v>
      </c>
      <c r="B321" s="626" t="s">
        <v>2756</v>
      </c>
      <c r="C321" s="626" t="s">
        <v>3751</v>
      </c>
      <c r="D321" s="626" t="s">
        <v>3752</v>
      </c>
      <c r="E321" s="626" t="s">
        <v>3753</v>
      </c>
      <c r="F321" s="629">
        <v>3</v>
      </c>
      <c r="G321" s="629">
        <v>72.69</v>
      </c>
      <c r="H321" s="642">
        <v>1</v>
      </c>
      <c r="I321" s="629"/>
      <c r="J321" s="629"/>
      <c r="K321" s="642">
        <v>0</v>
      </c>
      <c r="L321" s="629">
        <v>3</v>
      </c>
      <c r="M321" s="630">
        <v>72.69</v>
      </c>
    </row>
    <row r="322" spans="1:13" ht="14.4" customHeight="1" x14ac:dyDescent="0.3">
      <c r="A322" s="625" t="s">
        <v>2903</v>
      </c>
      <c r="B322" s="626" t="s">
        <v>2761</v>
      </c>
      <c r="C322" s="626" t="s">
        <v>3771</v>
      </c>
      <c r="D322" s="626" t="s">
        <v>3772</v>
      </c>
      <c r="E322" s="626" t="s">
        <v>3773</v>
      </c>
      <c r="F322" s="629">
        <v>1</v>
      </c>
      <c r="G322" s="629">
        <v>0</v>
      </c>
      <c r="H322" s="642"/>
      <c r="I322" s="629"/>
      <c r="J322" s="629"/>
      <c r="K322" s="642"/>
      <c r="L322" s="629">
        <v>1</v>
      </c>
      <c r="M322" s="630">
        <v>0</v>
      </c>
    </row>
    <row r="323" spans="1:13" ht="14.4" customHeight="1" x14ac:dyDescent="0.3">
      <c r="A323" s="625" t="s">
        <v>2903</v>
      </c>
      <c r="B323" s="626" t="s">
        <v>4290</v>
      </c>
      <c r="C323" s="626" t="s">
        <v>3768</v>
      </c>
      <c r="D323" s="626" t="s">
        <v>2938</v>
      </c>
      <c r="E323" s="626" t="s">
        <v>3769</v>
      </c>
      <c r="F323" s="629">
        <v>1</v>
      </c>
      <c r="G323" s="629">
        <v>0</v>
      </c>
      <c r="H323" s="642"/>
      <c r="I323" s="629"/>
      <c r="J323" s="629"/>
      <c r="K323" s="642"/>
      <c r="L323" s="629">
        <v>1</v>
      </c>
      <c r="M323" s="630">
        <v>0</v>
      </c>
    </row>
    <row r="324" spans="1:13" ht="14.4" customHeight="1" x14ac:dyDescent="0.3">
      <c r="A324" s="625" t="s">
        <v>2903</v>
      </c>
      <c r="B324" s="626" t="s">
        <v>2764</v>
      </c>
      <c r="C324" s="626" t="s">
        <v>3743</v>
      </c>
      <c r="D324" s="626" t="s">
        <v>3704</v>
      </c>
      <c r="E324" s="626" t="s">
        <v>2860</v>
      </c>
      <c r="F324" s="629">
        <v>1</v>
      </c>
      <c r="G324" s="629">
        <v>0</v>
      </c>
      <c r="H324" s="642"/>
      <c r="I324" s="629"/>
      <c r="J324" s="629"/>
      <c r="K324" s="642"/>
      <c r="L324" s="629">
        <v>1</v>
      </c>
      <c r="M324" s="630">
        <v>0</v>
      </c>
    </row>
    <row r="325" spans="1:13" ht="14.4" customHeight="1" x14ac:dyDescent="0.3">
      <c r="A325" s="625" t="s">
        <v>2903</v>
      </c>
      <c r="B325" s="626" t="s">
        <v>2764</v>
      </c>
      <c r="C325" s="626" t="s">
        <v>3703</v>
      </c>
      <c r="D325" s="626" t="s">
        <v>3704</v>
      </c>
      <c r="E325" s="626" t="s">
        <v>2029</v>
      </c>
      <c r="F325" s="629"/>
      <c r="G325" s="629"/>
      <c r="H325" s="642">
        <v>0</v>
      </c>
      <c r="I325" s="629">
        <v>4</v>
      </c>
      <c r="J325" s="629">
        <v>369.41999999999996</v>
      </c>
      <c r="K325" s="642">
        <v>1</v>
      </c>
      <c r="L325" s="629">
        <v>4</v>
      </c>
      <c r="M325" s="630">
        <v>369.41999999999996</v>
      </c>
    </row>
    <row r="326" spans="1:13" ht="14.4" customHeight="1" x14ac:dyDescent="0.3">
      <c r="A326" s="625" t="s">
        <v>2903</v>
      </c>
      <c r="B326" s="626" t="s">
        <v>2785</v>
      </c>
      <c r="C326" s="626" t="s">
        <v>3741</v>
      </c>
      <c r="D326" s="626" t="s">
        <v>2942</v>
      </c>
      <c r="E326" s="626" t="s">
        <v>3742</v>
      </c>
      <c r="F326" s="629">
        <v>1</v>
      </c>
      <c r="G326" s="629">
        <v>0</v>
      </c>
      <c r="H326" s="642"/>
      <c r="I326" s="629"/>
      <c r="J326" s="629"/>
      <c r="K326" s="642"/>
      <c r="L326" s="629">
        <v>1</v>
      </c>
      <c r="M326" s="630">
        <v>0</v>
      </c>
    </row>
    <row r="327" spans="1:13" ht="14.4" customHeight="1" x14ac:dyDescent="0.3">
      <c r="A327" s="625" t="s">
        <v>2903</v>
      </c>
      <c r="B327" s="626" t="s">
        <v>2796</v>
      </c>
      <c r="C327" s="626" t="s">
        <v>3744</v>
      </c>
      <c r="D327" s="626" t="s">
        <v>3745</v>
      </c>
      <c r="E327" s="626" t="s">
        <v>3405</v>
      </c>
      <c r="F327" s="629">
        <v>2</v>
      </c>
      <c r="G327" s="629">
        <v>368.44</v>
      </c>
      <c r="H327" s="642">
        <v>1</v>
      </c>
      <c r="I327" s="629"/>
      <c r="J327" s="629"/>
      <c r="K327" s="642">
        <v>0</v>
      </c>
      <c r="L327" s="629">
        <v>2</v>
      </c>
      <c r="M327" s="630">
        <v>368.44</v>
      </c>
    </row>
    <row r="328" spans="1:13" ht="14.4" customHeight="1" x14ac:dyDescent="0.3">
      <c r="A328" s="625" t="s">
        <v>2903</v>
      </c>
      <c r="B328" s="626" t="s">
        <v>2796</v>
      </c>
      <c r="C328" s="626" t="s">
        <v>3746</v>
      </c>
      <c r="D328" s="626" t="s">
        <v>3745</v>
      </c>
      <c r="E328" s="626" t="s">
        <v>3405</v>
      </c>
      <c r="F328" s="629"/>
      <c r="G328" s="629"/>
      <c r="H328" s="642">
        <v>0</v>
      </c>
      <c r="I328" s="629">
        <v>1</v>
      </c>
      <c r="J328" s="629">
        <v>184.22</v>
      </c>
      <c r="K328" s="642">
        <v>1</v>
      </c>
      <c r="L328" s="629">
        <v>1</v>
      </c>
      <c r="M328" s="630">
        <v>184.22</v>
      </c>
    </row>
    <row r="329" spans="1:13" ht="14.4" customHeight="1" x14ac:dyDescent="0.3">
      <c r="A329" s="625" t="s">
        <v>2903</v>
      </c>
      <c r="B329" s="626" t="s">
        <v>2806</v>
      </c>
      <c r="C329" s="626" t="s">
        <v>2982</v>
      </c>
      <c r="D329" s="626" t="s">
        <v>2983</v>
      </c>
      <c r="E329" s="626" t="s">
        <v>2984</v>
      </c>
      <c r="F329" s="629"/>
      <c r="G329" s="629"/>
      <c r="H329" s="642">
        <v>0</v>
      </c>
      <c r="I329" s="629">
        <v>1</v>
      </c>
      <c r="J329" s="629">
        <v>222.25</v>
      </c>
      <c r="K329" s="642">
        <v>1</v>
      </c>
      <c r="L329" s="629">
        <v>1</v>
      </c>
      <c r="M329" s="630">
        <v>222.25</v>
      </c>
    </row>
    <row r="330" spans="1:13" ht="14.4" customHeight="1" x14ac:dyDescent="0.3">
      <c r="A330" s="625" t="s">
        <v>2903</v>
      </c>
      <c r="B330" s="626" t="s">
        <v>2828</v>
      </c>
      <c r="C330" s="626" t="s">
        <v>3762</v>
      </c>
      <c r="D330" s="626" t="s">
        <v>3763</v>
      </c>
      <c r="E330" s="626" t="s">
        <v>2617</v>
      </c>
      <c r="F330" s="629">
        <v>1</v>
      </c>
      <c r="G330" s="629">
        <v>0</v>
      </c>
      <c r="H330" s="642"/>
      <c r="I330" s="629"/>
      <c r="J330" s="629"/>
      <c r="K330" s="642"/>
      <c r="L330" s="629">
        <v>1</v>
      </c>
      <c r="M330" s="630">
        <v>0</v>
      </c>
    </row>
    <row r="331" spans="1:13" ht="14.4" customHeight="1" x14ac:dyDescent="0.3">
      <c r="A331" s="625" t="s">
        <v>2903</v>
      </c>
      <c r="B331" s="626" t="s">
        <v>2830</v>
      </c>
      <c r="C331" s="626" t="s">
        <v>3766</v>
      </c>
      <c r="D331" s="626" t="s">
        <v>1881</v>
      </c>
      <c r="E331" s="626" t="s">
        <v>3767</v>
      </c>
      <c r="F331" s="629">
        <v>1</v>
      </c>
      <c r="G331" s="629">
        <v>0</v>
      </c>
      <c r="H331" s="642"/>
      <c r="I331" s="629"/>
      <c r="J331" s="629"/>
      <c r="K331" s="642"/>
      <c r="L331" s="629">
        <v>1</v>
      </c>
      <c r="M331" s="630">
        <v>0</v>
      </c>
    </row>
    <row r="332" spans="1:13" ht="14.4" customHeight="1" x14ac:dyDescent="0.3">
      <c r="A332" s="625" t="s">
        <v>2904</v>
      </c>
      <c r="B332" s="626" t="s">
        <v>2716</v>
      </c>
      <c r="C332" s="626" t="s">
        <v>864</v>
      </c>
      <c r="D332" s="626" t="s">
        <v>865</v>
      </c>
      <c r="E332" s="626" t="s">
        <v>866</v>
      </c>
      <c r="F332" s="629"/>
      <c r="G332" s="629"/>
      <c r="H332" s="642">
        <v>0</v>
      </c>
      <c r="I332" s="629">
        <v>1</v>
      </c>
      <c r="J332" s="629">
        <v>190.48</v>
      </c>
      <c r="K332" s="642">
        <v>1</v>
      </c>
      <c r="L332" s="629">
        <v>1</v>
      </c>
      <c r="M332" s="630">
        <v>190.48</v>
      </c>
    </row>
    <row r="333" spans="1:13" ht="14.4" customHeight="1" x14ac:dyDescent="0.3">
      <c r="A333" s="625" t="s">
        <v>2904</v>
      </c>
      <c r="B333" s="626" t="s">
        <v>2725</v>
      </c>
      <c r="C333" s="626" t="s">
        <v>3493</v>
      </c>
      <c r="D333" s="626" t="s">
        <v>1959</v>
      </c>
      <c r="E333" s="626" t="s">
        <v>3495</v>
      </c>
      <c r="F333" s="629"/>
      <c r="G333" s="629"/>
      <c r="H333" s="642">
        <v>0</v>
      </c>
      <c r="I333" s="629">
        <v>3</v>
      </c>
      <c r="J333" s="629">
        <v>420.09000000000003</v>
      </c>
      <c r="K333" s="642">
        <v>1</v>
      </c>
      <c r="L333" s="629">
        <v>3</v>
      </c>
      <c r="M333" s="630">
        <v>420.09000000000003</v>
      </c>
    </row>
    <row r="334" spans="1:13" ht="14.4" customHeight="1" x14ac:dyDescent="0.3">
      <c r="A334" s="625" t="s">
        <v>2904</v>
      </c>
      <c r="B334" s="626" t="s">
        <v>2726</v>
      </c>
      <c r="C334" s="626" t="s">
        <v>3813</v>
      </c>
      <c r="D334" s="626" t="s">
        <v>3814</v>
      </c>
      <c r="E334" s="626" t="s">
        <v>3815</v>
      </c>
      <c r="F334" s="629">
        <v>2</v>
      </c>
      <c r="G334" s="629">
        <v>0</v>
      </c>
      <c r="H334" s="642"/>
      <c r="I334" s="629"/>
      <c r="J334" s="629"/>
      <c r="K334" s="642"/>
      <c r="L334" s="629">
        <v>2</v>
      </c>
      <c r="M334" s="630">
        <v>0</v>
      </c>
    </row>
    <row r="335" spans="1:13" ht="14.4" customHeight="1" x14ac:dyDescent="0.3">
      <c r="A335" s="625" t="s">
        <v>2904</v>
      </c>
      <c r="B335" s="626" t="s">
        <v>2746</v>
      </c>
      <c r="C335" s="626" t="s">
        <v>3818</v>
      </c>
      <c r="D335" s="626" t="s">
        <v>3819</v>
      </c>
      <c r="E335" s="626" t="s">
        <v>3820</v>
      </c>
      <c r="F335" s="629">
        <v>2</v>
      </c>
      <c r="G335" s="629">
        <v>99.84</v>
      </c>
      <c r="H335" s="642">
        <v>1</v>
      </c>
      <c r="I335" s="629"/>
      <c r="J335" s="629"/>
      <c r="K335" s="642">
        <v>0</v>
      </c>
      <c r="L335" s="629">
        <v>2</v>
      </c>
      <c r="M335" s="630">
        <v>99.84</v>
      </c>
    </row>
    <row r="336" spans="1:13" ht="14.4" customHeight="1" x14ac:dyDescent="0.3">
      <c r="A336" s="625" t="s">
        <v>2904</v>
      </c>
      <c r="B336" s="626" t="s">
        <v>2806</v>
      </c>
      <c r="C336" s="626" t="s">
        <v>3777</v>
      </c>
      <c r="D336" s="626" t="s">
        <v>3778</v>
      </c>
      <c r="E336" s="626" t="s">
        <v>2984</v>
      </c>
      <c r="F336" s="629">
        <v>2</v>
      </c>
      <c r="G336" s="629">
        <v>444.5</v>
      </c>
      <c r="H336" s="642">
        <v>1</v>
      </c>
      <c r="I336" s="629"/>
      <c r="J336" s="629"/>
      <c r="K336" s="642">
        <v>0</v>
      </c>
      <c r="L336" s="629">
        <v>2</v>
      </c>
      <c r="M336" s="630">
        <v>444.5</v>
      </c>
    </row>
    <row r="337" spans="1:13" ht="14.4" customHeight="1" x14ac:dyDescent="0.3">
      <c r="A337" s="625" t="s">
        <v>2904</v>
      </c>
      <c r="B337" s="626" t="s">
        <v>2828</v>
      </c>
      <c r="C337" s="626" t="s">
        <v>2616</v>
      </c>
      <c r="D337" s="626" t="s">
        <v>2013</v>
      </c>
      <c r="E337" s="626" t="s">
        <v>2617</v>
      </c>
      <c r="F337" s="629"/>
      <c r="G337" s="629"/>
      <c r="H337" s="642">
        <v>0</v>
      </c>
      <c r="I337" s="629">
        <v>28</v>
      </c>
      <c r="J337" s="629">
        <v>5411.2800000000007</v>
      </c>
      <c r="K337" s="642">
        <v>1</v>
      </c>
      <c r="L337" s="629">
        <v>28</v>
      </c>
      <c r="M337" s="630">
        <v>5411.2800000000007</v>
      </c>
    </row>
    <row r="338" spans="1:13" ht="14.4" customHeight="1" x14ac:dyDescent="0.3">
      <c r="A338" s="625" t="s">
        <v>2904</v>
      </c>
      <c r="B338" s="626" t="s">
        <v>2830</v>
      </c>
      <c r="C338" s="626" t="s">
        <v>4078</v>
      </c>
      <c r="D338" s="626" t="s">
        <v>1881</v>
      </c>
      <c r="E338" s="626" t="s">
        <v>4079</v>
      </c>
      <c r="F338" s="629"/>
      <c r="G338" s="629"/>
      <c r="H338" s="642">
        <v>0</v>
      </c>
      <c r="I338" s="629">
        <v>2</v>
      </c>
      <c r="J338" s="629">
        <v>96.62</v>
      </c>
      <c r="K338" s="642">
        <v>1</v>
      </c>
      <c r="L338" s="629">
        <v>2</v>
      </c>
      <c r="M338" s="630">
        <v>96.62</v>
      </c>
    </row>
    <row r="339" spans="1:13" ht="14.4" customHeight="1" x14ac:dyDescent="0.3">
      <c r="A339" s="625" t="s">
        <v>2904</v>
      </c>
      <c r="B339" s="626" t="s">
        <v>2830</v>
      </c>
      <c r="C339" s="626" t="s">
        <v>3024</v>
      </c>
      <c r="D339" s="626" t="s">
        <v>1881</v>
      </c>
      <c r="E339" s="626" t="s">
        <v>3025</v>
      </c>
      <c r="F339" s="629"/>
      <c r="G339" s="629"/>
      <c r="H339" s="642">
        <v>0</v>
      </c>
      <c r="I339" s="629">
        <v>2</v>
      </c>
      <c r="J339" s="629">
        <v>193.26</v>
      </c>
      <c r="K339" s="642">
        <v>1</v>
      </c>
      <c r="L339" s="629">
        <v>2</v>
      </c>
      <c r="M339" s="630">
        <v>193.26</v>
      </c>
    </row>
    <row r="340" spans="1:13" ht="14.4" customHeight="1" x14ac:dyDescent="0.3">
      <c r="A340" s="625" t="s">
        <v>2904</v>
      </c>
      <c r="B340" s="626" t="s">
        <v>2830</v>
      </c>
      <c r="C340" s="626" t="s">
        <v>667</v>
      </c>
      <c r="D340" s="626" t="s">
        <v>668</v>
      </c>
      <c r="E340" s="626" t="s">
        <v>2831</v>
      </c>
      <c r="F340" s="629">
        <v>8</v>
      </c>
      <c r="G340" s="629">
        <v>773.04</v>
      </c>
      <c r="H340" s="642">
        <v>1</v>
      </c>
      <c r="I340" s="629"/>
      <c r="J340" s="629"/>
      <c r="K340" s="642">
        <v>0</v>
      </c>
      <c r="L340" s="629">
        <v>8</v>
      </c>
      <c r="M340" s="630">
        <v>773.04</v>
      </c>
    </row>
    <row r="341" spans="1:13" ht="14.4" customHeight="1" x14ac:dyDescent="0.3">
      <c r="A341" s="625" t="s">
        <v>2904</v>
      </c>
      <c r="B341" s="626" t="s">
        <v>4294</v>
      </c>
      <c r="C341" s="626" t="s">
        <v>3080</v>
      </c>
      <c r="D341" s="626" t="s">
        <v>3081</v>
      </c>
      <c r="E341" s="626" t="s">
        <v>3082</v>
      </c>
      <c r="F341" s="629"/>
      <c r="G341" s="629"/>
      <c r="H341" s="642">
        <v>0</v>
      </c>
      <c r="I341" s="629">
        <v>11</v>
      </c>
      <c r="J341" s="629">
        <v>6919.77</v>
      </c>
      <c r="K341" s="642">
        <v>1</v>
      </c>
      <c r="L341" s="629">
        <v>11</v>
      </c>
      <c r="M341" s="630">
        <v>6919.77</v>
      </c>
    </row>
    <row r="342" spans="1:13" ht="14.4" customHeight="1" x14ac:dyDescent="0.3">
      <c r="A342" s="625" t="s">
        <v>2904</v>
      </c>
      <c r="B342" s="626" t="s">
        <v>4294</v>
      </c>
      <c r="C342" s="626" t="s">
        <v>3083</v>
      </c>
      <c r="D342" s="626" t="s">
        <v>3084</v>
      </c>
      <c r="E342" s="626" t="s">
        <v>3085</v>
      </c>
      <c r="F342" s="629">
        <v>9</v>
      </c>
      <c r="G342" s="629">
        <v>0</v>
      </c>
      <c r="H342" s="642"/>
      <c r="I342" s="629"/>
      <c r="J342" s="629"/>
      <c r="K342" s="642"/>
      <c r="L342" s="629">
        <v>9</v>
      </c>
      <c r="M342" s="630">
        <v>0</v>
      </c>
    </row>
    <row r="343" spans="1:13" ht="14.4" customHeight="1" x14ac:dyDescent="0.3">
      <c r="A343" s="625" t="s">
        <v>2904</v>
      </c>
      <c r="B343" s="626" t="s">
        <v>4294</v>
      </c>
      <c r="C343" s="626" t="s">
        <v>3086</v>
      </c>
      <c r="D343" s="626" t="s">
        <v>3087</v>
      </c>
      <c r="E343" s="626" t="s">
        <v>3088</v>
      </c>
      <c r="F343" s="629">
        <v>4</v>
      </c>
      <c r="G343" s="629">
        <v>0</v>
      </c>
      <c r="H343" s="642"/>
      <c r="I343" s="629"/>
      <c r="J343" s="629"/>
      <c r="K343" s="642"/>
      <c r="L343" s="629">
        <v>4</v>
      </c>
      <c r="M343" s="630">
        <v>0</v>
      </c>
    </row>
    <row r="344" spans="1:13" ht="14.4" customHeight="1" x14ac:dyDescent="0.3">
      <c r="A344" s="625" t="s">
        <v>2904</v>
      </c>
      <c r="B344" s="626" t="s">
        <v>4294</v>
      </c>
      <c r="C344" s="626" t="s">
        <v>3092</v>
      </c>
      <c r="D344" s="626" t="s">
        <v>3093</v>
      </c>
      <c r="E344" s="626" t="s">
        <v>3094</v>
      </c>
      <c r="F344" s="629">
        <v>6</v>
      </c>
      <c r="G344" s="629">
        <v>0</v>
      </c>
      <c r="H344" s="642"/>
      <c r="I344" s="629"/>
      <c r="J344" s="629"/>
      <c r="K344" s="642"/>
      <c r="L344" s="629">
        <v>6</v>
      </c>
      <c r="M344" s="630">
        <v>0</v>
      </c>
    </row>
    <row r="345" spans="1:13" ht="14.4" customHeight="1" x14ac:dyDescent="0.3">
      <c r="A345" s="625" t="s">
        <v>2904</v>
      </c>
      <c r="B345" s="626" t="s">
        <v>4294</v>
      </c>
      <c r="C345" s="626" t="s">
        <v>4227</v>
      </c>
      <c r="D345" s="626" t="s">
        <v>4230</v>
      </c>
      <c r="E345" s="626" t="s">
        <v>3991</v>
      </c>
      <c r="F345" s="629">
        <v>3</v>
      </c>
      <c r="G345" s="629">
        <v>17668.800000000003</v>
      </c>
      <c r="H345" s="642">
        <v>1</v>
      </c>
      <c r="I345" s="629"/>
      <c r="J345" s="629"/>
      <c r="K345" s="642">
        <v>0</v>
      </c>
      <c r="L345" s="629">
        <v>3</v>
      </c>
      <c r="M345" s="630">
        <v>17668.800000000003</v>
      </c>
    </row>
    <row r="346" spans="1:13" ht="14.4" customHeight="1" x14ac:dyDescent="0.3">
      <c r="A346" s="625" t="s">
        <v>2904</v>
      </c>
      <c r="B346" s="626" t="s">
        <v>4294</v>
      </c>
      <c r="C346" s="626" t="s">
        <v>3104</v>
      </c>
      <c r="D346" s="626" t="s">
        <v>3105</v>
      </c>
      <c r="E346" s="626" t="s">
        <v>3106</v>
      </c>
      <c r="F346" s="629">
        <v>2</v>
      </c>
      <c r="G346" s="629">
        <v>8717.26</v>
      </c>
      <c r="H346" s="642">
        <v>1</v>
      </c>
      <c r="I346" s="629"/>
      <c r="J346" s="629"/>
      <c r="K346" s="642">
        <v>0</v>
      </c>
      <c r="L346" s="629">
        <v>2</v>
      </c>
      <c r="M346" s="630">
        <v>8717.26</v>
      </c>
    </row>
    <row r="347" spans="1:13" ht="14.4" customHeight="1" x14ac:dyDescent="0.3">
      <c r="A347" s="625" t="s">
        <v>2904</v>
      </c>
      <c r="B347" s="626" t="s">
        <v>4294</v>
      </c>
      <c r="C347" s="626" t="s">
        <v>3568</v>
      </c>
      <c r="D347" s="626" t="s">
        <v>3569</v>
      </c>
      <c r="E347" s="626" t="s">
        <v>3570</v>
      </c>
      <c r="F347" s="629">
        <v>2</v>
      </c>
      <c r="G347" s="629">
        <v>2126.66</v>
      </c>
      <c r="H347" s="642">
        <v>1</v>
      </c>
      <c r="I347" s="629"/>
      <c r="J347" s="629"/>
      <c r="K347" s="642">
        <v>0</v>
      </c>
      <c r="L347" s="629">
        <v>2</v>
      </c>
      <c r="M347" s="630">
        <v>2126.66</v>
      </c>
    </row>
    <row r="348" spans="1:13" ht="14.4" customHeight="1" x14ac:dyDescent="0.3">
      <c r="A348" s="625" t="s">
        <v>2904</v>
      </c>
      <c r="B348" s="626" t="s">
        <v>4294</v>
      </c>
      <c r="C348" s="626" t="s">
        <v>3110</v>
      </c>
      <c r="D348" s="626" t="s">
        <v>3111</v>
      </c>
      <c r="E348" s="626" t="s">
        <v>3112</v>
      </c>
      <c r="F348" s="629">
        <v>20</v>
      </c>
      <c r="G348" s="629">
        <v>32580.6</v>
      </c>
      <c r="H348" s="642">
        <v>1</v>
      </c>
      <c r="I348" s="629"/>
      <c r="J348" s="629"/>
      <c r="K348" s="642">
        <v>0</v>
      </c>
      <c r="L348" s="629">
        <v>20</v>
      </c>
      <c r="M348" s="630">
        <v>32580.6</v>
      </c>
    </row>
    <row r="349" spans="1:13" ht="14.4" customHeight="1" x14ac:dyDescent="0.3">
      <c r="A349" s="625" t="s">
        <v>2904</v>
      </c>
      <c r="B349" s="626" t="s">
        <v>4294</v>
      </c>
      <c r="C349" s="626" t="s">
        <v>3571</v>
      </c>
      <c r="D349" s="626" t="s">
        <v>3572</v>
      </c>
      <c r="E349" s="626" t="s">
        <v>3573</v>
      </c>
      <c r="F349" s="629">
        <v>18</v>
      </c>
      <c r="G349" s="629">
        <v>41982.840000000004</v>
      </c>
      <c r="H349" s="642">
        <v>1</v>
      </c>
      <c r="I349" s="629"/>
      <c r="J349" s="629"/>
      <c r="K349" s="642">
        <v>0</v>
      </c>
      <c r="L349" s="629">
        <v>18</v>
      </c>
      <c r="M349" s="630">
        <v>41982.840000000004</v>
      </c>
    </row>
    <row r="350" spans="1:13" ht="14.4" customHeight="1" x14ac:dyDescent="0.3">
      <c r="A350" s="625" t="s">
        <v>2904</v>
      </c>
      <c r="B350" s="626" t="s">
        <v>4294</v>
      </c>
      <c r="C350" s="626" t="s">
        <v>3113</v>
      </c>
      <c r="D350" s="626" t="s">
        <v>3114</v>
      </c>
      <c r="E350" s="626" t="s">
        <v>3115</v>
      </c>
      <c r="F350" s="629">
        <v>13</v>
      </c>
      <c r="G350" s="629">
        <v>36240.36</v>
      </c>
      <c r="H350" s="642">
        <v>1</v>
      </c>
      <c r="I350" s="629"/>
      <c r="J350" s="629"/>
      <c r="K350" s="642">
        <v>0</v>
      </c>
      <c r="L350" s="629">
        <v>13</v>
      </c>
      <c r="M350" s="630">
        <v>36240.36</v>
      </c>
    </row>
    <row r="351" spans="1:13" ht="14.4" customHeight="1" x14ac:dyDescent="0.3">
      <c r="A351" s="625" t="s">
        <v>2904</v>
      </c>
      <c r="B351" s="626" t="s">
        <v>4294</v>
      </c>
      <c r="C351" s="626" t="s">
        <v>3116</v>
      </c>
      <c r="D351" s="626" t="s">
        <v>3117</v>
      </c>
      <c r="E351" s="626" t="s">
        <v>3118</v>
      </c>
      <c r="F351" s="629"/>
      <c r="G351" s="629"/>
      <c r="H351" s="642">
        <v>0</v>
      </c>
      <c r="I351" s="629">
        <v>31</v>
      </c>
      <c r="J351" s="629">
        <v>86419.319999999992</v>
      </c>
      <c r="K351" s="642">
        <v>1</v>
      </c>
      <c r="L351" s="629">
        <v>31</v>
      </c>
      <c r="M351" s="630">
        <v>86419.319999999992</v>
      </c>
    </row>
    <row r="352" spans="1:13" ht="14.4" customHeight="1" x14ac:dyDescent="0.3">
      <c r="A352" s="625" t="s">
        <v>2904</v>
      </c>
      <c r="B352" s="626" t="s">
        <v>4294</v>
      </c>
      <c r="C352" s="626" t="s">
        <v>3119</v>
      </c>
      <c r="D352" s="626" t="s">
        <v>3120</v>
      </c>
      <c r="E352" s="626" t="s">
        <v>3121</v>
      </c>
      <c r="F352" s="629"/>
      <c r="G352" s="629"/>
      <c r="H352" s="642">
        <v>0</v>
      </c>
      <c r="I352" s="629">
        <v>18</v>
      </c>
      <c r="J352" s="629">
        <v>41982.84</v>
      </c>
      <c r="K352" s="642">
        <v>1</v>
      </c>
      <c r="L352" s="629">
        <v>18</v>
      </c>
      <c r="M352" s="630">
        <v>41982.84</v>
      </c>
    </row>
    <row r="353" spans="1:13" ht="14.4" customHeight="1" x14ac:dyDescent="0.3">
      <c r="A353" s="625" t="s">
        <v>2904</v>
      </c>
      <c r="B353" s="626" t="s">
        <v>4294</v>
      </c>
      <c r="C353" s="626" t="s">
        <v>3122</v>
      </c>
      <c r="D353" s="626" t="s">
        <v>3123</v>
      </c>
      <c r="E353" s="626" t="s">
        <v>3124</v>
      </c>
      <c r="F353" s="629"/>
      <c r="G353" s="629"/>
      <c r="H353" s="642">
        <v>0</v>
      </c>
      <c r="I353" s="629">
        <v>50</v>
      </c>
      <c r="J353" s="629">
        <v>44044</v>
      </c>
      <c r="K353" s="642">
        <v>1</v>
      </c>
      <c r="L353" s="629">
        <v>50</v>
      </c>
      <c r="M353" s="630">
        <v>44044</v>
      </c>
    </row>
    <row r="354" spans="1:13" ht="14.4" customHeight="1" x14ac:dyDescent="0.3">
      <c r="A354" s="625" t="s">
        <v>2904</v>
      </c>
      <c r="B354" s="626" t="s">
        <v>4294</v>
      </c>
      <c r="C354" s="626" t="s">
        <v>3125</v>
      </c>
      <c r="D354" s="626" t="s">
        <v>3126</v>
      </c>
      <c r="E354" s="626" t="s">
        <v>3127</v>
      </c>
      <c r="F354" s="629"/>
      <c r="G354" s="629"/>
      <c r="H354" s="642">
        <v>0</v>
      </c>
      <c r="I354" s="629">
        <v>33</v>
      </c>
      <c r="J354" s="629">
        <v>53757.990000000005</v>
      </c>
      <c r="K354" s="642">
        <v>1</v>
      </c>
      <c r="L354" s="629">
        <v>33</v>
      </c>
      <c r="M354" s="630">
        <v>53757.990000000005</v>
      </c>
    </row>
    <row r="355" spans="1:13" ht="14.4" customHeight="1" x14ac:dyDescent="0.3">
      <c r="A355" s="625" t="s">
        <v>2904</v>
      </c>
      <c r="B355" s="626" t="s">
        <v>4295</v>
      </c>
      <c r="C355" s="626" t="s">
        <v>3055</v>
      </c>
      <c r="D355" s="626" t="s">
        <v>3056</v>
      </c>
      <c r="E355" s="626" t="s">
        <v>3057</v>
      </c>
      <c r="F355" s="629"/>
      <c r="G355" s="629"/>
      <c r="H355" s="642">
        <v>0</v>
      </c>
      <c r="I355" s="629">
        <v>54</v>
      </c>
      <c r="J355" s="629">
        <v>55490.399999999994</v>
      </c>
      <c r="K355" s="642">
        <v>1</v>
      </c>
      <c r="L355" s="629">
        <v>54</v>
      </c>
      <c r="M355" s="630">
        <v>55490.399999999994</v>
      </c>
    </row>
    <row r="356" spans="1:13" ht="14.4" customHeight="1" x14ac:dyDescent="0.3">
      <c r="A356" s="625" t="s">
        <v>2904</v>
      </c>
      <c r="B356" s="626" t="s">
        <v>4295</v>
      </c>
      <c r="C356" s="626" t="s">
        <v>3984</v>
      </c>
      <c r="D356" s="626" t="s">
        <v>3056</v>
      </c>
      <c r="E356" s="626" t="s">
        <v>3985</v>
      </c>
      <c r="F356" s="629">
        <v>5</v>
      </c>
      <c r="G356" s="629">
        <v>10275.4</v>
      </c>
      <c r="H356" s="642">
        <v>1</v>
      </c>
      <c r="I356" s="629"/>
      <c r="J356" s="629"/>
      <c r="K356" s="642">
        <v>0</v>
      </c>
      <c r="L356" s="629">
        <v>5</v>
      </c>
      <c r="M356" s="630">
        <v>10275.4</v>
      </c>
    </row>
    <row r="357" spans="1:13" ht="14.4" customHeight="1" x14ac:dyDescent="0.3">
      <c r="A357" s="625" t="s">
        <v>2904</v>
      </c>
      <c r="B357" s="626" t="s">
        <v>4295</v>
      </c>
      <c r="C357" s="626" t="s">
        <v>3058</v>
      </c>
      <c r="D357" s="626" t="s">
        <v>3059</v>
      </c>
      <c r="E357" s="626" t="s">
        <v>3060</v>
      </c>
      <c r="F357" s="629"/>
      <c r="G357" s="629"/>
      <c r="H357" s="642">
        <v>0</v>
      </c>
      <c r="I357" s="629">
        <v>46</v>
      </c>
      <c r="J357" s="629">
        <v>69432.399999999994</v>
      </c>
      <c r="K357" s="642">
        <v>1</v>
      </c>
      <c r="L357" s="629">
        <v>46</v>
      </c>
      <c r="M357" s="630">
        <v>69432.399999999994</v>
      </c>
    </row>
    <row r="358" spans="1:13" ht="14.4" customHeight="1" x14ac:dyDescent="0.3">
      <c r="A358" s="625" t="s">
        <v>2904</v>
      </c>
      <c r="B358" s="626" t="s">
        <v>4295</v>
      </c>
      <c r="C358" s="626" t="s">
        <v>3283</v>
      </c>
      <c r="D358" s="626" t="s">
        <v>3284</v>
      </c>
      <c r="E358" s="626" t="s">
        <v>3285</v>
      </c>
      <c r="F358" s="629"/>
      <c r="G358" s="629"/>
      <c r="H358" s="642">
        <v>0</v>
      </c>
      <c r="I358" s="629">
        <v>44</v>
      </c>
      <c r="J358" s="629">
        <v>83430.16</v>
      </c>
      <c r="K358" s="642">
        <v>1</v>
      </c>
      <c r="L358" s="629">
        <v>44</v>
      </c>
      <c r="M358" s="630">
        <v>83430.16</v>
      </c>
    </row>
    <row r="359" spans="1:13" ht="14.4" customHeight="1" x14ac:dyDescent="0.3">
      <c r="A359" s="625" t="s">
        <v>2904</v>
      </c>
      <c r="B359" s="626" t="s">
        <v>4295</v>
      </c>
      <c r="C359" s="626" t="s">
        <v>4064</v>
      </c>
      <c r="D359" s="626" t="s">
        <v>3284</v>
      </c>
      <c r="E359" s="626" t="s">
        <v>4065</v>
      </c>
      <c r="F359" s="629">
        <v>2</v>
      </c>
      <c r="G359" s="629">
        <v>7584.52</v>
      </c>
      <c r="H359" s="642">
        <v>1</v>
      </c>
      <c r="I359" s="629"/>
      <c r="J359" s="629"/>
      <c r="K359" s="642">
        <v>0</v>
      </c>
      <c r="L359" s="629">
        <v>2</v>
      </c>
      <c r="M359" s="630">
        <v>7584.52</v>
      </c>
    </row>
    <row r="360" spans="1:13" ht="14.4" customHeight="1" x14ac:dyDescent="0.3">
      <c r="A360" s="625" t="s">
        <v>2904</v>
      </c>
      <c r="B360" s="626" t="s">
        <v>4295</v>
      </c>
      <c r="C360" s="626" t="s">
        <v>4062</v>
      </c>
      <c r="D360" s="626" t="s">
        <v>3059</v>
      </c>
      <c r="E360" s="626" t="s">
        <v>4063</v>
      </c>
      <c r="F360" s="629">
        <v>2</v>
      </c>
      <c r="G360" s="629">
        <v>6037.58</v>
      </c>
      <c r="H360" s="642">
        <v>1</v>
      </c>
      <c r="I360" s="629"/>
      <c r="J360" s="629"/>
      <c r="K360" s="642">
        <v>0</v>
      </c>
      <c r="L360" s="629">
        <v>2</v>
      </c>
      <c r="M360" s="630">
        <v>6037.58</v>
      </c>
    </row>
    <row r="361" spans="1:13" ht="14.4" customHeight="1" x14ac:dyDescent="0.3">
      <c r="A361" s="625" t="s">
        <v>2904</v>
      </c>
      <c r="B361" s="626" t="s">
        <v>4295</v>
      </c>
      <c r="C361" s="626" t="s">
        <v>4218</v>
      </c>
      <c r="D361" s="626" t="s">
        <v>4219</v>
      </c>
      <c r="E361" s="626" t="s">
        <v>4220</v>
      </c>
      <c r="F361" s="629">
        <v>1</v>
      </c>
      <c r="G361" s="629">
        <v>1418.07</v>
      </c>
      <c r="H361" s="642">
        <v>1</v>
      </c>
      <c r="I361" s="629"/>
      <c r="J361" s="629"/>
      <c r="K361" s="642">
        <v>0</v>
      </c>
      <c r="L361" s="629">
        <v>1</v>
      </c>
      <c r="M361" s="630">
        <v>1418.07</v>
      </c>
    </row>
    <row r="362" spans="1:13" ht="14.4" customHeight="1" x14ac:dyDescent="0.3">
      <c r="A362" s="625" t="s">
        <v>2904</v>
      </c>
      <c r="B362" s="626" t="s">
        <v>2872</v>
      </c>
      <c r="C362" s="626" t="s">
        <v>3253</v>
      </c>
      <c r="D362" s="626" t="s">
        <v>3254</v>
      </c>
      <c r="E362" s="626" t="s">
        <v>3175</v>
      </c>
      <c r="F362" s="629">
        <v>4</v>
      </c>
      <c r="G362" s="629">
        <v>747.4</v>
      </c>
      <c r="H362" s="642">
        <v>1</v>
      </c>
      <c r="I362" s="629"/>
      <c r="J362" s="629"/>
      <c r="K362" s="642">
        <v>0</v>
      </c>
      <c r="L362" s="629">
        <v>4</v>
      </c>
      <c r="M362" s="630">
        <v>747.4</v>
      </c>
    </row>
    <row r="363" spans="1:13" ht="14.4" customHeight="1" x14ac:dyDescent="0.3">
      <c r="A363" s="625" t="s">
        <v>2904</v>
      </c>
      <c r="B363" s="626" t="s">
        <v>2872</v>
      </c>
      <c r="C363" s="626" t="s">
        <v>3842</v>
      </c>
      <c r="D363" s="626" t="s">
        <v>3259</v>
      </c>
      <c r="E363" s="626" t="s">
        <v>3843</v>
      </c>
      <c r="F363" s="629">
        <v>1</v>
      </c>
      <c r="G363" s="629">
        <v>24.56</v>
      </c>
      <c r="H363" s="642">
        <v>1</v>
      </c>
      <c r="I363" s="629"/>
      <c r="J363" s="629"/>
      <c r="K363" s="642">
        <v>0</v>
      </c>
      <c r="L363" s="629">
        <v>1</v>
      </c>
      <c r="M363" s="630">
        <v>24.56</v>
      </c>
    </row>
    <row r="364" spans="1:13" ht="14.4" customHeight="1" x14ac:dyDescent="0.3">
      <c r="A364" s="625" t="s">
        <v>2904</v>
      </c>
      <c r="B364" s="626" t="s">
        <v>2872</v>
      </c>
      <c r="C364" s="626" t="s">
        <v>3258</v>
      </c>
      <c r="D364" s="626" t="s">
        <v>3259</v>
      </c>
      <c r="E364" s="626" t="s">
        <v>3260</v>
      </c>
      <c r="F364" s="629">
        <v>3</v>
      </c>
      <c r="G364" s="629">
        <v>221.01</v>
      </c>
      <c r="H364" s="642">
        <v>1</v>
      </c>
      <c r="I364" s="629"/>
      <c r="J364" s="629"/>
      <c r="K364" s="642">
        <v>0</v>
      </c>
      <c r="L364" s="629">
        <v>3</v>
      </c>
      <c r="M364" s="630">
        <v>221.01</v>
      </c>
    </row>
    <row r="365" spans="1:13" ht="14.4" customHeight="1" x14ac:dyDescent="0.3">
      <c r="A365" s="625" t="s">
        <v>2904</v>
      </c>
      <c r="B365" s="626" t="s">
        <v>2872</v>
      </c>
      <c r="C365" s="626" t="s">
        <v>3618</v>
      </c>
      <c r="D365" s="626" t="s">
        <v>3619</v>
      </c>
      <c r="E365" s="626" t="s">
        <v>930</v>
      </c>
      <c r="F365" s="629">
        <v>5</v>
      </c>
      <c r="G365" s="629">
        <v>891.13</v>
      </c>
      <c r="H365" s="642">
        <v>1</v>
      </c>
      <c r="I365" s="629"/>
      <c r="J365" s="629"/>
      <c r="K365" s="642">
        <v>0</v>
      </c>
      <c r="L365" s="629">
        <v>5</v>
      </c>
      <c r="M365" s="630">
        <v>891.13</v>
      </c>
    </row>
    <row r="366" spans="1:13" ht="14.4" customHeight="1" x14ac:dyDescent="0.3">
      <c r="A366" s="625" t="s">
        <v>2904</v>
      </c>
      <c r="B366" s="626" t="s">
        <v>2872</v>
      </c>
      <c r="C366" s="626" t="s">
        <v>3368</v>
      </c>
      <c r="D366" s="626" t="s">
        <v>3369</v>
      </c>
      <c r="E366" s="626" t="s">
        <v>3161</v>
      </c>
      <c r="F366" s="629"/>
      <c r="G366" s="629"/>
      <c r="H366" s="642">
        <v>0</v>
      </c>
      <c r="I366" s="629">
        <v>2</v>
      </c>
      <c r="J366" s="629">
        <v>65.48</v>
      </c>
      <c r="K366" s="642">
        <v>1</v>
      </c>
      <c r="L366" s="629">
        <v>2</v>
      </c>
      <c r="M366" s="630">
        <v>65.48</v>
      </c>
    </row>
    <row r="367" spans="1:13" ht="14.4" customHeight="1" x14ac:dyDescent="0.3">
      <c r="A367" s="625" t="s">
        <v>2904</v>
      </c>
      <c r="B367" s="626" t="s">
        <v>2872</v>
      </c>
      <c r="C367" s="626" t="s">
        <v>3261</v>
      </c>
      <c r="D367" s="626" t="s">
        <v>3262</v>
      </c>
      <c r="E367" s="626" t="s">
        <v>3263</v>
      </c>
      <c r="F367" s="629"/>
      <c r="G367" s="629"/>
      <c r="H367" s="642">
        <v>0</v>
      </c>
      <c r="I367" s="629">
        <v>45</v>
      </c>
      <c r="J367" s="629">
        <v>6631.2000000000007</v>
      </c>
      <c r="K367" s="642">
        <v>1</v>
      </c>
      <c r="L367" s="629">
        <v>45</v>
      </c>
      <c r="M367" s="630">
        <v>6631.2000000000007</v>
      </c>
    </row>
    <row r="368" spans="1:13" ht="14.4" customHeight="1" x14ac:dyDescent="0.3">
      <c r="A368" s="625" t="s">
        <v>2904</v>
      </c>
      <c r="B368" s="626" t="s">
        <v>2872</v>
      </c>
      <c r="C368" s="626" t="s">
        <v>3264</v>
      </c>
      <c r="D368" s="626" t="s">
        <v>3265</v>
      </c>
      <c r="E368" s="626" t="s">
        <v>930</v>
      </c>
      <c r="F368" s="629"/>
      <c r="G368" s="629"/>
      <c r="H368" s="642">
        <v>0</v>
      </c>
      <c r="I368" s="629">
        <v>26</v>
      </c>
      <c r="J368" s="629">
        <v>4621.72</v>
      </c>
      <c r="K368" s="642">
        <v>1</v>
      </c>
      <c r="L368" s="629">
        <v>26</v>
      </c>
      <c r="M368" s="630">
        <v>4621.72</v>
      </c>
    </row>
    <row r="369" spans="1:13" ht="14.4" customHeight="1" x14ac:dyDescent="0.3">
      <c r="A369" s="625" t="s">
        <v>2904</v>
      </c>
      <c r="B369" s="626" t="s">
        <v>2872</v>
      </c>
      <c r="C369" s="626" t="s">
        <v>3671</v>
      </c>
      <c r="D369" s="626" t="s">
        <v>3267</v>
      </c>
      <c r="E369" s="626" t="s">
        <v>3175</v>
      </c>
      <c r="F369" s="629">
        <v>5</v>
      </c>
      <c r="G369" s="629">
        <v>0</v>
      </c>
      <c r="H369" s="642"/>
      <c r="I369" s="629"/>
      <c r="J369" s="629"/>
      <c r="K369" s="642"/>
      <c r="L369" s="629">
        <v>5</v>
      </c>
      <c r="M369" s="630">
        <v>0</v>
      </c>
    </row>
    <row r="370" spans="1:13" ht="14.4" customHeight="1" x14ac:dyDescent="0.3">
      <c r="A370" s="625" t="s">
        <v>2904</v>
      </c>
      <c r="B370" s="626" t="s">
        <v>2872</v>
      </c>
      <c r="C370" s="626" t="s">
        <v>3266</v>
      </c>
      <c r="D370" s="626" t="s">
        <v>3267</v>
      </c>
      <c r="E370" s="626" t="s">
        <v>3268</v>
      </c>
      <c r="F370" s="629">
        <v>11</v>
      </c>
      <c r="G370" s="629">
        <v>2282.83</v>
      </c>
      <c r="H370" s="642">
        <v>1</v>
      </c>
      <c r="I370" s="629"/>
      <c r="J370" s="629"/>
      <c r="K370" s="642">
        <v>0</v>
      </c>
      <c r="L370" s="629">
        <v>11</v>
      </c>
      <c r="M370" s="630">
        <v>2282.83</v>
      </c>
    </row>
    <row r="371" spans="1:13" ht="14.4" customHeight="1" x14ac:dyDescent="0.3">
      <c r="A371" s="625" t="s">
        <v>2904</v>
      </c>
      <c r="B371" s="626" t="s">
        <v>2872</v>
      </c>
      <c r="C371" s="626" t="s">
        <v>3370</v>
      </c>
      <c r="D371" s="626" t="s">
        <v>3371</v>
      </c>
      <c r="E371" s="626" t="s">
        <v>3263</v>
      </c>
      <c r="F371" s="629">
        <v>2</v>
      </c>
      <c r="G371" s="629">
        <v>294.72000000000003</v>
      </c>
      <c r="H371" s="642">
        <v>1</v>
      </c>
      <c r="I371" s="629"/>
      <c r="J371" s="629"/>
      <c r="K371" s="642">
        <v>0</v>
      </c>
      <c r="L371" s="629">
        <v>2</v>
      </c>
      <c r="M371" s="630">
        <v>294.72000000000003</v>
      </c>
    </row>
    <row r="372" spans="1:13" ht="14.4" customHeight="1" x14ac:dyDescent="0.3">
      <c r="A372" s="625" t="s">
        <v>2904</v>
      </c>
      <c r="B372" s="626" t="s">
        <v>2872</v>
      </c>
      <c r="C372" s="626" t="s">
        <v>3372</v>
      </c>
      <c r="D372" s="626" t="s">
        <v>3373</v>
      </c>
      <c r="E372" s="626" t="s">
        <v>3374</v>
      </c>
      <c r="F372" s="629">
        <v>1</v>
      </c>
      <c r="G372" s="629">
        <v>314.35000000000002</v>
      </c>
      <c r="H372" s="642">
        <v>1</v>
      </c>
      <c r="I372" s="629"/>
      <c r="J372" s="629"/>
      <c r="K372" s="642">
        <v>0</v>
      </c>
      <c r="L372" s="629">
        <v>1</v>
      </c>
      <c r="M372" s="630">
        <v>314.35000000000002</v>
      </c>
    </row>
    <row r="373" spans="1:13" ht="14.4" customHeight="1" x14ac:dyDescent="0.3">
      <c r="A373" s="625" t="s">
        <v>2904</v>
      </c>
      <c r="B373" s="626" t="s">
        <v>2872</v>
      </c>
      <c r="C373" s="626" t="s">
        <v>3269</v>
      </c>
      <c r="D373" s="626" t="s">
        <v>3270</v>
      </c>
      <c r="E373" s="626" t="s">
        <v>3175</v>
      </c>
      <c r="F373" s="629"/>
      <c r="G373" s="629"/>
      <c r="H373" s="642">
        <v>0</v>
      </c>
      <c r="I373" s="629">
        <v>21</v>
      </c>
      <c r="J373" s="629">
        <v>2614.7100000000005</v>
      </c>
      <c r="K373" s="642">
        <v>1</v>
      </c>
      <c r="L373" s="629">
        <v>21</v>
      </c>
      <c r="M373" s="630">
        <v>2614.7100000000005</v>
      </c>
    </row>
    <row r="374" spans="1:13" ht="14.4" customHeight="1" x14ac:dyDescent="0.3">
      <c r="A374" s="625" t="s">
        <v>2904</v>
      </c>
      <c r="B374" s="626" t="s">
        <v>2872</v>
      </c>
      <c r="C374" s="626" t="s">
        <v>3377</v>
      </c>
      <c r="D374" s="626" t="s">
        <v>3270</v>
      </c>
      <c r="E374" s="626" t="s">
        <v>3268</v>
      </c>
      <c r="F374" s="629"/>
      <c r="G374" s="629"/>
      <c r="H374" s="642">
        <v>0</v>
      </c>
      <c r="I374" s="629">
        <v>3</v>
      </c>
      <c r="J374" s="629">
        <v>622.59</v>
      </c>
      <c r="K374" s="642">
        <v>1</v>
      </c>
      <c r="L374" s="629">
        <v>3</v>
      </c>
      <c r="M374" s="630">
        <v>622.59</v>
      </c>
    </row>
    <row r="375" spans="1:13" ht="14.4" customHeight="1" x14ac:dyDescent="0.3">
      <c r="A375" s="625" t="s">
        <v>2904</v>
      </c>
      <c r="B375" s="626" t="s">
        <v>2872</v>
      </c>
      <c r="C375" s="626" t="s">
        <v>3378</v>
      </c>
      <c r="D375" s="626" t="s">
        <v>3369</v>
      </c>
      <c r="E375" s="626" t="s">
        <v>3374</v>
      </c>
      <c r="F375" s="629"/>
      <c r="G375" s="629"/>
      <c r="H375" s="642">
        <v>0</v>
      </c>
      <c r="I375" s="629">
        <v>9</v>
      </c>
      <c r="J375" s="629">
        <v>2829.15</v>
      </c>
      <c r="K375" s="642">
        <v>1</v>
      </c>
      <c r="L375" s="629">
        <v>9</v>
      </c>
      <c r="M375" s="630">
        <v>2829.15</v>
      </c>
    </row>
    <row r="376" spans="1:13" ht="14.4" customHeight="1" x14ac:dyDescent="0.3">
      <c r="A376" s="625" t="s">
        <v>2904</v>
      </c>
      <c r="B376" s="626" t="s">
        <v>2872</v>
      </c>
      <c r="C376" s="626" t="s">
        <v>4264</v>
      </c>
      <c r="D376" s="626" t="s">
        <v>3259</v>
      </c>
      <c r="E376" s="626" t="s">
        <v>3260</v>
      </c>
      <c r="F376" s="629">
        <v>1</v>
      </c>
      <c r="G376" s="629">
        <v>73.67</v>
      </c>
      <c r="H376" s="642">
        <v>1</v>
      </c>
      <c r="I376" s="629"/>
      <c r="J376" s="629"/>
      <c r="K376" s="642">
        <v>0</v>
      </c>
      <c r="L376" s="629">
        <v>1</v>
      </c>
      <c r="M376" s="630">
        <v>73.67</v>
      </c>
    </row>
    <row r="377" spans="1:13" ht="14.4" customHeight="1" x14ac:dyDescent="0.3">
      <c r="A377" s="625" t="s">
        <v>2904</v>
      </c>
      <c r="B377" s="626" t="s">
        <v>2872</v>
      </c>
      <c r="C377" s="626" t="s">
        <v>4187</v>
      </c>
      <c r="D377" s="626" t="s">
        <v>3259</v>
      </c>
      <c r="E377" s="626" t="s">
        <v>4188</v>
      </c>
      <c r="F377" s="629">
        <v>6</v>
      </c>
      <c r="G377" s="629">
        <v>589.38</v>
      </c>
      <c r="H377" s="642">
        <v>1</v>
      </c>
      <c r="I377" s="629"/>
      <c r="J377" s="629"/>
      <c r="K377" s="642">
        <v>0</v>
      </c>
      <c r="L377" s="629">
        <v>6</v>
      </c>
      <c r="M377" s="630">
        <v>589.38</v>
      </c>
    </row>
    <row r="378" spans="1:13" ht="14.4" customHeight="1" x14ac:dyDescent="0.3">
      <c r="A378" s="625" t="s">
        <v>2904</v>
      </c>
      <c r="B378" s="626" t="s">
        <v>2872</v>
      </c>
      <c r="C378" s="626" t="s">
        <v>4265</v>
      </c>
      <c r="D378" s="626" t="s">
        <v>3259</v>
      </c>
      <c r="E378" s="626" t="s">
        <v>4188</v>
      </c>
      <c r="F378" s="629">
        <v>1</v>
      </c>
      <c r="G378" s="629">
        <v>98.23</v>
      </c>
      <c r="H378" s="642">
        <v>1</v>
      </c>
      <c r="I378" s="629"/>
      <c r="J378" s="629"/>
      <c r="K378" s="642">
        <v>0</v>
      </c>
      <c r="L378" s="629">
        <v>1</v>
      </c>
      <c r="M378" s="630">
        <v>98.23</v>
      </c>
    </row>
    <row r="379" spans="1:13" ht="14.4" customHeight="1" x14ac:dyDescent="0.3">
      <c r="A379" s="625" t="s">
        <v>2904</v>
      </c>
      <c r="B379" s="626" t="s">
        <v>4289</v>
      </c>
      <c r="C379" s="626" t="s">
        <v>3832</v>
      </c>
      <c r="D379" s="626" t="s">
        <v>3833</v>
      </c>
      <c r="E379" s="626" t="s">
        <v>3834</v>
      </c>
      <c r="F379" s="629">
        <v>11</v>
      </c>
      <c r="G379" s="629">
        <v>1388.8600000000001</v>
      </c>
      <c r="H379" s="642">
        <v>1</v>
      </c>
      <c r="I379" s="629"/>
      <c r="J379" s="629"/>
      <c r="K379" s="642">
        <v>0</v>
      </c>
      <c r="L379" s="629">
        <v>11</v>
      </c>
      <c r="M379" s="630">
        <v>1388.8600000000001</v>
      </c>
    </row>
    <row r="380" spans="1:13" ht="14.4" customHeight="1" x14ac:dyDescent="0.3">
      <c r="A380" s="625" t="s">
        <v>2904</v>
      </c>
      <c r="B380" s="626" t="s">
        <v>4289</v>
      </c>
      <c r="C380" s="626" t="s">
        <v>2933</v>
      </c>
      <c r="D380" s="626" t="s">
        <v>2934</v>
      </c>
      <c r="E380" s="626" t="s">
        <v>2935</v>
      </c>
      <c r="F380" s="629"/>
      <c r="G380" s="629"/>
      <c r="H380" s="642">
        <v>0</v>
      </c>
      <c r="I380" s="629">
        <v>1</v>
      </c>
      <c r="J380" s="629">
        <v>428.4</v>
      </c>
      <c r="K380" s="642">
        <v>1</v>
      </c>
      <c r="L380" s="629">
        <v>1</v>
      </c>
      <c r="M380" s="630">
        <v>428.4</v>
      </c>
    </row>
    <row r="381" spans="1:13" ht="14.4" customHeight="1" x14ac:dyDescent="0.3">
      <c r="A381" s="625" t="s">
        <v>2904</v>
      </c>
      <c r="B381" s="626" t="s">
        <v>4289</v>
      </c>
      <c r="C381" s="626" t="s">
        <v>3500</v>
      </c>
      <c r="D381" s="626" t="s">
        <v>3501</v>
      </c>
      <c r="E381" s="626" t="s">
        <v>4253</v>
      </c>
      <c r="F381" s="629">
        <v>2</v>
      </c>
      <c r="G381" s="629">
        <v>0</v>
      </c>
      <c r="H381" s="642"/>
      <c r="I381" s="629"/>
      <c r="J381" s="629"/>
      <c r="K381" s="642"/>
      <c r="L381" s="629">
        <v>2</v>
      </c>
      <c r="M381" s="630">
        <v>0</v>
      </c>
    </row>
    <row r="382" spans="1:13" ht="14.4" customHeight="1" x14ac:dyDescent="0.3">
      <c r="A382" s="625" t="s">
        <v>2904</v>
      </c>
      <c r="B382" s="626" t="s">
        <v>4289</v>
      </c>
      <c r="C382" s="626" t="s">
        <v>3605</v>
      </c>
      <c r="D382" s="626" t="s">
        <v>3501</v>
      </c>
      <c r="E382" s="626" t="s">
        <v>4253</v>
      </c>
      <c r="F382" s="629">
        <v>3</v>
      </c>
      <c r="G382" s="629">
        <v>284.15999999999997</v>
      </c>
      <c r="H382" s="642">
        <v>1</v>
      </c>
      <c r="I382" s="629"/>
      <c r="J382" s="629"/>
      <c r="K382" s="642">
        <v>0</v>
      </c>
      <c r="L382" s="629">
        <v>3</v>
      </c>
      <c r="M382" s="630">
        <v>284.15999999999997</v>
      </c>
    </row>
    <row r="383" spans="1:13" ht="14.4" customHeight="1" x14ac:dyDescent="0.3">
      <c r="A383" s="625" t="s">
        <v>2904</v>
      </c>
      <c r="B383" s="626" t="s">
        <v>4289</v>
      </c>
      <c r="C383" s="626" t="s">
        <v>4174</v>
      </c>
      <c r="D383" s="626" t="s">
        <v>4175</v>
      </c>
      <c r="E383" s="626" t="s">
        <v>4176</v>
      </c>
      <c r="F383" s="629"/>
      <c r="G383" s="629"/>
      <c r="H383" s="642">
        <v>0</v>
      </c>
      <c r="I383" s="629">
        <v>6</v>
      </c>
      <c r="J383" s="629">
        <v>277.79999999999995</v>
      </c>
      <c r="K383" s="642">
        <v>1</v>
      </c>
      <c r="L383" s="629">
        <v>6</v>
      </c>
      <c r="M383" s="630">
        <v>277.79999999999995</v>
      </c>
    </row>
    <row r="384" spans="1:13" ht="14.4" customHeight="1" x14ac:dyDescent="0.3">
      <c r="A384" s="625" t="s">
        <v>2904</v>
      </c>
      <c r="B384" s="626" t="s">
        <v>4289</v>
      </c>
      <c r="C384" s="626" t="s">
        <v>4254</v>
      </c>
      <c r="D384" s="626" t="s">
        <v>3501</v>
      </c>
      <c r="E384" s="626" t="s">
        <v>4253</v>
      </c>
      <c r="F384" s="629">
        <v>5</v>
      </c>
      <c r="G384" s="629">
        <v>0</v>
      </c>
      <c r="H384" s="642"/>
      <c r="I384" s="629"/>
      <c r="J384" s="629"/>
      <c r="K384" s="642"/>
      <c r="L384" s="629">
        <v>5</v>
      </c>
      <c r="M384" s="630">
        <v>0</v>
      </c>
    </row>
    <row r="385" spans="1:13" ht="14.4" customHeight="1" x14ac:dyDescent="0.3">
      <c r="A385" s="625" t="s">
        <v>2904</v>
      </c>
      <c r="B385" s="626" t="s">
        <v>2839</v>
      </c>
      <c r="C385" s="626" t="s">
        <v>3574</v>
      </c>
      <c r="D385" s="626" t="s">
        <v>3130</v>
      </c>
      <c r="E385" s="626" t="s">
        <v>1968</v>
      </c>
      <c r="F385" s="629"/>
      <c r="G385" s="629"/>
      <c r="H385" s="642">
        <v>0</v>
      </c>
      <c r="I385" s="629">
        <v>7</v>
      </c>
      <c r="J385" s="629">
        <v>6209.3499999999995</v>
      </c>
      <c r="K385" s="642">
        <v>1</v>
      </c>
      <c r="L385" s="629">
        <v>7</v>
      </c>
      <c r="M385" s="630">
        <v>6209.3499999999995</v>
      </c>
    </row>
    <row r="386" spans="1:13" ht="14.4" customHeight="1" x14ac:dyDescent="0.3">
      <c r="A386" s="625" t="s">
        <v>2904</v>
      </c>
      <c r="B386" s="626" t="s">
        <v>2839</v>
      </c>
      <c r="C386" s="626" t="s">
        <v>3132</v>
      </c>
      <c r="D386" s="626" t="s">
        <v>3133</v>
      </c>
      <c r="E386" s="626" t="s">
        <v>3131</v>
      </c>
      <c r="F386" s="629">
        <v>2</v>
      </c>
      <c r="G386" s="629">
        <v>887.04</v>
      </c>
      <c r="H386" s="642">
        <v>1</v>
      </c>
      <c r="I386" s="629"/>
      <c r="J386" s="629"/>
      <c r="K386" s="642">
        <v>0</v>
      </c>
      <c r="L386" s="629">
        <v>2</v>
      </c>
      <c r="M386" s="630">
        <v>887.04</v>
      </c>
    </row>
    <row r="387" spans="1:13" ht="14.4" customHeight="1" x14ac:dyDescent="0.3">
      <c r="A387" s="625" t="s">
        <v>2904</v>
      </c>
      <c r="B387" s="626" t="s">
        <v>2839</v>
      </c>
      <c r="C387" s="626" t="s">
        <v>3134</v>
      </c>
      <c r="D387" s="626" t="s">
        <v>3135</v>
      </c>
      <c r="E387" s="626" t="s">
        <v>3136</v>
      </c>
      <c r="F387" s="629"/>
      <c r="G387" s="629"/>
      <c r="H387" s="642">
        <v>0</v>
      </c>
      <c r="I387" s="629">
        <v>7</v>
      </c>
      <c r="J387" s="629">
        <v>4141.6899999999996</v>
      </c>
      <c r="K387" s="642">
        <v>1</v>
      </c>
      <c r="L387" s="629">
        <v>7</v>
      </c>
      <c r="M387" s="630">
        <v>4141.6899999999996</v>
      </c>
    </row>
    <row r="388" spans="1:13" ht="14.4" customHeight="1" x14ac:dyDescent="0.3">
      <c r="A388" s="625" t="s">
        <v>2904</v>
      </c>
      <c r="B388" s="626" t="s">
        <v>2839</v>
      </c>
      <c r="C388" s="626" t="s">
        <v>3137</v>
      </c>
      <c r="D388" s="626" t="s">
        <v>3138</v>
      </c>
      <c r="E388" s="626" t="s">
        <v>3139</v>
      </c>
      <c r="F388" s="629"/>
      <c r="G388" s="629"/>
      <c r="H388" s="642">
        <v>0</v>
      </c>
      <c r="I388" s="629">
        <v>1</v>
      </c>
      <c r="J388" s="629">
        <v>112.31</v>
      </c>
      <c r="K388" s="642">
        <v>1</v>
      </c>
      <c r="L388" s="629">
        <v>1</v>
      </c>
      <c r="M388" s="630">
        <v>112.31</v>
      </c>
    </row>
    <row r="389" spans="1:13" ht="14.4" customHeight="1" x14ac:dyDescent="0.3">
      <c r="A389" s="625" t="s">
        <v>2904</v>
      </c>
      <c r="B389" s="626" t="s">
        <v>2839</v>
      </c>
      <c r="C389" s="626" t="s">
        <v>4040</v>
      </c>
      <c r="D389" s="626" t="s">
        <v>3138</v>
      </c>
      <c r="E389" s="626" t="s">
        <v>4041</v>
      </c>
      <c r="F389" s="629"/>
      <c r="G389" s="629"/>
      <c r="H389" s="642">
        <v>0</v>
      </c>
      <c r="I389" s="629">
        <v>5</v>
      </c>
      <c r="J389" s="629">
        <v>2807.7</v>
      </c>
      <c r="K389" s="642">
        <v>1</v>
      </c>
      <c r="L389" s="629">
        <v>5</v>
      </c>
      <c r="M389" s="630">
        <v>2807.7</v>
      </c>
    </row>
    <row r="390" spans="1:13" ht="14.4" customHeight="1" x14ac:dyDescent="0.3">
      <c r="A390" s="625" t="s">
        <v>2904</v>
      </c>
      <c r="B390" s="626" t="s">
        <v>2839</v>
      </c>
      <c r="C390" s="626" t="s">
        <v>3140</v>
      </c>
      <c r="D390" s="626" t="s">
        <v>1967</v>
      </c>
      <c r="E390" s="626" t="s">
        <v>3131</v>
      </c>
      <c r="F390" s="629"/>
      <c r="G390" s="629"/>
      <c r="H390" s="642">
        <v>0</v>
      </c>
      <c r="I390" s="629">
        <v>10</v>
      </c>
      <c r="J390" s="629">
        <v>4435.2</v>
      </c>
      <c r="K390" s="642">
        <v>1</v>
      </c>
      <c r="L390" s="629">
        <v>10</v>
      </c>
      <c r="M390" s="630">
        <v>4435.2</v>
      </c>
    </row>
    <row r="391" spans="1:13" ht="14.4" customHeight="1" x14ac:dyDescent="0.3">
      <c r="A391" s="625" t="s">
        <v>2904</v>
      </c>
      <c r="B391" s="626" t="s">
        <v>2839</v>
      </c>
      <c r="C391" s="626" t="s">
        <v>1966</v>
      </c>
      <c r="D391" s="626" t="s">
        <v>1967</v>
      </c>
      <c r="E391" s="626" t="s">
        <v>1968</v>
      </c>
      <c r="F391" s="629"/>
      <c r="G391" s="629"/>
      <c r="H391" s="642">
        <v>0</v>
      </c>
      <c r="I391" s="629">
        <v>62</v>
      </c>
      <c r="J391" s="629">
        <v>54997.100000000006</v>
      </c>
      <c r="K391" s="642">
        <v>1</v>
      </c>
      <c r="L391" s="629">
        <v>62</v>
      </c>
      <c r="M391" s="630">
        <v>54997.100000000006</v>
      </c>
    </row>
    <row r="392" spans="1:13" ht="14.4" customHeight="1" x14ac:dyDescent="0.3">
      <c r="A392" s="625" t="s">
        <v>2904</v>
      </c>
      <c r="B392" s="626" t="s">
        <v>2839</v>
      </c>
      <c r="C392" s="626" t="s">
        <v>4233</v>
      </c>
      <c r="D392" s="626" t="s">
        <v>1967</v>
      </c>
      <c r="E392" s="626" t="s">
        <v>1046</v>
      </c>
      <c r="F392" s="629">
        <v>2</v>
      </c>
      <c r="G392" s="629">
        <v>0</v>
      </c>
      <c r="H392" s="642"/>
      <c r="I392" s="629"/>
      <c r="J392" s="629"/>
      <c r="K392" s="642"/>
      <c r="L392" s="629">
        <v>2</v>
      </c>
      <c r="M392" s="630">
        <v>0</v>
      </c>
    </row>
    <row r="393" spans="1:13" ht="14.4" customHeight="1" x14ac:dyDescent="0.3">
      <c r="A393" s="625" t="s">
        <v>2904</v>
      </c>
      <c r="B393" s="626" t="s">
        <v>2839</v>
      </c>
      <c r="C393" s="626" t="s">
        <v>4234</v>
      </c>
      <c r="D393" s="626" t="s">
        <v>4235</v>
      </c>
      <c r="E393" s="626" t="s">
        <v>3136</v>
      </c>
      <c r="F393" s="629">
        <v>2</v>
      </c>
      <c r="G393" s="629">
        <v>1183.3399999999999</v>
      </c>
      <c r="H393" s="642">
        <v>1</v>
      </c>
      <c r="I393" s="629"/>
      <c r="J393" s="629"/>
      <c r="K393" s="642">
        <v>0</v>
      </c>
      <c r="L393" s="629">
        <v>2</v>
      </c>
      <c r="M393" s="630">
        <v>1183.3399999999999</v>
      </c>
    </row>
    <row r="394" spans="1:13" ht="14.4" customHeight="1" x14ac:dyDescent="0.3">
      <c r="A394" s="625" t="s">
        <v>2904</v>
      </c>
      <c r="B394" s="626" t="s">
        <v>4291</v>
      </c>
      <c r="C394" s="626" t="s">
        <v>2958</v>
      </c>
      <c r="D394" s="626" t="s">
        <v>2959</v>
      </c>
      <c r="E394" s="626" t="s">
        <v>2960</v>
      </c>
      <c r="F394" s="629"/>
      <c r="G394" s="629"/>
      <c r="H394" s="642">
        <v>0</v>
      </c>
      <c r="I394" s="629">
        <v>24</v>
      </c>
      <c r="J394" s="629">
        <v>32271.84</v>
      </c>
      <c r="K394" s="642">
        <v>1</v>
      </c>
      <c r="L394" s="629">
        <v>24</v>
      </c>
      <c r="M394" s="630">
        <v>32271.84</v>
      </c>
    </row>
    <row r="395" spans="1:13" ht="14.4" customHeight="1" x14ac:dyDescent="0.3">
      <c r="A395" s="625" t="s">
        <v>2904</v>
      </c>
      <c r="B395" s="626" t="s">
        <v>4291</v>
      </c>
      <c r="C395" s="626" t="s">
        <v>3227</v>
      </c>
      <c r="D395" s="626" t="s">
        <v>3228</v>
      </c>
      <c r="E395" s="626" t="s">
        <v>3229</v>
      </c>
      <c r="F395" s="629"/>
      <c r="G395" s="629"/>
      <c r="H395" s="642">
        <v>0</v>
      </c>
      <c r="I395" s="629">
        <v>83</v>
      </c>
      <c r="J395" s="629">
        <v>148857.17999999996</v>
      </c>
      <c r="K395" s="642">
        <v>1</v>
      </c>
      <c r="L395" s="629">
        <v>83</v>
      </c>
      <c r="M395" s="630">
        <v>148857.17999999996</v>
      </c>
    </row>
    <row r="396" spans="1:13" ht="14.4" customHeight="1" x14ac:dyDescent="0.3">
      <c r="A396" s="625" t="s">
        <v>2904</v>
      </c>
      <c r="B396" s="626" t="s">
        <v>2843</v>
      </c>
      <c r="C396" s="626" t="s">
        <v>3047</v>
      </c>
      <c r="D396" s="626" t="s">
        <v>3048</v>
      </c>
      <c r="E396" s="626" t="s">
        <v>3049</v>
      </c>
      <c r="F396" s="629">
        <v>3</v>
      </c>
      <c r="G396" s="629">
        <v>176.97</v>
      </c>
      <c r="H396" s="642">
        <v>1</v>
      </c>
      <c r="I396" s="629"/>
      <c r="J396" s="629"/>
      <c r="K396" s="642">
        <v>0</v>
      </c>
      <c r="L396" s="629">
        <v>3</v>
      </c>
      <c r="M396" s="630">
        <v>176.97</v>
      </c>
    </row>
    <row r="397" spans="1:13" ht="14.4" customHeight="1" x14ac:dyDescent="0.3">
      <c r="A397" s="625" t="s">
        <v>2904</v>
      </c>
      <c r="B397" s="626" t="s">
        <v>2712</v>
      </c>
      <c r="C397" s="626" t="s">
        <v>3822</v>
      </c>
      <c r="D397" s="626" t="s">
        <v>3823</v>
      </c>
      <c r="E397" s="626" t="s">
        <v>3824</v>
      </c>
      <c r="F397" s="629"/>
      <c r="G397" s="629"/>
      <c r="H397" s="642"/>
      <c r="I397" s="629">
        <v>2</v>
      </c>
      <c r="J397" s="629">
        <v>0</v>
      </c>
      <c r="K397" s="642"/>
      <c r="L397" s="629">
        <v>2</v>
      </c>
      <c r="M397" s="630">
        <v>0</v>
      </c>
    </row>
    <row r="398" spans="1:13" ht="14.4" customHeight="1" x14ac:dyDescent="0.3">
      <c r="A398" s="625" t="s">
        <v>2904</v>
      </c>
      <c r="B398" s="626" t="s">
        <v>2851</v>
      </c>
      <c r="C398" s="626" t="s">
        <v>3986</v>
      </c>
      <c r="D398" s="626" t="s">
        <v>2066</v>
      </c>
      <c r="E398" s="626" t="s">
        <v>1070</v>
      </c>
      <c r="F398" s="629"/>
      <c r="G398" s="629"/>
      <c r="H398" s="642">
        <v>0</v>
      </c>
      <c r="I398" s="629">
        <v>1</v>
      </c>
      <c r="J398" s="629">
        <v>216.16</v>
      </c>
      <c r="K398" s="642">
        <v>1</v>
      </c>
      <c r="L398" s="629">
        <v>1</v>
      </c>
      <c r="M398" s="630">
        <v>216.16</v>
      </c>
    </row>
    <row r="399" spans="1:13" ht="14.4" customHeight="1" x14ac:dyDescent="0.3">
      <c r="A399" s="625" t="s">
        <v>2904</v>
      </c>
      <c r="B399" s="626" t="s">
        <v>2851</v>
      </c>
      <c r="C399" s="626" t="s">
        <v>3286</v>
      </c>
      <c r="D399" s="626" t="s">
        <v>3287</v>
      </c>
      <c r="E399" s="626" t="s">
        <v>3288</v>
      </c>
      <c r="F399" s="629"/>
      <c r="G399" s="629"/>
      <c r="H399" s="642">
        <v>0</v>
      </c>
      <c r="I399" s="629">
        <v>4</v>
      </c>
      <c r="J399" s="629">
        <v>648.52</v>
      </c>
      <c r="K399" s="642">
        <v>1</v>
      </c>
      <c r="L399" s="629">
        <v>4</v>
      </c>
      <c r="M399" s="630">
        <v>648.52</v>
      </c>
    </row>
    <row r="400" spans="1:13" ht="14.4" customHeight="1" x14ac:dyDescent="0.3">
      <c r="A400" s="625" t="s">
        <v>2904</v>
      </c>
      <c r="B400" s="626" t="s">
        <v>2851</v>
      </c>
      <c r="C400" s="626" t="s">
        <v>2065</v>
      </c>
      <c r="D400" s="626" t="s">
        <v>2066</v>
      </c>
      <c r="E400" s="626" t="s">
        <v>2852</v>
      </c>
      <c r="F400" s="629"/>
      <c r="G400" s="629"/>
      <c r="H400" s="642">
        <v>0</v>
      </c>
      <c r="I400" s="629">
        <v>11</v>
      </c>
      <c r="J400" s="629">
        <v>2377.7600000000002</v>
      </c>
      <c r="K400" s="642">
        <v>1</v>
      </c>
      <c r="L400" s="629">
        <v>11</v>
      </c>
      <c r="M400" s="630">
        <v>2377.7600000000002</v>
      </c>
    </row>
    <row r="401" spans="1:13" ht="14.4" customHeight="1" x14ac:dyDescent="0.3">
      <c r="A401" s="625" t="s">
        <v>2904</v>
      </c>
      <c r="B401" s="626" t="s">
        <v>2851</v>
      </c>
      <c r="C401" s="626" t="s">
        <v>3554</v>
      </c>
      <c r="D401" s="626" t="s">
        <v>2066</v>
      </c>
      <c r="E401" s="626" t="s">
        <v>3555</v>
      </c>
      <c r="F401" s="629"/>
      <c r="G401" s="629"/>
      <c r="H401" s="642">
        <v>0</v>
      </c>
      <c r="I401" s="629">
        <v>8</v>
      </c>
      <c r="J401" s="629">
        <v>3458.56</v>
      </c>
      <c r="K401" s="642">
        <v>1</v>
      </c>
      <c r="L401" s="629">
        <v>8</v>
      </c>
      <c r="M401" s="630">
        <v>3458.56</v>
      </c>
    </row>
    <row r="402" spans="1:13" ht="14.4" customHeight="1" x14ac:dyDescent="0.3">
      <c r="A402" s="625" t="s">
        <v>2904</v>
      </c>
      <c r="B402" s="626" t="s">
        <v>2856</v>
      </c>
      <c r="C402" s="626" t="s">
        <v>4239</v>
      </c>
      <c r="D402" s="626" t="s">
        <v>4240</v>
      </c>
      <c r="E402" s="626" t="s">
        <v>4241</v>
      </c>
      <c r="F402" s="629">
        <v>4</v>
      </c>
      <c r="G402" s="629">
        <v>743.56</v>
      </c>
      <c r="H402" s="642">
        <v>1</v>
      </c>
      <c r="I402" s="629"/>
      <c r="J402" s="629"/>
      <c r="K402" s="642">
        <v>0</v>
      </c>
      <c r="L402" s="629">
        <v>4</v>
      </c>
      <c r="M402" s="630">
        <v>743.56</v>
      </c>
    </row>
    <row r="403" spans="1:13" ht="14.4" customHeight="1" x14ac:dyDescent="0.3">
      <c r="A403" s="625" t="s">
        <v>2904</v>
      </c>
      <c r="B403" s="626" t="s">
        <v>2857</v>
      </c>
      <c r="C403" s="626" t="s">
        <v>2069</v>
      </c>
      <c r="D403" s="626" t="s">
        <v>2070</v>
      </c>
      <c r="E403" s="626" t="s">
        <v>2071</v>
      </c>
      <c r="F403" s="629"/>
      <c r="G403" s="629"/>
      <c r="H403" s="642">
        <v>0</v>
      </c>
      <c r="I403" s="629">
        <v>3</v>
      </c>
      <c r="J403" s="629">
        <v>418.38</v>
      </c>
      <c r="K403" s="642">
        <v>1</v>
      </c>
      <c r="L403" s="629">
        <v>3</v>
      </c>
      <c r="M403" s="630">
        <v>418.38</v>
      </c>
    </row>
    <row r="404" spans="1:13" ht="14.4" customHeight="1" x14ac:dyDescent="0.3">
      <c r="A404" s="625" t="s">
        <v>2904</v>
      </c>
      <c r="B404" s="626" t="s">
        <v>2861</v>
      </c>
      <c r="C404" s="626" t="s">
        <v>4221</v>
      </c>
      <c r="D404" s="626" t="s">
        <v>1956</v>
      </c>
      <c r="E404" s="626" t="s">
        <v>1008</v>
      </c>
      <c r="F404" s="629"/>
      <c r="G404" s="629"/>
      <c r="H404" s="642"/>
      <c r="I404" s="629">
        <v>1</v>
      </c>
      <c r="J404" s="629">
        <v>0</v>
      </c>
      <c r="K404" s="642"/>
      <c r="L404" s="629">
        <v>1</v>
      </c>
      <c r="M404" s="630">
        <v>0</v>
      </c>
    </row>
    <row r="405" spans="1:13" ht="14.4" customHeight="1" x14ac:dyDescent="0.3">
      <c r="A405" s="625" t="s">
        <v>2904</v>
      </c>
      <c r="B405" s="626" t="s">
        <v>2862</v>
      </c>
      <c r="C405" s="626" t="s">
        <v>3656</v>
      </c>
      <c r="D405" s="626" t="s">
        <v>3584</v>
      </c>
      <c r="E405" s="626" t="s">
        <v>2990</v>
      </c>
      <c r="F405" s="629"/>
      <c r="G405" s="629"/>
      <c r="H405" s="642">
        <v>0</v>
      </c>
      <c r="I405" s="629">
        <v>6</v>
      </c>
      <c r="J405" s="629">
        <v>826.44</v>
      </c>
      <c r="K405" s="642">
        <v>1</v>
      </c>
      <c r="L405" s="629">
        <v>6</v>
      </c>
      <c r="M405" s="630">
        <v>826.44</v>
      </c>
    </row>
    <row r="406" spans="1:13" ht="14.4" customHeight="1" x14ac:dyDescent="0.3">
      <c r="A406" s="625" t="s">
        <v>2904</v>
      </c>
      <c r="B406" s="626" t="s">
        <v>4296</v>
      </c>
      <c r="C406" s="626" t="s">
        <v>4237</v>
      </c>
      <c r="D406" s="626" t="s">
        <v>4238</v>
      </c>
      <c r="E406" s="626" t="s">
        <v>726</v>
      </c>
      <c r="F406" s="629"/>
      <c r="G406" s="629"/>
      <c r="H406" s="642">
        <v>0</v>
      </c>
      <c r="I406" s="629">
        <v>1</v>
      </c>
      <c r="J406" s="629">
        <v>137.74</v>
      </c>
      <c r="K406" s="642">
        <v>1</v>
      </c>
      <c r="L406" s="629">
        <v>1</v>
      </c>
      <c r="M406" s="630">
        <v>137.74</v>
      </c>
    </row>
    <row r="407" spans="1:13" ht="14.4" customHeight="1" x14ac:dyDescent="0.3">
      <c r="A407" s="625" t="s">
        <v>2904</v>
      </c>
      <c r="B407" s="626" t="s">
        <v>4296</v>
      </c>
      <c r="C407" s="626" t="s">
        <v>4005</v>
      </c>
      <c r="D407" s="626" t="s">
        <v>4006</v>
      </c>
      <c r="E407" s="626" t="s">
        <v>4007</v>
      </c>
      <c r="F407" s="629"/>
      <c r="G407" s="629"/>
      <c r="H407" s="642">
        <v>0</v>
      </c>
      <c r="I407" s="629">
        <v>2</v>
      </c>
      <c r="J407" s="629">
        <v>275.48</v>
      </c>
      <c r="K407" s="642">
        <v>1</v>
      </c>
      <c r="L407" s="629">
        <v>2</v>
      </c>
      <c r="M407" s="630">
        <v>275.48</v>
      </c>
    </row>
    <row r="408" spans="1:13" ht="14.4" customHeight="1" x14ac:dyDescent="0.3">
      <c r="A408" s="625" t="s">
        <v>2905</v>
      </c>
      <c r="B408" s="626" t="s">
        <v>2806</v>
      </c>
      <c r="C408" s="626" t="s">
        <v>3848</v>
      </c>
      <c r="D408" s="626" t="s">
        <v>3849</v>
      </c>
      <c r="E408" s="626" t="s">
        <v>2984</v>
      </c>
      <c r="F408" s="629">
        <v>3</v>
      </c>
      <c r="G408" s="629">
        <v>375.39</v>
      </c>
      <c r="H408" s="642">
        <v>1</v>
      </c>
      <c r="I408" s="629"/>
      <c r="J408" s="629"/>
      <c r="K408" s="642">
        <v>0</v>
      </c>
      <c r="L408" s="629">
        <v>3</v>
      </c>
      <c r="M408" s="630">
        <v>375.39</v>
      </c>
    </row>
    <row r="409" spans="1:13" ht="14.4" customHeight="1" x14ac:dyDescent="0.3">
      <c r="A409" s="625" t="s">
        <v>2907</v>
      </c>
      <c r="B409" s="626" t="s">
        <v>2830</v>
      </c>
      <c r="C409" s="626" t="s">
        <v>3024</v>
      </c>
      <c r="D409" s="626" t="s">
        <v>1881</v>
      </c>
      <c r="E409" s="626" t="s">
        <v>3025</v>
      </c>
      <c r="F409" s="629"/>
      <c r="G409" s="629"/>
      <c r="H409" s="642">
        <v>0</v>
      </c>
      <c r="I409" s="629">
        <v>1</v>
      </c>
      <c r="J409" s="629">
        <v>96.63</v>
      </c>
      <c r="K409" s="642">
        <v>1</v>
      </c>
      <c r="L409" s="629">
        <v>1</v>
      </c>
      <c r="M409" s="630">
        <v>96.63</v>
      </c>
    </row>
    <row r="410" spans="1:13" ht="14.4" customHeight="1" x14ac:dyDescent="0.3">
      <c r="A410" s="625" t="s">
        <v>2908</v>
      </c>
      <c r="B410" s="626" t="s">
        <v>2716</v>
      </c>
      <c r="C410" s="626" t="s">
        <v>3027</v>
      </c>
      <c r="D410" s="626" t="s">
        <v>865</v>
      </c>
      <c r="E410" s="626" t="s">
        <v>3028</v>
      </c>
      <c r="F410" s="629"/>
      <c r="G410" s="629"/>
      <c r="H410" s="642">
        <v>0</v>
      </c>
      <c r="I410" s="629">
        <v>2</v>
      </c>
      <c r="J410" s="629">
        <v>1224.52</v>
      </c>
      <c r="K410" s="642">
        <v>1</v>
      </c>
      <c r="L410" s="629">
        <v>2</v>
      </c>
      <c r="M410" s="630">
        <v>1224.52</v>
      </c>
    </row>
    <row r="411" spans="1:13" ht="14.4" customHeight="1" x14ac:dyDescent="0.3">
      <c r="A411" s="625" t="s">
        <v>2908</v>
      </c>
      <c r="B411" s="626" t="s">
        <v>2746</v>
      </c>
      <c r="C411" s="626" t="s">
        <v>3860</v>
      </c>
      <c r="D411" s="626" t="s">
        <v>2747</v>
      </c>
      <c r="E411" s="626" t="s">
        <v>3861</v>
      </c>
      <c r="F411" s="629">
        <v>1</v>
      </c>
      <c r="G411" s="629">
        <v>200.07</v>
      </c>
      <c r="H411" s="642">
        <v>1</v>
      </c>
      <c r="I411" s="629"/>
      <c r="J411" s="629"/>
      <c r="K411" s="642">
        <v>0</v>
      </c>
      <c r="L411" s="629">
        <v>1</v>
      </c>
      <c r="M411" s="630">
        <v>200.07</v>
      </c>
    </row>
    <row r="412" spans="1:13" ht="14.4" customHeight="1" x14ac:dyDescent="0.3">
      <c r="A412" s="625" t="s">
        <v>2908</v>
      </c>
      <c r="B412" s="626" t="s">
        <v>2761</v>
      </c>
      <c r="C412" s="626" t="s">
        <v>3862</v>
      </c>
      <c r="D412" s="626" t="s">
        <v>3772</v>
      </c>
      <c r="E412" s="626" t="s">
        <v>3518</v>
      </c>
      <c r="F412" s="629">
        <v>1</v>
      </c>
      <c r="G412" s="629">
        <v>610.14</v>
      </c>
      <c r="H412" s="642">
        <v>1</v>
      </c>
      <c r="I412" s="629"/>
      <c r="J412" s="629"/>
      <c r="K412" s="642">
        <v>0</v>
      </c>
      <c r="L412" s="629">
        <v>1</v>
      </c>
      <c r="M412" s="630">
        <v>610.14</v>
      </c>
    </row>
    <row r="413" spans="1:13" ht="14.4" customHeight="1" x14ac:dyDescent="0.3">
      <c r="A413" s="625" t="s">
        <v>2908</v>
      </c>
      <c r="B413" s="626" t="s">
        <v>2872</v>
      </c>
      <c r="C413" s="626" t="s">
        <v>3368</v>
      </c>
      <c r="D413" s="626" t="s">
        <v>3369</v>
      </c>
      <c r="E413" s="626" t="s">
        <v>3161</v>
      </c>
      <c r="F413" s="629"/>
      <c r="G413" s="629"/>
      <c r="H413" s="642">
        <v>0</v>
      </c>
      <c r="I413" s="629">
        <v>2</v>
      </c>
      <c r="J413" s="629">
        <v>65.48</v>
      </c>
      <c r="K413" s="642">
        <v>1</v>
      </c>
      <c r="L413" s="629">
        <v>2</v>
      </c>
      <c r="M413" s="630">
        <v>65.48</v>
      </c>
    </row>
    <row r="414" spans="1:13" ht="14.4" customHeight="1" x14ac:dyDescent="0.3">
      <c r="A414" s="625" t="s">
        <v>2908</v>
      </c>
      <c r="B414" s="626" t="s">
        <v>2872</v>
      </c>
      <c r="C414" s="626" t="s">
        <v>3372</v>
      </c>
      <c r="D414" s="626" t="s">
        <v>3373</v>
      </c>
      <c r="E414" s="626" t="s">
        <v>3374</v>
      </c>
      <c r="F414" s="629">
        <v>2</v>
      </c>
      <c r="G414" s="629">
        <v>628.70000000000005</v>
      </c>
      <c r="H414" s="642">
        <v>1</v>
      </c>
      <c r="I414" s="629"/>
      <c r="J414" s="629"/>
      <c r="K414" s="642">
        <v>0</v>
      </c>
      <c r="L414" s="629">
        <v>2</v>
      </c>
      <c r="M414" s="630">
        <v>628.70000000000005</v>
      </c>
    </row>
    <row r="415" spans="1:13" ht="14.4" customHeight="1" x14ac:dyDescent="0.3">
      <c r="A415" s="625" t="s">
        <v>2909</v>
      </c>
      <c r="B415" s="626" t="s">
        <v>2735</v>
      </c>
      <c r="C415" s="626" t="s">
        <v>2001</v>
      </c>
      <c r="D415" s="626" t="s">
        <v>2002</v>
      </c>
      <c r="E415" s="626" t="s">
        <v>2003</v>
      </c>
      <c r="F415" s="629"/>
      <c r="G415" s="629"/>
      <c r="H415" s="642">
        <v>0</v>
      </c>
      <c r="I415" s="629">
        <v>1</v>
      </c>
      <c r="J415" s="629">
        <v>414.85</v>
      </c>
      <c r="K415" s="642">
        <v>1</v>
      </c>
      <c r="L415" s="629">
        <v>1</v>
      </c>
      <c r="M415" s="630">
        <v>414.85</v>
      </c>
    </row>
    <row r="416" spans="1:13" ht="14.4" customHeight="1" x14ac:dyDescent="0.3">
      <c r="A416" s="625" t="s">
        <v>2909</v>
      </c>
      <c r="B416" s="626" t="s">
        <v>2828</v>
      </c>
      <c r="C416" s="626" t="s">
        <v>2616</v>
      </c>
      <c r="D416" s="626" t="s">
        <v>2013</v>
      </c>
      <c r="E416" s="626" t="s">
        <v>2617</v>
      </c>
      <c r="F416" s="629"/>
      <c r="G416" s="629"/>
      <c r="H416" s="642">
        <v>0</v>
      </c>
      <c r="I416" s="629">
        <v>2</v>
      </c>
      <c r="J416" s="629">
        <v>386.52</v>
      </c>
      <c r="K416" s="642">
        <v>1</v>
      </c>
      <c r="L416" s="629">
        <v>2</v>
      </c>
      <c r="M416" s="630">
        <v>386.52</v>
      </c>
    </row>
    <row r="417" spans="1:13" ht="14.4" customHeight="1" x14ac:dyDescent="0.3">
      <c r="A417" s="625" t="s">
        <v>2910</v>
      </c>
      <c r="B417" s="626" t="s">
        <v>2806</v>
      </c>
      <c r="C417" s="626" t="s">
        <v>3777</v>
      </c>
      <c r="D417" s="626" t="s">
        <v>3778</v>
      </c>
      <c r="E417" s="626" t="s">
        <v>2984</v>
      </c>
      <c r="F417" s="629">
        <v>2</v>
      </c>
      <c r="G417" s="629">
        <v>444.5</v>
      </c>
      <c r="H417" s="642">
        <v>1</v>
      </c>
      <c r="I417" s="629"/>
      <c r="J417" s="629"/>
      <c r="K417" s="642">
        <v>0</v>
      </c>
      <c r="L417" s="629">
        <v>2</v>
      </c>
      <c r="M417" s="630">
        <v>444.5</v>
      </c>
    </row>
    <row r="418" spans="1:13" ht="14.4" customHeight="1" x14ac:dyDescent="0.3">
      <c r="A418" s="625" t="s">
        <v>2911</v>
      </c>
      <c r="B418" s="626" t="s">
        <v>2785</v>
      </c>
      <c r="C418" s="626" t="s">
        <v>2941</v>
      </c>
      <c r="D418" s="626" t="s">
        <v>2942</v>
      </c>
      <c r="E418" s="626" t="s">
        <v>2943</v>
      </c>
      <c r="F418" s="629"/>
      <c r="G418" s="629"/>
      <c r="H418" s="642">
        <v>0</v>
      </c>
      <c r="I418" s="629">
        <v>1</v>
      </c>
      <c r="J418" s="629">
        <v>333.31</v>
      </c>
      <c r="K418" s="642">
        <v>1</v>
      </c>
      <c r="L418" s="629">
        <v>1</v>
      </c>
      <c r="M418" s="630">
        <v>333.31</v>
      </c>
    </row>
    <row r="419" spans="1:13" ht="14.4" customHeight="1" x14ac:dyDescent="0.3">
      <c r="A419" s="625" t="s">
        <v>2911</v>
      </c>
      <c r="B419" s="626" t="s">
        <v>2843</v>
      </c>
      <c r="C419" s="626" t="s">
        <v>3878</v>
      </c>
      <c r="D419" s="626" t="s">
        <v>3879</v>
      </c>
      <c r="E419" s="626" t="s">
        <v>3880</v>
      </c>
      <c r="F419" s="629"/>
      <c r="G419" s="629"/>
      <c r="H419" s="642">
        <v>0</v>
      </c>
      <c r="I419" s="629">
        <v>1</v>
      </c>
      <c r="J419" s="629">
        <v>38.51</v>
      </c>
      <c r="K419" s="642">
        <v>1</v>
      </c>
      <c r="L419" s="629">
        <v>1</v>
      </c>
      <c r="M419" s="630">
        <v>38.51</v>
      </c>
    </row>
    <row r="420" spans="1:13" ht="14.4" customHeight="1" x14ac:dyDescent="0.3">
      <c r="A420" s="625" t="s">
        <v>2912</v>
      </c>
      <c r="B420" s="626" t="s">
        <v>2716</v>
      </c>
      <c r="C420" s="626" t="s">
        <v>3027</v>
      </c>
      <c r="D420" s="626" t="s">
        <v>865</v>
      </c>
      <c r="E420" s="626" t="s">
        <v>3028</v>
      </c>
      <c r="F420" s="629"/>
      <c r="G420" s="629"/>
      <c r="H420" s="642">
        <v>0</v>
      </c>
      <c r="I420" s="629">
        <v>3</v>
      </c>
      <c r="J420" s="629">
        <v>1836.78</v>
      </c>
      <c r="K420" s="642">
        <v>1</v>
      </c>
      <c r="L420" s="629">
        <v>3</v>
      </c>
      <c r="M420" s="630">
        <v>1836.78</v>
      </c>
    </row>
    <row r="421" spans="1:13" ht="14.4" customHeight="1" x14ac:dyDescent="0.3">
      <c r="A421" s="625" t="s">
        <v>2912</v>
      </c>
      <c r="B421" s="626" t="s">
        <v>2726</v>
      </c>
      <c r="C421" s="626" t="s">
        <v>706</v>
      </c>
      <c r="D421" s="626" t="s">
        <v>695</v>
      </c>
      <c r="E421" s="626" t="s">
        <v>2728</v>
      </c>
      <c r="F421" s="629">
        <v>2</v>
      </c>
      <c r="G421" s="629">
        <v>0</v>
      </c>
      <c r="H421" s="642"/>
      <c r="I421" s="629"/>
      <c r="J421" s="629"/>
      <c r="K421" s="642"/>
      <c r="L421" s="629">
        <v>2</v>
      </c>
      <c r="M421" s="630">
        <v>0</v>
      </c>
    </row>
    <row r="422" spans="1:13" ht="14.4" customHeight="1" x14ac:dyDescent="0.3">
      <c r="A422" s="625" t="s">
        <v>2912</v>
      </c>
      <c r="B422" s="626" t="s">
        <v>2733</v>
      </c>
      <c r="C422" s="626" t="s">
        <v>3926</v>
      </c>
      <c r="D422" s="626" t="s">
        <v>3467</v>
      </c>
      <c r="E422" s="626" t="s">
        <v>3927</v>
      </c>
      <c r="F422" s="629"/>
      <c r="G422" s="629"/>
      <c r="H422" s="642">
        <v>0</v>
      </c>
      <c r="I422" s="629">
        <v>7</v>
      </c>
      <c r="J422" s="629">
        <v>3282.72</v>
      </c>
      <c r="K422" s="642">
        <v>1</v>
      </c>
      <c r="L422" s="629">
        <v>7</v>
      </c>
      <c r="M422" s="630">
        <v>3282.72</v>
      </c>
    </row>
    <row r="423" spans="1:13" ht="14.4" customHeight="1" x14ac:dyDescent="0.3">
      <c r="A423" s="625" t="s">
        <v>2912</v>
      </c>
      <c r="B423" s="626" t="s">
        <v>2733</v>
      </c>
      <c r="C423" s="626" t="s">
        <v>3928</v>
      </c>
      <c r="D423" s="626" t="s">
        <v>3467</v>
      </c>
      <c r="E423" s="626" t="s">
        <v>3929</v>
      </c>
      <c r="F423" s="629"/>
      <c r="G423" s="629"/>
      <c r="H423" s="642">
        <v>0</v>
      </c>
      <c r="I423" s="629">
        <v>21</v>
      </c>
      <c r="J423" s="629">
        <v>13131.09</v>
      </c>
      <c r="K423" s="642">
        <v>1</v>
      </c>
      <c r="L423" s="629">
        <v>21</v>
      </c>
      <c r="M423" s="630">
        <v>13131.09</v>
      </c>
    </row>
    <row r="424" spans="1:13" ht="14.4" customHeight="1" x14ac:dyDescent="0.3">
      <c r="A424" s="625" t="s">
        <v>2912</v>
      </c>
      <c r="B424" s="626" t="s">
        <v>4300</v>
      </c>
      <c r="C424" s="626" t="s">
        <v>3886</v>
      </c>
      <c r="D424" s="626" t="s">
        <v>3887</v>
      </c>
      <c r="E424" s="626" t="s">
        <v>3888</v>
      </c>
      <c r="F424" s="629">
        <v>9</v>
      </c>
      <c r="G424" s="629">
        <v>6029.64</v>
      </c>
      <c r="H424" s="642">
        <v>1</v>
      </c>
      <c r="I424" s="629"/>
      <c r="J424" s="629"/>
      <c r="K424" s="642">
        <v>0</v>
      </c>
      <c r="L424" s="629">
        <v>9</v>
      </c>
      <c r="M424" s="630">
        <v>6029.64</v>
      </c>
    </row>
    <row r="425" spans="1:13" ht="14.4" customHeight="1" x14ac:dyDescent="0.3">
      <c r="A425" s="625" t="s">
        <v>2912</v>
      </c>
      <c r="B425" s="626" t="s">
        <v>4300</v>
      </c>
      <c r="C425" s="626" t="s">
        <v>3889</v>
      </c>
      <c r="D425" s="626" t="s">
        <v>3887</v>
      </c>
      <c r="E425" s="626" t="s">
        <v>3890</v>
      </c>
      <c r="F425" s="629">
        <v>9</v>
      </c>
      <c r="G425" s="629">
        <v>0</v>
      </c>
      <c r="H425" s="642"/>
      <c r="I425" s="629"/>
      <c r="J425" s="629"/>
      <c r="K425" s="642"/>
      <c r="L425" s="629">
        <v>9</v>
      </c>
      <c r="M425" s="630">
        <v>0</v>
      </c>
    </row>
    <row r="426" spans="1:13" ht="14.4" customHeight="1" x14ac:dyDescent="0.3">
      <c r="A426" s="625" t="s">
        <v>2912</v>
      </c>
      <c r="B426" s="626" t="s">
        <v>2751</v>
      </c>
      <c r="C426" s="626" t="s">
        <v>3913</v>
      </c>
      <c r="D426" s="626" t="s">
        <v>1998</v>
      </c>
      <c r="E426" s="626" t="s">
        <v>3914</v>
      </c>
      <c r="F426" s="629">
        <v>2</v>
      </c>
      <c r="G426" s="629">
        <v>0</v>
      </c>
      <c r="H426" s="642"/>
      <c r="I426" s="629"/>
      <c r="J426" s="629"/>
      <c r="K426" s="642"/>
      <c r="L426" s="629">
        <v>2</v>
      </c>
      <c r="M426" s="630">
        <v>0</v>
      </c>
    </row>
    <row r="427" spans="1:13" ht="14.4" customHeight="1" x14ac:dyDescent="0.3">
      <c r="A427" s="625" t="s">
        <v>2912</v>
      </c>
      <c r="B427" s="626" t="s">
        <v>2751</v>
      </c>
      <c r="C427" s="626" t="s">
        <v>3915</v>
      </c>
      <c r="D427" s="626" t="s">
        <v>1998</v>
      </c>
      <c r="E427" s="626" t="s">
        <v>3916</v>
      </c>
      <c r="F427" s="629"/>
      <c r="G427" s="629"/>
      <c r="H427" s="642">
        <v>0</v>
      </c>
      <c r="I427" s="629">
        <v>1</v>
      </c>
      <c r="J427" s="629">
        <v>83.56</v>
      </c>
      <c r="K427" s="642">
        <v>1</v>
      </c>
      <c r="L427" s="629">
        <v>1</v>
      </c>
      <c r="M427" s="630">
        <v>83.56</v>
      </c>
    </row>
    <row r="428" spans="1:13" ht="14.4" customHeight="1" x14ac:dyDescent="0.3">
      <c r="A428" s="625" t="s">
        <v>2912</v>
      </c>
      <c r="B428" s="626" t="s">
        <v>2751</v>
      </c>
      <c r="C428" s="626" t="s">
        <v>3917</v>
      </c>
      <c r="D428" s="626" t="s">
        <v>3918</v>
      </c>
      <c r="E428" s="626" t="s">
        <v>3919</v>
      </c>
      <c r="F428" s="629">
        <v>3</v>
      </c>
      <c r="G428" s="629">
        <v>75.210000000000008</v>
      </c>
      <c r="H428" s="642">
        <v>1</v>
      </c>
      <c r="I428" s="629"/>
      <c r="J428" s="629"/>
      <c r="K428" s="642">
        <v>0</v>
      </c>
      <c r="L428" s="629">
        <v>3</v>
      </c>
      <c r="M428" s="630">
        <v>75.210000000000008</v>
      </c>
    </row>
    <row r="429" spans="1:13" ht="14.4" customHeight="1" x14ac:dyDescent="0.3">
      <c r="A429" s="625" t="s">
        <v>2912</v>
      </c>
      <c r="B429" s="626" t="s">
        <v>2785</v>
      </c>
      <c r="C429" s="626" t="s">
        <v>2941</v>
      </c>
      <c r="D429" s="626" t="s">
        <v>2942</v>
      </c>
      <c r="E429" s="626" t="s">
        <v>2943</v>
      </c>
      <c r="F429" s="629"/>
      <c r="G429" s="629"/>
      <c r="H429" s="642">
        <v>0</v>
      </c>
      <c r="I429" s="629">
        <v>4</v>
      </c>
      <c r="J429" s="629">
        <v>1333.24</v>
      </c>
      <c r="K429" s="642">
        <v>1</v>
      </c>
      <c r="L429" s="629">
        <v>4</v>
      </c>
      <c r="M429" s="630">
        <v>1333.24</v>
      </c>
    </row>
    <row r="430" spans="1:13" ht="14.4" customHeight="1" x14ac:dyDescent="0.3">
      <c r="A430" s="625" t="s">
        <v>2912</v>
      </c>
      <c r="B430" s="626" t="s">
        <v>2804</v>
      </c>
      <c r="C430" s="626" t="s">
        <v>3720</v>
      </c>
      <c r="D430" s="626" t="s">
        <v>3721</v>
      </c>
      <c r="E430" s="626" t="s">
        <v>3722</v>
      </c>
      <c r="F430" s="629"/>
      <c r="G430" s="629"/>
      <c r="H430" s="642">
        <v>0</v>
      </c>
      <c r="I430" s="629">
        <v>1</v>
      </c>
      <c r="J430" s="629">
        <v>399.92</v>
      </c>
      <c r="K430" s="642">
        <v>1</v>
      </c>
      <c r="L430" s="629">
        <v>1</v>
      </c>
      <c r="M430" s="630">
        <v>399.92</v>
      </c>
    </row>
    <row r="431" spans="1:13" ht="14.4" customHeight="1" x14ac:dyDescent="0.3">
      <c r="A431" s="625" t="s">
        <v>2912</v>
      </c>
      <c r="B431" s="626" t="s">
        <v>2813</v>
      </c>
      <c r="C431" s="626" t="s">
        <v>3403</v>
      </c>
      <c r="D431" s="626" t="s">
        <v>3404</v>
      </c>
      <c r="E431" s="626" t="s">
        <v>3405</v>
      </c>
      <c r="F431" s="629"/>
      <c r="G431" s="629"/>
      <c r="H431" s="642">
        <v>0</v>
      </c>
      <c r="I431" s="629">
        <v>4</v>
      </c>
      <c r="J431" s="629">
        <v>279.44</v>
      </c>
      <c r="K431" s="642">
        <v>1</v>
      </c>
      <c r="L431" s="629">
        <v>4</v>
      </c>
      <c r="M431" s="630">
        <v>279.44</v>
      </c>
    </row>
    <row r="432" spans="1:13" ht="14.4" customHeight="1" x14ac:dyDescent="0.3">
      <c r="A432" s="625" t="s">
        <v>2912</v>
      </c>
      <c r="B432" s="626" t="s">
        <v>2834</v>
      </c>
      <c r="C432" s="626" t="s">
        <v>3884</v>
      </c>
      <c r="D432" s="626" t="s">
        <v>2835</v>
      </c>
      <c r="E432" s="626" t="s">
        <v>1698</v>
      </c>
      <c r="F432" s="629">
        <v>2</v>
      </c>
      <c r="G432" s="629">
        <v>184.82999999999998</v>
      </c>
      <c r="H432" s="642">
        <v>1</v>
      </c>
      <c r="I432" s="629"/>
      <c r="J432" s="629"/>
      <c r="K432" s="642">
        <v>0</v>
      </c>
      <c r="L432" s="629">
        <v>2</v>
      </c>
      <c r="M432" s="630">
        <v>184.82999999999998</v>
      </c>
    </row>
    <row r="433" spans="1:13" ht="14.4" customHeight="1" x14ac:dyDescent="0.3">
      <c r="A433" s="625" t="s">
        <v>2913</v>
      </c>
      <c r="B433" s="626" t="s">
        <v>2785</v>
      </c>
      <c r="C433" s="626" t="s">
        <v>2941</v>
      </c>
      <c r="D433" s="626" t="s">
        <v>2942</v>
      </c>
      <c r="E433" s="626" t="s">
        <v>2943</v>
      </c>
      <c r="F433" s="629"/>
      <c r="G433" s="629"/>
      <c r="H433" s="642">
        <v>0</v>
      </c>
      <c r="I433" s="629">
        <v>3</v>
      </c>
      <c r="J433" s="629">
        <v>999.93000000000006</v>
      </c>
      <c r="K433" s="642">
        <v>1</v>
      </c>
      <c r="L433" s="629">
        <v>3</v>
      </c>
      <c r="M433" s="630">
        <v>999.93000000000006</v>
      </c>
    </row>
    <row r="434" spans="1:13" ht="14.4" customHeight="1" x14ac:dyDescent="0.3">
      <c r="A434" s="625" t="s">
        <v>2913</v>
      </c>
      <c r="B434" s="626" t="s">
        <v>2830</v>
      </c>
      <c r="C434" s="626" t="s">
        <v>3024</v>
      </c>
      <c r="D434" s="626" t="s">
        <v>1881</v>
      </c>
      <c r="E434" s="626" t="s">
        <v>3025</v>
      </c>
      <c r="F434" s="629"/>
      <c r="G434" s="629"/>
      <c r="H434" s="642">
        <v>0</v>
      </c>
      <c r="I434" s="629">
        <v>2</v>
      </c>
      <c r="J434" s="629">
        <v>193.26</v>
      </c>
      <c r="K434" s="642">
        <v>1</v>
      </c>
      <c r="L434" s="629">
        <v>2</v>
      </c>
      <c r="M434" s="630">
        <v>193.26</v>
      </c>
    </row>
    <row r="435" spans="1:13" ht="14.4" customHeight="1" x14ac:dyDescent="0.3">
      <c r="A435" s="625" t="s">
        <v>2913</v>
      </c>
      <c r="B435" s="626" t="s">
        <v>2830</v>
      </c>
      <c r="C435" s="626" t="s">
        <v>3663</v>
      </c>
      <c r="D435" s="626" t="s">
        <v>1881</v>
      </c>
      <c r="E435" s="626" t="s">
        <v>3664</v>
      </c>
      <c r="F435" s="629"/>
      <c r="G435" s="629"/>
      <c r="H435" s="642">
        <v>0</v>
      </c>
      <c r="I435" s="629">
        <v>2</v>
      </c>
      <c r="J435" s="629">
        <v>386.52</v>
      </c>
      <c r="K435" s="642">
        <v>1</v>
      </c>
      <c r="L435" s="629">
        <v>2</v>
      </c>
      <c r="M435" s="630">
        <v>386.52</v>
      </c>
    </row>
    <row r="436" spans="1:13" ht="14.4" customHeight="1" x14ac:dyDescent="0.3">
      <c r="A436" s="625" t="s">
        <v>2913</v>
      </c>
      <c r="B436" s="626" t="s">
        <v>2830</v>
      </c>
      <c r="C436" s="626" t="s">
        <v>667</v>
      </c>
      <c r="D436" s="626" t="s">
        <v>668</v>
      </c>
      <c r="E436" s="626" t="s">
        <v>2831</v>
      </c>
      <c r="F436" s="629">
        <v>2</v>
      </c>
      <c r="G436" s="629">
        <v>193.26</v>
      </c>
      <c r="H436" s="642">
        <v>1</v>
      </c>
      <c r="I436" s="629"/>
      <c r="J436" s="629"/>
      <c r="K436" s="642">
        <v>0</v>
      </c>
      <c r="L436" s="629">
        <v>2</v>
      </c>
      <c r="M436" s="630">
        <v>193.26</v>
      </c>
    </row>
    <row r="437" spans="1:13" ht="14.4" customHeight="1" x14ac:dyDescent="0.3">
      <c r="A437" s="625" t="s">
        <v>2913</v>
      </c>
      <c r="B437" s="626" t="s">
        <v>2861</v>
      </c>
      <c r="C437" s="626" t="s">
        <v>3947</v>
      </c>
      <c r="D437" s="626" t="s">
        <v>3948</v>
      </c>
      <c r="E437" s="626" t="s">
        <v>2044</v>
      </c>
      <c r="F437" s="629">
        <v>3</v>
      </c>
      <c r="G437" s="629">
        <v>1239.6600000000001</v>
      </c>
      <c r="H437" s="642">
        <v>1</v>
      </c>
      <c r="I437" s="629"/>
      <c r="J437" s="629"/>
      <c r="K437" s="642">
        <v>0</v>
      </c>
      <c r="L437" s="629">
        <v>3</v>
      </c>
      <c r="M437" s="630">
        <v>1239.6600000000001</v>
      </c>
    </row>
    <row r="438" spans="1:13" ht="14.4" customHeight="1" thickBot="1" x14ac:dyDescent="0.35">
      <c r="A438" s="631" t="s">
        <v>2913</v>
      </c>
      <c r="B438" s="632" t="s">
        <v>2862</v>
      </c>
      <c r="C438" s="632" t="s">
        <v>3960</v>
      </c>
      <c r="D438" s="632" t="s">
        <v>3961</v>
      </c>
      <c r="E438" s="632" t="s">
        <v>3585</v>
      </c>
      <c r="F438" s="635">
        <v>2</v>
      </c>
      <c r="G438" s="635">
        <v>826.44</v>
      </c>
      <c r="H438" s="643">
        <v>1</v>
      </c>
      <c r="I438" s="635"/>
      <c r="J438" s="635"/>
      <c r="K438" s="643">
        <v>0</v>
      </c>
      <c r="L438" s="635">
        <v>2</v>
      </c>
      <c r="M438" s="636">
        <v>826.44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526</v>
      </c>
      <c r="B4" s="611" t="s">
        <v>527</v>
      </c>
      <c r="C4" s="612" t="s">
        <v>528</v>
      </c>
      <c r="D4" s="612" t="s">
        <v>527</v>
      </c>
      <c r="E4" s="612" t="s">
        <v>527</v>
      </c>
      <c r="F4" s="613" t="s">
        <v>527</v>
      </c>
      <c r="G4" s="612" t="s">
        <v>527</v>
      </c>
      <c r="H4" s="612" t="s">
        <v>157</v>
      </c>
    </row>
    <row r="5" spans="1:8" ht="14.4" customHeight="1" x14ac:dyDescent="0.3">
      <c r="A5" s="610" t="s">
        <v>526</v>
      </c>
      <c r="B5" s="611" t="s">
        <v>4301</v>
      </c>
      <c r="C5" s="612" t="s">
        <v>4302</v>
      </c>
      <c r="D5" s="612">
        <v>825558.5226895134</v>
      </c>
      <c r="E5" s="612">
        <v>622859.88343342999</v>
      </c>
      <c r="F5" s="613">
        <v>0.75447090220117941</v>
      </c>
      <c r="G5" s="612">
        <v>-202698.63925608341</v>
      </c>
      <c r="H5" s="612" t="s">
        <v>2</v>
      </c>
    </row>
    <row r="6" spans="1:8" ht="14.4" customHeight="1" x14ac:dyDescent="0.3">
      <c r="A6" s="610" t="s">
        <v>526</v>
      </c>
      <c r="B6" s="611" t="s">
        <v>4303</v>
      </c>
      <c r="C6" s="612" t="s">
        <v>4304</v>
      </c>
      <c r="D6" s="612">
        <v>790614.21531039057</v>
      </c>
      <c r="E6" s="612">
        <v>705208.97999999952</v>
      </c>
      <c r="F6" s="613">
        <v>0.89197609446364245</v>
      </c>
      <c r="G6" s="612">
        <v>-85405.235310391057</v>
      </c>
      <c r="H6" s="612" t="s">
        <v>2</v>
      </c>
    </row>
    <row r="7" spans="1:8" ht="14.4" customHeight="1" x14ac:dyDescent="0.3">
      <c r="A7" s="610" t="s">
        <v>526</v>
      </c>
      <c r="B7" s="611" t="s">
        <v>4305</v>
      </c>
      <c r="C7" s="612" t="s">
        <v>4306</v>
      </c>
      <c r="D7" s="612">
        <v>7214959.0775624132</v>
      </c>
      <c r="E7" s="612">
        <v>6617732.3000000026</v>
      </c>
      <c r="F7" s="613">
        <v>0.9172238163595815</v>
      </c>
      <c r="G7" s="612">
        <v>-597226.77756241057</v>
      </c>
      <c r="H7" s="612" t="s">
        <v>2</v>
      </c>
    </row>
    <row r="8" spans="1:8" ht="14.4" customHeight="1" x14ac:dyDescent="0.3">
      <c r="A8" s="610" t="s">
        <v>526</v>
      </c>
      <c r="B8" s="611" t="s">
        <v>4307</v>
      </c>
      <c r="C8" s="612" t="s">
        <v>4308</v>
      </c>
      <c r="D8" s="612">
        <v>4353.9605581005326</v>
      </c>
      <c r="E8" s="612">
        <v>669.92000000000007</v>
      </c>
      <c r="F8" s="613">
        <v>0.1538645082013009</v>
      </c>
      <c r="G8" s="612">
        <v>-3684.0405581005325</v>
      </c>
      <c r="H8" s="612" t="s">
        <v>2</v>
      </c>
    </row>
    <row r="9" spans="1:8" ht="14.4" customHeight="1" x14ac:dyDescent="0.3">
      <c r="A9" s="610" t="s">
        <v>526</v>
      </c>
      <c r="B9" s="611" t="s">
        <v>4307</v>
      </c>
      <c r="C9" s="612" t="s">
        <v>4308</v>
      </c>
      <c r="D9" s="612">
        <v>4353.9605581005326</v>
      </c>
      <c r="E9" s="612">
        <v>1882.88</v>
      </c>
      <c r="F9" s="613">
        <v>0.43245224086766398</v>
      </c>
      <c r="G9" s="612">
        <v>-2471.0805581005325</v>
      </c>
      <c r="H9" s="612" t="s">
        <v>2</v>
      </c>
    </row>
    <row r="10" spans="1:8" ht="14.4" customHeight="1" x14ac:dyDescent="0.3">
      <c r="A10" s="610" t="s">
        <v>526</v>
      </c>
      <c r="B10" s="611" t="s">
        <v>4309</v>
      </c>
      <c r="C10" s="612" t="s">
        <v>4310</v>
      </c>
      <c r="D10" s="612">
        <v>621880.81819987635</v>
      </c>
      <c r="E10" s="612">
        <v>553268.32000000007</v>
      </c>
      <c r="F10" s="613">
        <v>0.88966937684541381</v>
      </c>
      <c r="G10" s="612">
        <v>-68612.498199876281</v>
      </c>
      <c r="H10" s="612" t="s">
        <v>2</v>
      </c>
    </row>
    <row r="11" spans="1:8" ht="14.4" customHeight="1" x14ac:dyDescent="0.3">
      <c r="A11" s="610" t="s">
        <v>526</v>
      </c>
      <c r="B11" s="611" t="s">
        <v>4311</v>
      </c>
      <c r="C11" s="612" t="s">
        <v>4312</v>
      </c>
      <c r="D11" s="612">
        <v>916.66666666666663</v>
      </c>
      <c r="E11" s="612">
        <v>3258.8399999999997</v>
      </c>
      <c r="F11" s="613">
        <v>3.5550981818181815</v>
      </c>
      <c r="G11" s="612">
        <v>2342.1733333333332</v>
      </c>
      <c r="H11" s="612" t="s">
        <v>2</v>
      </c>
    </row>
    <row r="12" spans="1:8" ht="14.4" customHeight="1" x14ac:dyDescent="0.3">
      <c r="A12" s="610" t="s">
        <v>526</v>
      </c>
      <c r="B12" s="611" t="s">
        <v>4313</v>
      </c>
      <c r="C12" s="612" t="s">
        <v>4314</v>
      </c>
      <c r="D12" s="612">
        <v>686342.4089075434</v>
      </c>
      <c r="E12" s="612">
        <v>454456.12999999995</v>
      </c>
      <c r="F12" s="613">
        <v>0.6621419922504298</v>
      </c>
      <c r="G12" s="612">
        <v>-231886.27890754346</v>
      </c>
      <c r="H12" s="612" t="s">
        <v>2</v>
      </c>
    </row>
    <row r="13" spans="1:8" ht="14.4" customHeight="1" x14ac:dyDescent="0.3">
      <c r="A13" s="610" t="s">
        <v>526</v>
      </c>
      <c r="B13" s="611" t="s">
        <v>4315</v>
      </c>
      <c r="C13" s="612" t="s">
        <v>4316</v>
      </c>
      <c r="D13" s="612">
        <v>77066.522676972396</v>
      </c>
      <c r="E13" s="612">
        <v>73726.33</v>
      </c>
      <c r="F13" s="613">
        <v>0.95665831854159356</v>
      </c>
      <c r="G13" s="612">
        <v>-3340.1926769723941</v>
      </c>
      <c r="H13" s="612" t="s">
        <v>2</v>
      </c>
    </row>
    <row r="14" spans="1:8" ht="14.4" customHeight="1" x14ac:dyDescent="0.3">
      <c r="A14" s="610" t="s">
        <v>526</v>
      </c>
      <c r="B14" s="611" t="s">
        <v>4317</v>
      </c>
      <c r="C14" s="612" t="s">
        <v>4318</v>
      </c>
      <c r="D14" s="612">
        <v>403202.95793957746</v>
      </c>
      <c r="E14" s="612">
        <v>269732.81</v>
      </c>
      <c r="F14" s="613">
        <v>0.66897527582230976</v>
      </c>
      <c r="G14" s="612">
        <v>-133470.14793957747</v>
      </c>
      <c r="H14" s="612" t="s">
        <v>2</v>
      </c>
    </row>
    <row r="15" spans="1:8" ht="14.4" customHeight="1" x14ac:dyDescent="0.3">
      <c r="A15" s="610" t="s">
        <v>526</v>
      </c>
      <c r="B15" s="611" t="s">
        <v>4319</v>
      </c>
      <c r="C15" s="612" t="s">
        <v>4320</v>
      </c>
      <c r="D15" s="612">
        <v>285742.14644716168</v>
      </c>
      <c r="E15" s="612">
        <v>308927.05999999994</v>
      </c>
      <c r="F15" s="613">
        <v>1.0811392853350932</v>
      </c>
      <c r="G15" s="612">
        <v>23184.913552838261</v>
      </c>
      <c r="H15" s="612" t="s">
        <v>2</v>
      </c>
    </row>
    <row r="16" spans="1:8" ht="14.4" customHeight="1" x14ac:dyDescent="0.3">
      <c r="A16" s="610" t="s">
        <v>526</v>
      </c>
      <c r="B16" s="611" t="s">
        <v>6</v>
      </c>
      <c r="C16" s="612" t="s">
        <v>528</v>
      </c>
      <c r="D16" s="612">
        <v>10910637.296958216</v>
      </c>
      <c r="E16" s="612">
        <v>9611723.4534334335</v>
      </c>
      <c r="F16" s="613">
        <v>0.88094977331095892</v>
      </c>
      <c r="G16" s="612">
        <v>-1298913.843524782</v>
      </c>
      <c r="H16" s="612" t="s">
        <v>543</v>
      </c>
    </row>
    <row r="18" spans="1:8" ht="14.4" customHeight="1" x14ac:dyDescent="0.3">
      <c r="A18" s="610" t="s">
        <v>526</v>
      </c>
      <c r="B18" s="611" t="s">
        <v>527</v>
      </c>
      <c r="C18" s="612" t="s">
        <v>528</v>
      </c>
      <c r="D18" s="612" t="s">
        <v>527</v>
      </c>
      <c r="E18" s="612" t="s">
        <v>527</v>
      </c>
      <c r="F18" s="613" t="s">
        <v>527</v>
      </c>
      <c r="G18" s="612" t="s">
        <v>527</v>
      </c>
      <c r="H18" s="612" t="s">
        <v>157</v>
      </c>
    </row>
    <row r="19" spans="1:8" ht="14.4" customHeight="1" x14ac:dyDescent="0.3">
      <c r="A19" s="610" t="s">
        <v>548</v>
      </c>
      <c r="B19" s="611" t="s">
        <v>4303</v>
      </c>
      <c r="C19" s="612" t="s">
        <v>4304</v>
      </c>
      <c r="D19" s="612">
        <v>8658.1068196088308</v>
      </c>
      <c r="E19" s="612">
        <v>6180.2</v>
      </c>
      <c r="F19" s="613">
        <v>0.71380500711808248</v>
      </c>
      <c r="G19" s="612">
        <v>-2477.906819608831</v>
      </c>
      <c r="H19" s="612" t="s">
        <v>2</v>
      </c>
    </row>
    <row r="20" spans="1:8" ht="14.4" customHeight="1" x14ac:dyDescent="0.3">
      <c r="A20" s="610" t="s">
        <v>548</v>
      </c>
      <c r="B20" s="611" t="s">
        <v>4305</v>
      </c>
      <c r="C20" s="612" t="s">
        <v>4306</v>
      </c>
      <c r="D20" s="612">
        <v>8243.9111337144841</v>
      </c>
      <c r="E20" s="612">
        <v>8165.5299999999988</v>
      </c>
      <c r="F20" s="613">
        <v>0.99049223936998354</v>
      </c>
      <c r="G20" s="612">
        <v>-78.381133714485259</v>
      </c>
      <c r="H20" s="612" t="s">
        <v>2</v>
      </c>
    </row>
    <row r="21" spans="1:8" ht="14.4" customHeight="1" x14ac:dyDescent="0.3">
      <c r="A21" s="610" t="s">
        <v>548</v>
      </c>
      <c r="B21" s="611" t="s">
        <v>4317</v>
      </c>
      <c r="C21" s="612" t="s">
        <v>4318</v>
      </c>
      <c r="D21" s="612">
        <v>41152.828786519356</v>
      </c>
      <c r="E21" s="612">
        <v>32219.32</v>
      </c>
      <c r="F21" s="613">
        <v>0.78291871907853505</v>
      </c>
      <c r="G21" s="612">
        <v>-8933.5087865193564</v>
      </c>
      <c r="H21" s="612" t="s">
        <v>2</v>
      </c>
    </row>
    <row r="22" spans="1:8" ht="14.4" customHeight="1" x14ac:dyDescent="0.3">
      <c r="A22" s="610" t="s">
        <v>548</v>
      </c>
      <c r="B22" s="611" t="s">
        <v>4319</v>
      </c>
      <c r="C22" s="612" t="s">
        <v>4320</v>
      </c>
      <c r="D22" s="612">
        <v>1741.9364993267052</v>
      </c>
      <c r="E22" s="612">
        <v>1624</v>
      </c>
      <c r="F22" s="613">
        <v>0.93229575281745913</v>
      </c>
      <c r="G22" s="612">
        <v>-117.93649932670519</v>
      </c>
      <c r="H22" s="612" t="s">
        <v>2</v>
      </c>
    </row>
    <row r="23" spans="1:8" ht="14.4" customHeight="1" x14ac:dyDescent="0.3">
      <c r="A23" s="610" t="s">
        <v>548</v>
      </c>
      <c r="B23" s="611" t="s">
        <v>4301</v>
      </c>
      <c r="C23" s="612" t="s">
        <v>4302</v>
      </c>
      <c r="D23" s="612">
        <v>0</v>
      </c>
      <c r="E23" s="612">
        <v>113.99999801503159</v>
      </c>
      <c r="F23" s="613" t="s">
        <v>527</v>
      </c>
      <c r="G23" s="612">
        <v>113.99999801503159</v>
      </c>
      <c r="H23" s="612" t="s">
        <v>2</v>
      </c>
    </row>
    <row r="24" spans="1:8" ht="14.4" customHeight="1" x14ac:dyDescent="0.3">
      <c r="A24" s="610" t="s">
        <v>548</v>
      </c>
      <c r="B24" s="611" t="s">
        <v>6</v>
      </c>
      <c r="C24" s="612" t="s">
        <v>549</v>
      </c>
      <c r="D24" s="612">
        <v>59796.783239169374</v>
      </c>
      <c r="E24" s="612">
        <v>48303.049998015034</v>
      </c>
      <c r="F24" s="613">
        <v>0.80778676345878309</v>
      </c>
      <c r="G24" s="612">
        <v>-11493.733241154339</v>
      </c>
      <c r="H24" s="612" t="s">
        <v>546</v>
      </c>
    </row>
    <row r="25" spans="1:8" ht="14.4" customHeight="1" x14ac:dyDescent="0.3">
      <c r="A25" s="610" t="s">
        <v>527</v>
      </c>
      <c r="B25" s="611" t="s">
        <v>527</v>
      </c>
      <c r="C25" s="612" t="s">
        <v>527</v>
      </c>
      <c r="D25" s="612" t="s">
        <v>527</v>
      </c>
      <c r="E25" s="612" t="s">
        <v>527</v>
      </c>
      <c r="F25" s="613" t="s">
        <v>527</v>
      </c>
      <c r="G25" s="612" t="s">
        <v>527</v>
      </c>
      <c r="H25" s="612" t="s">
        <v>547</v>
      </c>
    </row>
    <row r="26" spans="1:8" ht="14.4" customHeight="1" x14ac:dyDescent="0.3">
      <c r="A26" s="610" t="s">
        <v>550</v>
      </c>
      <c r="B26" s="611" t="s">
        <v>4303</v>
      </c>
      <c r="C26" s="612" t="s">
        <v>4304</v>
      </c>
      <c r="D26" s="612">
        <v>490728.41201104043</v>
      </c>
      <c r="E26" s="612">
        <v>437617.73000000016</v>
      </c>
      <c r="F26" s="613">
        <v>0.89177174031275497</v>
      </c>
      <c r="G26" s="612">
        <v>-53110.682011040277</v>
      </c>
      <c r="H26" s="612" t="s">
        <v>2</v>
      </c>
    </row>
    <row r="27" spans="1:8" ht="14.4" customHeight="1" x14ac:dyDescent="0.3">
      <c r="A27" s="610" t="s">
        <v>550</v>
      </c>
      <c r="B27" s="611" t="s">
        <v>4305</v>
      </c>
      <c r="C27" s="612" t="s">
        <v>4306</v>
      </c>
      <c r="D27" s="612">
        <v>3735642.1027373248</v>
      </c>
      <c r="E27" s="612">
        <v>3670722.5099999988</v>
      </c>
      <c r="F27" s="613">
        <v>0.98262157054880728</v>
      </c>
      <c r="G27" s="612">
        <v>-64919.592737325933</v>
      </c>
      <c r="H27" s="612" t="s">
        <v>2</v>
      </c>
    </row>
    <row r="28" spans="1:8" ht="14.4" customHeight="1" x14ac:dyDescent="0.3">
      <c r="A28" s="610" t="s">
        <v>550</v>
      </c>
      <c r="B28" s="611" t="s">
        <v>4307</v>
      </c>
      <c r="C28" s="612" t="s">
        <v>4308</v>
      </c>
      <c r="D28" s="612">
        <v>4353.9605581005326</v>
      </c>
      <c r="E28" s="612">
        <v>1882.88</v>
      </c>
      <c r="F28" s="613">
        <v>0.43245224086766398</v>
      </c>
      <c r="G28" s="612">
        <v>-2471.0805581005325</v>
      </c>
      <c r="H28" s="612" t="s">
        <v>2</v>
      </c>
    </row>
    <row r="29" spans="1:8" ht="14.4" customHeight="1" x14ac:dyDescent="0.3">
      <c r="A29" s="610" t="s">
        <v>550</v>
      </c>
      <c r="B29" s="611" t="s">
        <v>527</v>
      </c>
      <c r="C29" s="612" t="e">
        <v>#N/A</v>
      </c>
      <c r="D29" s="612" t="s">
        <v>527</v>
      </c>
      <c r="E29" s="612" t="s">
        <v>527</v>
      </c>
      <c r="F29" s="613" t="s">
        <v>527</v>
      </c>
      <c r="G29" s="612" t="s">
        <v>527</v>
      </c>
      <c r="H29" s="612" t="s">
        <v>157</v>
      </c>
    </row>
    <row r="30" spans="1:8" ht="14.4" customHeight="1" x14ac:dyDescent="0.3">
      <c r="A30" s="610" t="s">
        <v>550</v>
      </c>
      <c r="B30" s="611" t="s">
        <v>4309</v>
      </c>
      <c r="C30" s="612" t="s">
        <v>4310</v>
      </c>
      <c r="D30" s="612">
        <v>495837.84468047769</v>
      </c>
      <c r="E30" s="612">
        <v>476001.66000000003</v>
      </c>
      <c r="F30" s="613">
        <v>0.95999461337353087</v>
      </c>
      <c r="G30" s="612">
        <v>-19836.184680477658</v>
      </c>
      <c r="H30" s="612" t="s">
        <v>2</v>
      </c>
    </row>
    <row r="31" spans="1:8" ht="14.4" customHeight="1" x14ac:dyDescent="0.3">
      <c r="A31" s="610" t="s">
        <v>550</v>
      </c>
      <c r="B31" s="611" t="s">
        <v>4311</v>
      </c>
      <c r="C31" s="612" t="s">
        <v>4312</v>
      </c>
      <c r="D31" s="612">
        <v>916.66666666666663</v>
      </c>
      <c r="E31" s="612">
        <v>3258.8399999999997</v>
      </c>
      <c r="F31" s="613">
        <v>3.5550981818181815</v>
      </c>
      <c r="G31" s="612">
        <v>2342.1733333333332</v>
      </c>
      <c r="H31" s="612" t="s">
        <v>2</v>
      </c>
    </row>
    <row r="32" spans="1:8" ht="14.4" customHeight="1" x14ac:dyDescent="0.3">
      <c r="A32" s="610" t="s">
        <v>550</v>
      </c>
      <c r="B32" s="611" t="s">
        <v>4313</v>
      </c>
      <c r="C32" s="612" t="s">
        <v>4314</v>
      </c>
      <c r="D32" s="612">
        <v>348990.17902389576</v>
      </c>
      <c r="E32" s="612">
        <v>287110.82999999996</v>
      </c>
      <c r="F32" s="613">
        <v>0.82269028544880962</v>
      </c>
      <c r="G32" s="612">
        <v>-61879.349023895804</v>
      </c>
      <c r="H32" s="612" t="s">
        <v>2</v>
      </c>
    </row>
    <row r="33" spans="1:8" ht="14.4" customHeight="1" x14ac:dyDescent="0.3">
      <c r="A33" s="610" t="s">
        <v>550</v>
      </c>
      <c r="B33" s="611" t="s">
        <v>4315</v>
      </c>
      <c r="C33" s="612" t="s">
        <v>4316</v>
      </c>
      <c r="D33" s="612">
        <v>49199.160006123238</v>
      </c>
      <c r="E33" s="612">
        <v>46101.729999999981</v>
      </c>
      <c r="F33" s="613">
        <v>0.93704303069935024</v>
      </c>
      <c r="G33" s="612">
        <v>-3097.430006123257</v>
      </c>
      <c r="H33" s="612" t="s">
        <v>2</v>
      </c>
    </row>
    <row r="34" spans="1:8" ht="14.4" customHeight="1" x14ac:dyDescent="0.3">
      <c r="A34" s="610" t="s">
        <v>550</v>
      </c>
      <c r="B34" s="611" t="s">
        <v>4317</v>
      </c>
      <c r="C34" s="612" t="s">
        <v>4318</v>
      </c>
      <c r="D34" s="612">
        <v>31403.019673822317</v>
      </c>
      <c r="E34" s="612">
        <v>22380.97</v>
      </c>
      <c r="F34" s="613">
        <v>0.71270120620460164</v>
      </c>
      <c r="G34" s="612">
        <v>-9022.0496738223155</v>
      </c>
      <c r="H34" s="612" t="s">
        <v>2</v>
      </c>
    </row>
    <row r="35" spans="1:8" ht="14.4" customHeight="1" x14ac:dyDescent="0.3">
      <c r="A35" s="610" t="s">
        <v>550</v>
      </c>
      <c r="B35" s="611" t="s">
        <v>4319</v>
      </c>
      <c r="C35" s="612" t="s">
        <v>4320</v>
      </c>
      <c r="D35" s="612">
        <v>187542.34448715058</v>
      </c>
      <c r="E35" s="612">
        <v>210962.19999999998</v>
      </c>
      <c r="F35" s="613">
        <v>1.1248776940316751</v>
      </c>
      <c r="G35" s="612">
        <v>23419.855512849404</v>
      </c>
      <c r="H35" s="612" t="s">
        <v>2</v>
      </c>
    </row>
    <row r="36" spans="1:8" ht="14.4" customHeight="1" x14ac:dyDescent="0.3">
      <c r="A36" s="610" t="s">
        <v>550</v>
      </c>
      <c r="B36" s="611" t="s">
        <v>4301</v>
      </c>
      <c r="C36" s="612" t="s">
        <v>4302</v>
      </c>
      <c r="D36" s="612">
        <v>652072.48157472117</v>
      </c>
      <c r="E36" s="612">
        <v>612548.70343541494</v>
      </c>
      <c r="F36" s="613">
        <v>0.9393874465552382</v>
      </c>
      <c r="G36" s="612">
        <v>-39523.778139306232</v>
      </c>
      <c r="H36" s="612" t="s">
        <v>2</v>
      </c>
    </row>
    <row r="37" spans="1:8" ht="14.4" customHeight="1" x14ac:dyDescent="0.3">
      <c r="A37" s="610" t="s">
        <v>550</v>
      </c>
      <c r="B37" s="611" t="s">
        <v>6</v>
      </c>
      <c r="C37" s="612" t="s">
        <v>551</v>
      </c>
      <c r="D37" s="612">
        <v>5996686.1714193225</v>
      </c>
      <c r="E37" s="612">
        <v>5769257.9734354131</v>
      </c>
      <c r="F37" s="613">
        <v>0.96207435382097362</v>
      </c>
      <c r="G37" s="612">
        <v>-227428.1979839094</v>
      </c>
      <c r="H37" s="612" t="s">
        <v>546</v>
      </c>
    </row>
    <row r="38" spans="1:8" ht="14.4" customHeight="1" x14ac:dyDescent="0.3">
      <c r="A38" s="610" t="s">
        <v>527</v>
      </c>
      <c r="B38" s="611" t="s">
        <v>527</v>
      </c>
      <c r="C38" s="612" t="s">
        <v>527</v>
      </c>
      <c r="D38" s="612" t="s">
        <v>527</v>
      </c>
      <c r="E38" s="612" t="s">
        <v>527</v>
      </c>
      <c r="F38" s="613" t="s">
        <v>527</v>
      </c>
      <c r="G38" s="612" t="s">
        <v>527</v>
      </c>
      <c r="H38" s="612" t="s">
        <v>547</v>
      </c>
    </row>
    <row r="39" spans="1:8" ht="14.4" customHeight="1" x14ac:dyDescent="0.3">
      <c r="A39" s="610" t="s">
        <v>552</v>
      </c>
      <c r="B39" s="611" t="s">
        <v>4303</v>
      </c>
      <c r="C39" s="612" t="s">
        <v>4304</v>
      </c>
      <c r="D39" s="612">
        <v>106521.20865713984</v>
      </c>
      <c r="E39" s="612">
        <v>97665.010000000038</v>
      </c>
      <c r="F39" s="613">
        <v>0.91685976183723861</v>
      </c>
      <c r="G39" s="612">
        <v>-8856.1986571398011</v>
      </c>
      <c r="H39" s="612" t="s">
        <v>2</v>
      </c>
    </row>
    <row r="40" spans="1:8" ht="14.4" customHeight="1" x14ac:dyDescent="0.3">
      <c r="A40" s="610" t="s">
        <v>552</v>
      </c>
      <c r="B40" s="611" t="s">
        <v>4305</v>
      </c>
      <c r="C40" s="612" t="s">
        <v>4306</v>
      </c>
      <c r="D40" s="612">
        <v>1404411.5487477991</v>
      </c>
      <c r="E40" s="612">
        <v>1239914.550000001</v>
      </c>
      <c r="F40" s="613">
        <v>0.88287122895388681</v>
      </c>
      <c r="G40" s="612">
        <v>-164496.99874779815</v>
      </c>
      <c r="H40" s="612" t="s">
        <v>2</v>
      </c>
    </row>
    <row r="41" spans="1:8" ht="14.4" customHeight="1" x14ac:dyDescent="0.3">
      <c r="A41" s="610" t="s">
        <v>552</v>
      </c>
      <c r="B41" s="611" t="s">
        <v>4313</v>
      </c>
      <c r="C41" s="612" t="s">
        <v>4314</v>
      </c>
      <c r="D41" s="612">
        <v>135851.44835365674</v>
      </c>
      <c r="E41" s="612">
        <v>70544.2</v>
      </c>
      <c r="F41" s="613">
        <v>0.51927455212958096</v>
      </c>
      <c r="G41" s="612">
        <v>-65307.248353656745</v>
      </c>
      <c r="H41" s="612" t="s">
        <v>2</v>
      </c>
    </row>
    <row r="42" spans="1:8" ht="14.4" customHeight="1" x14ac:dyDescent="0.3">
      <c r="A42" s="610" t="s">
        <v>552</v>
      </c>
      <c r="B42" s="611" t="s">
        <v>4317</v>
      </c>
      <c r="C42" s="612" t="s">
        <v>4318</v>
      </c>
      <c r="D42" s="612">
        <v>157643.50550141142</v>
      </c>
      <c r="E42" s="612">
        <v>90059.189999999959</v>
      </c>
      <c r="F42" s="613">
        <v>0.57128385792711034</v>
      </c>
      <c r="G42" s="612">
        <v>-67584.31550141146</v>
      </c>
      <c r="H42" s="612" t="s">
        <v>2</v>
      </c>
    </row>
    <row r="43" spans="1:8" ht="14.4" customHeight="1" x14ac:dyDescent="0.3">
      <c r="A43" s="610" t="s">
        <v>552</v>
      </c>
      <c r="B43" s="611" t="s">
        <v>4319</v>
      </c>
      <c r="C43" s="612" t="s">
        <v>4320</v>
      </c>
      <c r="D43" s="612">
        <v>39337.974882572023</v>
      </c>
      <c r="E43" s="612">
        <v>39732.369999999995</v>
      </c>
      <c r="F43" s="613">
        <v>1.0100258114101013</v>
      </c>
      <c r="G43" s="612">
        <v>394.39511742797185</v>
      </c>
      <c r="H43" s="612" t="s">
        <v>2</v>
      </c>
    </row>
    <row r="44" spans="1:8" ht="14.4" customHeight="1" x14ac:dyDescent="0.3">
      <c r="A44" s="610" t="s">
        <v>552</v>
      </c>
      <c r="B44" s="611" t="s">
        <v>4301</v>
      </c>
      <c r="C44" s="612" t="s">
        <v>4302</v>
      </c>
      <c r="D44" s="612">
        <v>5893.9039206905281</v>
      </c>
      <c r="E44" s="612">
        <v>5166.0000000000009</v>
      </c>
      <c r="F44" s="613">
        <v>0.87649884855855498</v>
      </c>
      <c r="G44" s="612">
        <v>-727.90392069052723</v>
      </c>
      <c r="H44" s="612" t="s">
        <v>2</v>
      </c>
    </row>
    <row r="45" spans="1:8" ht="14.4" customHeight="1" x14ac:dyDescent="0.3">
      <c r="A45" s="610" t="s">
        <v>552</v>
      </c>
      <c r="B45" s="611" t="s">
        <v>6</v>
      </c>
      <c r="C45" s="612" t="s">
        <v>553</v>
      </c>
      <c r="D45" s="612">
        <v>1857498.4186303106</v>
      </c>
      <c r="E45" s="612">
        <v>1543081.3200000008</v>
      </c>
      <c r="F45" s="613">
        <v>0.83073089297047376</v>
      </c>
      <c r="G45" s="612">
        <v>-314417.0986303098</v>
      </c>
      <c r="H45" s="612" t="s">
        <v>546</v>
      </c>
    </row>
    <row r="46" spans="1:8" ht="14.4" customHeight="1" x14ac:dyDescent="0.3">
      <c r="A46" s="610" t="s">
        <v>527</v>
      </c>
      <c r="B46" s="611" t="s">
        <v>527</v>
      </c>
      <c r="C46" s="612" t="s">
        <v>527</v>
      </c>
      <c r="D46" s="612" t="s">
        <v>527</v>
      </c>
      <c r="E46" s="612" t="s">
        <v>527</v>
      </c>
      <c r="F46" s="613" t="s">
        <v>527</v>
      </c>
      <c r="G46" s="612" t="s">
        <v>527</v>
      </c>
      <c r="H46" s="612" t="s">
        <v>547</v>
      </c>
    </row>
    <row r="47" spans="1:8" ht="14.4" customHeight="1" x14ac:dyDescent="0.3">
      <c r="A47" s="610" t="s">
        <v>554</v>
      </c>
      <c r="B47" s="611" t="s">
        <v>4303</v>
      </c>
      <c r="C47" s="612" t="s">
        <v>4304</v>
      </c>
      <c r="D47" s="612">
        <v>179896.46331242114</v>
      </c>
      <c r="E47" s="612">
        <v>160889.31999999998</v>
      </c>
      <c r="F47" s="613">
        <v>0.89434398563238016</v>
      </c>
      <c r="G47" s="612">
        <v>-19007.143312421162</v>
      </c>
      <c r="H47" s="612" t="s">
        <v>2</v>
      </c>
    </row>
    <row r="48" spans="1:8" ht="14.4" customHeight="1" x14ac:dyDescent="0.3">
      <c r="A48" s="610" t="s">
        <v>554</v>
      </c>
      <c r="B48" s="611" t="s">
        <v>4305</v>
      </c>
      <c r="C48" s="612" t="s">
        <v>4306</v>
      </c>
      <c r="D48" s="612">
        <v>1913219.224335219</v>
      </c>
      <c r="E48" s="612">
        <v>1571484.6800000009</v>
      </c>
      <c r="F48" s="613">
        <v>0.8213824427496228</v>
      </c>
      <c r="G48" s="612">
        <v>-341734.54433521815</v>
      </c>
      <c r="H48" s="612" t="s">
        <v>2</v>
      </c>
    </row>
    <row r="49" spans="1:8" ht="14.4" customHeight="1" x14ac:dyDescent="0.3">
      <c r="A49" s="610" t="s">
        <v>554</v>
      </c>
      <c r="B49" s="611" t="s">
        <v>4309</v>
      </c>
      <c r="C49" s="612" t="s">
        <v>4310</v>
      </c>
      <c r="D49" s="612">
        <v>118204.14495235775</v>
      </c>
      <c r="E49" s="612">
        <v>77266.66</v>
      </c>
      <c r="F49" s="613">
        <v>0.6536713245643152</v>
      </c>
      <c r="G49" s="612">
        <v>-40937.484952357743</v>
      </c>
      <c r="H49" s="612" t="s">
        <v>2</v>
      </c>
    </row>
    <row r="50" spans="1:8" ht="14.4" customHeight="1" x14ac:dyDescent="0.3">
      <c r="A50" s="610" t="s">
        <v>554</v>
      </c>
      <c r="B50" s="611" t="s">
        <v>4313</v>
      </c>
      <c r="C50" s="612" t="s">
        <v>4314</v>
      </c>
      <c r="D50" s="612">
        <v>198552.11682457433</v>
      </c>
      <c r="E50" s="612">
        <v>94678.5</v>
      </c>
      <c r="F50" s="613">
        <v>0.47684457619583465</v>
      </c>
      <c r="G50" s="612">
        <v>-103873.61682457433</v>
      </c>
      <c r="H50" s="612" t="s">
        <v>2</v>
      </c>
    </row>
    <row r="51" spans="1:8" ht="14.4" customHeight="1" x14ac:dyDescent="0.3">
      <c r="A51" s="610" t="s">
        <v>554</v>
      </c>
      <c r="B51" s="611" t="s">
        <v>4315</v>
      </c>
      <c r="C51" s="612" t="s">
        <v>4316</v>
      </c>
      <c r="D51" s="612">
        <v>27867.362670849165</v>
      </c>
      <c r="E51" s="612">
        <v>27624.600000000002</v>
      </c>
      <c r="F51" s="613">
        <v>0.99128863847948179</v>
      </c>
      <c r="G51" s="612">
        <v>-242.76267084916253</v>
      </c>
      <c r="H51" s="612" t="s">
        <v>2</v>
      </c>
    </row>
    <row r="52" spans="1:8" ht="14.4" customHeight="1" x14ac:dyDescent="0.3">
      <c r="A52" s="610" t="s">
        <v>554</v>
      </c>
      <c r="B52" s="611" t="s">
        <v>4317</v>
      </c>
      <c r="C52" s="612" t="s">
        <v>4318</v>
      </c>
      <c r="D52" s="612">
        <v>162869.25821985592</v>
      </c>
      <c r="E52" s="612">
        <v>118077.44999999998</v>
      </c>
      <c r="F52" s="613">
        <v>0.72498304032678873</v>
      </c>
      <c r="G52" s="612">
        <v>-44791.808219855942</v>
      </c>
      <c r="H52" s="612" t="s">
        <v>2</v>
      </c>
    </row>
    <row r="53" spans="1:8" ht="14.4" customHeight="1" x14ac:dyDescent="0.3">
      <c r="A53" s="610" t="s">
        <v>554</v>
      </c>
      <c r="B53" s="611" t="s">
        <v>4319</v>
      </c>
      <c r="C53" s="612" t="s">
        <v>4320</v>
      </c>
      <c r="D53" s="612">
        <v>44055.628118411252</v>
      </c>
      <c r="E53" s="612">
        <v>43855.74</v>
      </c>
      <c r="F53" s="613">
        <v>0.99546282445743361</v>
      </c>
      <c r="G53" s="612">
        <v>-199.88811841125425</v>
      </c>
      <c r="H53" s="612" t="s">
        <v>2</v>
      </c>
    </row>
    <row r="54" spans="1:8" ht="14.4" customHeight="1" x14ac:dyDescent="0.3">
      <c r="A54" s="610" t="s">
        <v>554</v>
      </c>
      <c r="B54" s="611" t="s">
        <v>4301</v>
      </c>
      <c r="C54" s="612" t="s">
        <v>4302</v>
      </c>
      <c r="D54" s="612">
        <v>167592.13719410158</v>
      </c>
      <c r="E54" s="612">
        <v>5031.18</v>
      </c>
      <c r="F54" s="613">
        <v>3.0020382126716344E-2</v>
      </c>
      <c r="G54" s="612">
        <v>-162560.95719410159</v>
      </c>
      <c r="H54" s="612" t="s">
        <v>2</v>
      </c>
    </row>
    <row r="55" spans="1:8" ht="14.4" customHeight="1" x14ac:dyDescent="0.3">
      <c r="A55" s="610" t="s">
        <v>554</v>
      </c>
      <c r="B55" s="611" t="s">
        <v>6</v>
      </c>
      <c r="C55" s="612" t="s">
        <v>555</v>
      </c>
      <c r="D55" s="612">
        <v>2812256.3356277905</v>
      </c>
      <c r="E55" s="612">
        <v>2098908.1300000008</v>
      </c>
      <c r="F55" s="613">
        <v>0.74634310656871672</v>
      </c>
      <c r="G55" s="612">
        <v>-713348.20562778972</v>
      </c>
      <c r="H55" s="612" t="s">
        <v>546</v>
      </c>
    </row>
    <row r="56" spans="1:8" ht="14.4" customHeight="1" x14ac:dyDescent="0.3">
      <c r="A56" s="610" t="s">
        <v>527</v>
      </c>
      <c r="B56" s="611" t="s">
        <v>527</v>
      </c>
      <c r="C56" s="612" t="s">
        <v>527</v>
      </c>
      <c r="D56" s="612" t="s">
        <v>527</v>
      </c>
      <c r="E56" s="612" t="s">
        <v>527</v>
      </c>
      <c r="F56" s="613" t="s">
        <v>527</v>
      </c>
      <c r="G56" s="612" t="s">
        <v>527</v>
      </c>
      <c r="H56" s="612" t="s">
        <v>547</v>
      </c>
    </row>
    <row r="57" spans="1:8" ht="14.4" customHeight="1" x14ac:dyDescent="0.3">
      <c r="A57" s="610" t="s">
        <v>556</v>
      </c>
      <c r="B57" s="611" t="s">
        <v>4303</v>
      </c>
      <c r="C57" s="612" t="s">
        <v>4304</v>
      </c>
      <c r="D57" s="612">
        <v>4810.0245101803766</v>
      </c>
      <c r="E57" s="612">
        <v>1141.4600000000003</v>
      </c>
      <c r="F57" s="613">
        <v>0.23730856206327217</v>
      </c>
      <c r="G57" s="612">
        <v>-3668.5645101803766</v>
      </c>
      <c r="H57" s="612" t="s">
        <v>2</v>
      </c>
    </row>
    <row r="58" spans="1:8" ht="14.4" customHeight="1" x14ac:dyDescent="0.3">
      <c r="A58" s="610" t="s">
        <v>556</v>
      </c>
      <c r="B58" s="611" t="s">
        <v>4305</v>
      </c>
      <c r="C58" s="612" t="s">
        <v>4306</v>
      </c>
      <c r="D58" s="612">
        <v>59216.652777528587</v>
      </c>
      <c r="E58" s="612">
        <v>45795.94000000001</v>
      </c>
      <c r="F58" s="613">
        <v>0.77336252307355269</v>
      </c>
      <c r="G58" s="612">
        <v>-13420.712777528577</v>
      </c>
      <c r="H58" s="612" t="s">
        <v>2</v>
      </c>
    </row>
    <row r="59" spans="1:8" ht="14.4" customHeight="1" x14ac:dyDescent="0.3">
      <c r="A59" s="610" t="s">
        <v>556</v>
      </c>
      <c r="B59" s="611" t="s">
        <v>4313</v>
      </c>
      <c r="C59" s="612" t="s">
        <v>4314</v>
      </c>
      <c r="D59" s="612">
        <v>2031.9980387498183</v>
      </c>
      <c r="E59" s="612">
        <v>1306.6000000000001</v>
      </c>
      <c r="F59" s="613">
        <v>0.64301243164776012</v>
      </c>
      <c r="G59" s="612">
        <v>-725.39803874981817</v>
      </c>
      <c r="H59" s="612" t="s">
        <v>2</v>
      </c>
    </row>
    <row r="60" spans="1:8" ht="14.4" customHeight="1" x14ac:dyDescent="0.3">
      <c r="A60" s="610" t="s">
        <v>556</v>
      </c>
      <c r="B60" s="611" t="s">
        <v>4317</v>
      </c>
      <c r="C60" s="612" t="s">
        <v>4318</v>
      </c>
      <c r="D60" s="612">
        <v>9217.6790913018158</v>
      </c>
      <c r="E60" s="612">
        <v>988.56</v>
      </c>
      <c r="F60" s="613">
        <v>0.10724608550680031</v>
      </c>
      <c r="G60" s="612">
        <v>-8229.1190913018163</v>
      </c>
      <c r="H60" s="612" t="s">
        <v>2</v>
      </c>
    </row>
    <row r="61" spans="1:8" ht="14.4" customHeight="1" x14ac:dyDescent="0.3">
      <c r="A61" s="610" t="s">
        <v>556</v>
      </c>
      <c r="B61" s="611" t="s">
        <v>4319</v>
      </c>
      <c r="C61" s="612" t="s">
        <v>4320</v>
      </c>
      <c r="D61" s="612">
        <v>11322.325960374366</v>
      </c>
      <c r="E61" s="612">
        <v>11247</v>
      </c>
      <c r="F61" s="613">
        <v>0.99334713020646193</v>
      </c>
      <c r="G61" s="612">
        <v>-75.325960374366332</v>
      </c>
      <c r="H61" s="612" t="s">
        <v>2</v>
      </c>
    </row>
    <row r="62" spans="1:8" ht="14.4" customHeight="1" x14ac:dyDescent="0.3">
      <c r="A62" s="610" t="s">
        <v>556</v>
      </c>
      <c r="B62" s="611" t="s">
        <v>6</v>
      </c>
      <c r="C62" s="612" t="s">
        <v>557</v>
      </c>
      <c r="D62" s="612">
        <v>86598.680378134959</v>
      </c>
      <c r="E62" s="612">
        <v>60479.560000000005</v>
      </c>
      <c r="F62" s="613">
        <v>0.69838893313286921</v>
      </c>
      <c r="G62" s="612">
        <v>-26119.120378134954</v>
      </c>
      <c r="H62" s="612" t="s">
        <v>546</v>
      </c>
    </row>
    <row r="63" spans="1:8" ht="14.4" customHeight="1" x14ac:dyDescent="0.3">
      <c r="A63" s="610" t="s">
        <v>527</v>
      </c>
      <c r="B63" s="611" t="s">
        <v>527</v>
      </c>
      <c r="C63" s="612" t="s">
        <v>527</v>
      </c>
      <c r="D63" s="612" t="s">
        <v>527</v>
      </c>
      <c r="E63" s="612" t="s">
        <v>527</v>
      </c>
      <c r="F63" s="613" t="s">
        <v>527</v>
      </c>
      <c r="G63" s="612" t="s">
        <v>527</v>
      </c>
      <c r="H63" s="612" t="s">
        <v>547</v>
      </c>
    </row>
    <row r="64" spans="1:8" ht="14.4" customHeight="1" x14ac:dyDescent="0.3">
      <c r="A64" s="610" t="s">
        <v>558</v>
      </c>
      <c r="B64" s="611" t="s">
        <v>4303</v>
      </c>
      <c r="C64" s="612" t="s">
        <v>4304</v>
      </c>
      <c r="D64" s="612">
        <v>0</v>
      </c>
      <c r="E64" s="612">
        <v>1715.2599999999998</v>
      </c>
      <c r="F64" s="613" t="s">
        <v>527</v>
      </c>
      <c r="G64" s="612">
        <v>1715.2599999999998</v>
      </c>
      <c r="H64" s="612" t="s">
        <v>2</v>
      </c>
    </row>
    <row r="65" spans="1:8" ht="14.4" customHeight="1" x14ac:dyDescent="0.3">
      <c r="A65" s="610" t="s">
        <v>558</v>
      </c>
      <c r="B65" s="611" t="s">
        <v>4305</v>
      </c>
      <c r="C65" s="612" t="s">
        <v>4306</v>
      </c>
      <c r="D65" s="612">
        <v>94225.637830826337</v>
      </c>
      <c r="E65" s="612">
        <v>81649.090000000026</v>
      </c>
      <c r="F65" s="613">
        <v>0.86652732610410799</v>
      </c>
      <c r="G65" s="612">
        <v>-12576.547830826312</v>
      </c>
      <c r="H65" s="612" t="s">
        <v>2</v>
      </c>
    </row>
    <row r="66" spans="1:8" ht="14.4" customHeight="1" x14ac:dyDescent="0.3">
      <c r="A66" s="610" t="s">
        <v>558</v>
      </c>
      <c r="B66" s="611" t="s">
        <v>4313</v>
      </c>
      <c r="C66" s="612" t="s">
        <v>4314</v>
      </c>
      <c r="D66" s="612">
        <v>916.66666666666663</v>
      </c>
      <c r="E66" s="612">
        <v>816</v>
      </c>
      <c r="F66" s="613">
        <v>0.89018181818181819</v>
      </c>
      <c r="G66" s="612">
        <v>-100.66666666666663</v>
      </c>
      <c r="H66" s="612" t="s">
        <v>2</v>
      </c>
    </row>
    <row r="67" spans="1:8" ht="14.4" customHeight="1" x14ac:dyDescent="0.3">
      <c r="A67" s="610" t="s">
        <v>558</v>
      </c>
      <c r="B67" s="611" t="s">
        <v>4317</v>
      </c>
      <c r="C67" s="612" t="s">
        <v>4318</v>
      </c>
      <c r="D67" s="612">
        <v>916.66666666666663</v>
      </c>
      <c r="E67" s="612">
        <v>6007.32</v>
      </c>
      <c r="F67" s="613">
        <v>6.5534400000000002</v>
      </c>
      <c r="G67" s="612">
        <v>5090.6533333333327</v>
      </c>
      <c r="H67" s="612" t="s">
        <v>2</v>
      </c>
    </row>
    <row r="68" spans="1:8" ht="14.4" customHeight="1" x14ac:dyDescent="0.3">
      <c r="A68" s="610" t="s">
        <v>558</v>
      </c>
      <c r="B68" s="611" t="s">
        <v>4319</v>
      </c>
      <c r="C68" s="612" t="s">
        <v>4320</v>
      </c>
      <c r="D68" s="612">
        <v>1741.9364993267052</v>
      </c>
      <c r="E68" s="612">
        <v>1505.75</v>
      </c>
      <c r="F68" s="613">
        <v>0.86441153313108932</v>
      </c>
      <c r="G68" s="612">
        <v>-236.18649932670519</v>
      </c>
      <c r="H68" s="612" t="s">
        <v>2</v>
      </c>
    </row>
    <row r="69" spans="1:8" ht="14.4" customHeight="1" x14ac:dyDescent="0.3">
      <c r="A69" s="610" t="s">
        <v>558</v>
      </c>
      <c r="B69" s="611" t="s">
        <v>6</v>
      </c>
      <c r="C69" s="612" t="s">
        <v>559</v>
      </c>
      <c r="D69" s="612">
        <v>97800.907663486374</v>
      </c>
      <c r="E69" s="612">
        <v>91693.420000000013</v>
      </c>
      <c r="F69" s="613">
        <v>0.9375518304543653</v>
      </c>
      <c r="G69" s="612">
        <v>-6107.4876634863613</v>
      </c>
      <c r="H69" s="612" t="s">
        <v>546</v>
      </c>
    </row>
    <row r="70" spans="1:8" ht="14.4" customHeight="1" x14ac:dyDescent="0.3">
      <c r="A70" s="610" t="s">
        <v>527</v>
      </c>
      <c r="B70" s="611" t="s">
        <v>527</v>
      </c>
      <c r="C70" s="612" t="s">
        <v>527</v>
      </c>
      <c r="D70" s="612" t="s">
        <v>527</v>
      </c>
      <c r="E70" s="612" t="s">
        <v>527</v>
      </c>
      <c r="F70" s="613" t="s">
        <v>527</v>
      </c>
      <c r="G70" s="612" t="s">
        <v>527</v>
      </c>
      <c r="H70" s="612" t="s">
        <v>547</v>
      </c>
    </row>
    <row r="71" spans="1:8" ht="14.4" customHeight="1" x14ac:dyDescent="0.3">
      <c r="A71" s="610" t="s">
        <v>526</v>
      </c>
      <c r="B71" s="611" t="s">
        <v>6</v>
      </c>
      <c r="C71" s="612" t="s">
        <v>528</v>
      </c>
      <c r="D71" s="612">
        <v>10910637.296958216</v>
      </c>
      <c r="E71" s="612">
        <v>9611723.4534334298</v>
      </c>
      <c r="F71" s="613">
        <v>0.88094977331095858</v>
      </c>
      <c r="G71" s="612">
        <v>-1298913.8435247857</v>
      </c>
      <c r="H71" s="612" t="s">
        <v>543</v>
      </c>
    </row>
  </sheetData>
  <autoFilter ref="A3:G3"/>
  <mergeCells count="1">
    <mergeCell ref="A1:G1"/>
  </mergeCells>
  <conditionalFormatting sqref="F17 F72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71">
    <cfRule type="cellIs" dxfId="26" priority="1" operator="greaterThan">
      <formula>0</formula>
    </cfRule>
  </conditionalFormatting>
  <conditionalFormatting sqref="F18:F71">
    <cfRule type="cellIs" dxfId="25" priority="3" operator="greaterThan">
      <formula>1</formula>
    </cfRule>
  </conditionalFormatting>
  <conditionalFormatting sqref="B18:B71">
    <cfRule type="expression" dxfId="24" priority="7">
      <formula>AND(LEFT(H18,6)&lt;&gt;"mezera",H18&lt;&gt;"")</formula>
    </cfRule>
  </conditionalFormatting>
  <conditionalFormatting sqref="A18:A71">
    <cfRule type="expression" dxfId="23" priority="4">
      <formula>AND(H18&lt;&gt;"",H18&lt;&gt;"mezeraKL")</formula>
    </cfRule>
  </conditionalFormatting>
  <conditionalFormatting sqref="B18:G71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71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8.14739258426372</v>
      </c>
      <c r="J3" s="340">
        <f>SUBTOTAL(9,J5:J1048576)</f>
        <v>1179730</v>
      </c>
      <c r="K3" s="341">
        <f>SUBTOTAL(9,K5:K1048576)</f>
        <v>9611723.4534334391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526</v>
      </c>
      <c r="B5" s="620" t="s">
        <v>528</v>
      </c>
      <c r="C5" s="621" t="s">
        <v>548</v>
      </c>
      <c r="D5" s="622" t="s">
        <v>549</v>
      </c>
      <c r="E5" s="621" t="s">
        <v>4303</v>
      </c>
      <c r="F5" s="622" t="s">
        <v>4304</v>
      </c>
      <c r="G5" s="621" t="s">
        <v>4321</v>
      </c>
      <c r="H5" s="621" t="s">
        <v>4322</v>
      </c>
      <c r="I5" s="623">
        <v>1.4566666666666668</v>
      </c>
      <c r="J5" s="623">
        <v>150</v>
      </c>
      <c r="K5" s="624">
        <v>218.5</v>
      </c>
    </row>
    <row r="6" spans="1:11" ht="14.4" customHeight="1" x14ac:dyDescent="0.3">
      <c r="A6" s="625" t="s">
        <v>526</v>
      </c>
      <c r="B6" s="626" t="s">
        <v>528</v>
      </c>
      <c r="C6" s="627" t="s">
        <v>548</v>
      </c>
      <c r="D6" s="628" t="s">
        <v>549</v>
      </c>
      <c r="E6" s="627" t="s">
        <v>4303</v>
      </c>
      <c r="F6" s="628" t="s">
        <v>4304</v>
      </c>
      <c r="G6" s="627" t="s">
        <v>4323</v>
      </c>
      <c r="H6" s="627" t="s">
        <v>4324</v>
      </c>
      <c r="I6" s="629">
        <v>41.54</v>
      </c>
      <c r="J6" s="629">
        <v>130</v>
      </c>
      <c r="K6" s="630">
        <v>5400.2</v>
      </c>
    </row>
    <row r="7" spans="1:11" ht="14.4" customHeight="1" x14ac:dyDescent="0.3">
      <c r="A7" s="625" t="s">
        <v>526</v>
      </c>
      <c r="B7" s="626" t="s">
        <v>528</v>
      </c>
      <c r="C7" s="627" t="s">
        <v>548</v>
      </c>
      <c r="D7" s="628" t="s">
        <v>549</v>
      </c>
      <c r="E7" s="627" t="s">
        <v>4303</v>
      </c>
      <c r="F7" s="628" t="s">
        <v>4304</v>
      </c>
      <c r="G7" s="627" t="s">
        <v>4325</v>
      </c>
      <c r="H7" s="627" t="s">
        <v>4326</v>
      </c>
      <c r="I7" s="629">
        <v>0.59750000000000003</v>
      </c>
      <c r="J7" s="629">
        <v>410</v>
      </c>
      <c r="K7" s="630">
        <v>245.5</v>
      </c>
    </row>
    <row r="8" spans="1:11" ht="14.4" customHeight="1" x14ac:dyDescent="0.3">
      <c r="A8" s="625" t="s">
        <v>526</v>
      </c>
      <c r="B8" s="626" t="s">
        <v>528</v>
      </c>
      <c r="C8" s="627" t="s">
        <v>548</v>
      </c>
      <c r="D8" s="628" t="s">
        <v>549</v>
      </c>
      <c r="E8" s="627" t="s">
        <v>4303</v>
      </c>
      <c r="F8" s="628" t="s">
        <v>4304</v>
      </c>
      <c r="G8" s="627" t="s">
        <v>4327</v>
      </c>
      <c r="H8" s="627" t="s">
        <v>4328</v>
      </c>
      <c r="I8" s="629">
        <v>0.36333333333333329</v>
      </c>
      <c r="J8" s="629">
        <v>400</v>
      </c>
      <c r="K8" s="630">
        <v>145</v>
      </c>
    </row>
    <row r="9" spans="1:11" ht="14.4" customHeight="1" x14ac:dyDescent="0.3">
      <c r="A9" s="625" t="s">
        <v>526</v>
      </c>
      <c r="B9" s="626" t="s">
        <v>528</v>
      </c>
      <c r="C9" s="627" t="s">
        <v>548</v>
      </c>
      <c r="D9" s="628" t="s">
        <v>549</v>
      </c>
      <c r="E9" s="627" t="s">
        <v>4303</v>
      </c>
      <c r="F9" s="628" t="s">
        <v>4304</v>
      </c>
      <c r="G9" s="627" t="s">
        <v>4329</v>
      </c>
      <c r="H9" s="627" t="s">
        <v>4330</v>
      </c>
      <c r="I9" s="629">
        <v>0.85499999999999998</v>
      </c>
      <c r="J9" s="629">
        <v>200</v>
      </c>
      <c r="K9" s="630">
        <v>171</v>
      </c>
    </row>
    <row r="10" spans="1:11" ht="14.4" customHeight="1" x14ac:dyDescent="0.3">
      <c r="A10" s="625" t="s">
        <v>526</v>
      </c>
      <c r="B10" s="626" t="s">
        <v>528</v>
      </c>
      <c r="C10" s="627" t="s">
        <v>548</v>
      </c>
      <c r="D10" s="628" t="s">
        <v>549</v>
      </c>
      <c r="E10" s="627" t="s">
        <v>4305</v>
      </c>
      <c r="F10" s="628" t="s">
        <v>4306</v>
      </c>
      <c r="G10" s="627" t="s">
        <v>4331</v>
      </c>
      <c r="H10" s="627" t="s">
        <v>4332</v>
      </c>
      <c r="I10" s="629">
        <v>0.2</v>
      </c>
      <c r="J10" s="629">
        <v>100</v>
      </c>
      <c r="K10" s="630">
        <v>20</v>
      </c>
    </row>
    <row r="11" spans="1:11" ht="14.4" customHeight="1" x14ac:dyDescent="0.3">
      <c r="A11" s="625" t="s">
        <v>526</v>
      </c>
      <c r="B11" s="626" t="s">
        <v>528</v>
      </c>
      <c r="C11" s="627" t="s">
        <v>548</v>
      </c>
      <c r="D11" s="628" t="s">
        <v>549</v>
      </c>
      <c r="E11" s="627" t="s">
        <v>4305</v>
      </c>
      <c r="F11" s="628" t="s">
        <v>4306</v>
      </c>
      <c r="G11" s="627" t="s">
        <v>4333</v>
      </c>
      <c r="H11" s="627" t="s">
        <v>4334</v>
      </c>
      <c r="I11" s="629">
        <v>0.92500000000000016</v>
      </c>
      <c r="J11" s="629">
        <v>600</v>
      </c>
      <c r="K11" s="630">
        <v>555</v>
      </c>
    </row>
    <row r="12" spans="1:11" ht="14.4" customHeight="1" x14ac:dyDescent="0.3">
      <c r="A12" s="625" t="s">
        <v>526</v>
      </c>
      <c r="B12" s="626" t="s">
        <v>528</v>
      </c>
      <c r="C12" s="627" t="s">
        <v>548</v>
      </c>
      <c r="D12" s="628" t="s">
        <v>549</v>
      </c>
      <c r="E12" s="627" t="s">
        <v>4305</v>
      </c>
      <c r="F12" s="628" t="s">
        <v>4306</v>
      </c>
      <c r="G12" s="627" t="s">
        <v>4335</v>
      </c>
      <c r="H12" s="627" t="s">
        <v>4336</v>
      </c>
      <c r="I12" s="629">
        <v>1.4324999999999999</v>
      </c>
      <c r="J12" s="629">
        <v>400</v>
      </c>
      <c r="K12" s="630">
        <v>573</v>
      </c>
    </row>
    <row r="13" spans="1:11" ht="14.4" customHeight="1" x14ac:dyDescent="0.3">
      <c r="A13" s="625" t="s">
        <v>526</v>
      </c>
      <c r="B13" s="626" t="s">
        <v>528</v>
      </c>
      <c r="C13" s="627" t="s">
        <v>548</v>
      </c>
      <c r="D13" s="628" t="s">
        <v>549</v>
      </c>
      <c r="E13" s="627" t="s">
        <v>4305</v>
      </c>
      <c r="F13" s="628" t="s">
        <v>4306</v>
      </c>
      <c r="G13" s="627" t="s">
        <v>4337</v>
      </c>
      <c r="H13" s="627" t="s">
        <v>4338</v>
      </c>
      <c r="I13" s="629">
        <v>0.41499999999999998</v>
      </c>
      <c r="J13" s="629">
        <v>400</v>
      </c>
      <c r="K13" s="630">
        <v>166</v>
      </c>
    </row>
    <row r="14" spans="1:11" ht="14.4" customHeight="1" x14ac:dyDescent="0.3">
      <c r="A14" s="625" t="s">
        <v>526</v>
      </c>
      <c r="B14" s="626" t="s">
        <v>528</v>
      </c>
      <c r="C14" s="627" t="s">
        <v>548</v>
      </c>
      <c r="D14" s="628" t="s">
        <v>549</v>
      </c>
      <c r="E14" s="627" t="s">
        <v>4305</v>
      </c>
      <c r="F14" s="628" t="s">
        <v>4306</v>
      </c>
      <c r="G14" s="627" t="s">
        <v>4339</v>
      </c>
      <c r="H14" s="627" t="s">
        <v>4340</v>
      </c>
      <c r="I14" s="629">
        <v>0.56333333333333335</v>
      </c>
      <c r="J14" s="629">
        <v>300</v>
      </c>
      <c r="K14" s="630">
        <v>169</v>
      </c>
    </row>
    <row r="15" spans="1:11" ht="14.4" customHeight="1" x14ac:dyDescent="0.3">
      <c r="A15" s="625" t="s">
        <v>526</v>
      </c>
      <c r="B15" s="626" t="s">
        <v>528</v>
      </c>
      <c r="C15" s="627" t="s">
        <v>548</v>
      </c>
      <c r="D15" s="628" t="s">
        <v>549</v>
      </c>
      <c r="E15" s="627" t="s">
        <v>4305</v>
      </c>
      <c r="F15" s="628" t="s">
        <v>4306</v>
      </c>
      <c r="G15" s="627" t="s">
        <v>4341</v>
      </c>
      <c r="H15" s="627" t="s">
        <v>4342</v>
      </c>
      <c r="I15" s="629">
        <v>1.49</v>
      </c>
      <c r="J15" s="629">
        <v>50</v>
      </c>
      <c r="K15" s="630">
        <v>74.5</v>
      </c>
    </row>
    <row r="16" spans="1:11" ht="14.4" customHeight="1" x14ac:dyDescent="0.3">
      <c r="A16" s="625" t="s">
        <v>526</v>
      </c>
      <c r="B16" s="626" t="s">
        <v>528</v>
      </c>
      <c r="C16" s="627" t="s">
        <v>548</v>
      </c>
      <c r="D16" s="628" t="s">
        <v>549</v>
      </c>
      <c r="E16" s="627" t="s">
        <v>4305</v>
      </c>
      <c r="F16" s="628" t="s">
        <v>4306</v>
      </c>
      <c r="G16" s="627" t="s">
        <v>4343</v>
      </c>
      <c r="H16" s="627" t="s">
        <v>4344</v>
      </c>
      <c r="I16" s="629">
        <v>5.0962500000000004</v>
      </c>
      <c r="J16" s="629">
        <v>420</v>
      </c>
      <c r="K16" s="630">
        <v>2146.2000000000003</v>
      </c>
    </row>
    <row r="17" spans="1:11" ht="14.4" customHeight="1" x14ac:dyDescent="0.3">
      <c r="A17" s="625" t="s">
        <v>526</v>
      </c>
      <c r="B17" s="626" t="s">
        <v>528</v>
      </c>
      <c r="C17" s="627" t="s">
        <v>548</v>
      </c>
      <c r="D17" s="628" t="s">
        <v>549</v>
      </c>
      <c r="E17" s="627" t="s">
        <v>4305</v>
      </c>
      <c r="F17" s="628" t="s">
        <v>4306</v>
      </c>
      <c r="G17" s="627" t="s">
        <v>4345</v>
      </c>
      <c r="H17" s="627" t="s">
        <v>4346</v>
      </c>
      <c r="I17" s="629">
        <v>17.98</v>
      </c>
      <c r="J17" s="629">
        <v>100</v>
      </c>
      <c r="K17" s="630">
        <v>1798</v>
      </c>
    </row>
    <row r="18" spans="1:11" ht="14.4" customHeight="1" x14ac:dyDescent="0.3">
      <c r="A18" s="625" t="s">
        <v>526</v>
      </c>
      <c r="B18" s="626" t="s">
        <v>528</v>
      </c>
      <c r="C18" s="627" t="s">
        <v>548</v>
      </c>
      <c r="D18" s="628" t="s">
        <v>549</v>
      </c>
      <c r="E18" s="627" t="s">
        <v>4305</v>
      </c>
      <c r="F18" s="628" t="s">
        <v>4306</v>
      </c>
      <c r="G18" s="627" t="s">
        <v>4347</v>
      </c>
      <c r="H18" s="627" t="s">
        <v>4348</v>
      </c>
      <c r="I18" s="629">
        <v>12.104000000000001</v>
      </c>
      <c r="J18" s="629">
        <v>50</v>
      </c>
      <c r="K18" s="630">
        <v>605.20000000000005</v>
      </c>
    </row>
    <row r="19" spans="1:11" ht="14.4" customHeight="1" x14ac:dyDescent="0.3">
      <c r="A19" s="625" t="s">
        <v>526</v>
      </c>
      <c r="B19" s="626" t="s">
        <v>528</v>
      </c>
      <c r="C19" s="627" t="s">
        <v>548</v>
      </c>
      <c r="D19" s="628" t="s">
        <v>549</v>
      </c>
      <c r="E19" s="627" t="s">
        <v>4305</v>
      </c>
      <c r="F19" s="628" t="s">
        <v>4306</v>
      </c>
      <c r="G19" s="627" t="s">
        <v>4349</v>
      </c>
      <c r="H19" s="627" t="s">
        <v>4350</v>
      </c>
      <c r="I19" s="629">
        <v>0.47</v>
      </c>
      <c r="J19" s="629">
        <v>100</v>
      </c>
      <c r="K19" s="630">
        <v>47</v>
      </c>
    </row>
    <row r="20" spans="1:11" ht="14.4" customHeight="1" x14ac:dyDescent="0.3">
      <c r="A20" s="625" t="s">
        <v>526</v>
      </c>
      <c r="B20" s="626" t="s">
        <v>528</v>
      </c>
      <c r="C20" s="627" t="s">
        <v>548</v>
      </c>
      <c r="D20" s="628" t="s">
        <v>549</v>
      </c>
      <c r="E20" s="627" t="s">
        <v>4305</v>
      </c>
      <c r="F20" s="628" t="s">
        <v>4306</v>
      </c>
      <c r="G20" s="627" t="s">
        <v>4351</v>
      </c>
      <c r="H20" s="627" t="s">
        <v>4352</v>
      </c>
      <c r="I20" s="629">
        <v>80.47</v>
      </c>
      <c r="J20" s="629">
        <v>25</v>
      </c>
      <c r="K20" s="630">
        <v>2011.63</v>
      </c>
    </row>
    <row r="21" spans="1:11" ht="14.4" customHeight="1" x14ac:dyDescent="0.3">
      <c r="A21" s="625" t="s">
        <v>526</v>
      </c>
      <c r="B21" s="626" t="s">
        <v>528</v>
      </c>
      <c r="C21" s="627" t="s">
        <v>548</v>
      </c>
      <c r="D21" s="628" t="s">
        <v>549</v>
      </c>
      <c r="E21" s="627" t="s">
        <v>4317</v>
      </c>
      <c r="F21" s="628" t="s">
        <v>4318</v>
      </c>
      <c r="G21" s="627" t="s">
        <v>4353</v>
      </c>
      <c r="H21" s="627" t="s">
        <v>4354</v>
      </c>
      <c r="I21" s="629">
        <v>180.44</v>
      </c>
      <c r="J21" s="629">
        <v>50</v>
      </c>
      <c r="K21" s="630">
        <v>9021.76</v>
      </c>
    </row>
    <row r="22" spans="1:11" ht="14.4" customHeight="1" x14ac:dyDescent="0.3">
      <c r="A22" s="625" t="s">
        <v>526</v>
      </c>
      <c r="B22" s="626" t="s">
        <v>528</v>
      </c>
      <c r="C22" s="627" t="s">
        <v>548</v>
      </c>
      <c r="D22" s="628" t="s">
        <v>549</v>
      </c>
      <c r="E22" s="627" t="s">
        <v>4317</v>
      </c>
      <c r="F22" s="628" t="s">
        <v>4318</v>
      </c>
      <c r="G22" s="627" t="s">
        <v>4355</v>
      </c>
      <c r="H22" s="627" t="s">
        <v>4356</v>
      </c>
      <c r="I22" s="629">
        <v>0.28000000000000003</v>
      </c>
      <c r="J22" s="629">
        <v>100</v>
      </c>
      <c r="K22" s="630">
        <v>28</v>
      </c>
    </row>
    <row r="23" spans="1:11" ht="14.4" customHeight="1" x14ac:dyDescent="0.3">
      <c r="A23" s="625" t="s">
        <v>526</v>
      </c>
      <c r="B23" s="626" t="s">
        <v>528</v>
      </c>
      <c r="C23" s="627" t="s">
        <v>548</v>
      </c>
      <c r="D23" s="628" t="s">
        <v>549</v>
      </c>
      <c r="E23" s="627" t="s">
        <v>4317</v>
      </c>
      <c r="F23" s="628" t="s">
        <v>4318</v>
      </c>
      <c r="G23" s="627" t="s">
        <v>4357</v>
      </c>
      <c r="H23" s="627" t="s">
        <v>4358</v>
      </c>
      <c r="I23" s="629">
        <v>0.30200000000000005</v>
      </c>
      <c r="J23" s="629">
        <v>500</v>
      </c>
      <c r="K23" s="630">
        <v>151</v>
      </c>
    </row>
    <row r="24" spans="1:11" ht="14.4" customHeight="1" x14ac:dyDescent="0.3">
      <c r="A24" s="625" t="s">
        <v>526</v>
      </c>
      <c r="B24" s="626" t="s">
        <v>528</v>
      </c>
      <c r="C24" s="627" t="s">
        <v>548</v>
      </c>
      <c r="D24" s="628" t="s">
        <v>549</v>
      </c>
      <c r="E24" s="627" t="s">
        <v>4317</v>
      </c>
      <c r="F24" s="628" t="s">
        <v>4318</v>
      </c>
      <c r="G24" s="627" t="s">
        <v>4359</v>
      </c>
      <c r="H24" s="627" t="s">
        <v>4360</v>
      </c>
      <c r="I24" s="629">
        <v>0.30249999999999999</v>
      </c>
      <c r="J24" s="629">
        <v>1000</v>
      </c>
      <c r="K24" s="630">
        <v>302</v>
      </c>
    </row>
    <row r="25" spans="1:11" ht="14.4" customHeight="1" x14ac:dyDescent="0.3">
      <c r="A25" s="625" t="s">
        <v>526</v>
      </c>
      <c r="B25" s="626" t="s">
        <v>528</v>
      </c>
      <c r="C25" s="627" t="s">
        <v>548</v>
      </c>
      <c r="D25" s="628" t="s">
        <v>549</v>
      </c>
      <c r="E25" s="627" t="s">
        <v>4317</v>
      </c>
      <c r="F25" s="628" t="s">
        <v>4318</v>
      </c>
      <c r="G25" s="627" t="s">
        <v>4361</v>
      </c>
      <c r="H25" s="627" t="s">
        <v>4362</v>
      </c>
      <c r="I25" s="629">
        <v>449</v>
      </c>
      <c r="J25" s="629">
        <v>50</v>
      </c>
      <c r="K25" s="630">
        <v>22450</v>
      </c>
    </row>
    <row r="26" spans="1:11" ht="14.4" customHeight="1" x14ac:dyDescent="0.3">
      <c r="A26" s="625" t="s">
        <v>526</v>
      </c>
      <c r="B26" s="626" t="s">
        <v>528</v>
      </c>
      <c r="C26" s="627" t="s">
        <v>548</v>
      </c>
      <c r="D26" s="628" t="s">
        <v>549</v>
      </c>
      <c r="E26" s="627" t="s">
        <v>4317</v>
      </c>
      <c r="F26" s="628" t="s">
        <v>4318</v>
      </c>
      <c r="G26" s="627" t="s">
        <v>4363</v>
      </c>
      <c r="H26" s="627" t="s">
        <v>4364</v>
      </c>
      <c r="I26" s="629">
        <v>2.67</v>
      </c>
      <c r="J26" s="629">
        <v>100</v>
      </c>
      <c r="K26" s="630">
        <v>266.56</v>
      </c>
    </row>
    <row r="27" spans="1:11" ht="14.4" customHeight="1" x14ac:dyDescent="0.3">
      <c r="A27" s="625" t="s">
        <v>526</v>
      </c>
      <c r="B27" s="626" t="s">
        <v>528</v>
      </c>
      <c r="C27" s="627" t="s">
        <v>548</v>
      </c>
      <c r="D27" s="628" t="s">
        <v>549</v>
      </c>
      <c r="E27" s="627" t="s">
        <v>4319</v>
      </c>
      <c r="F27" s="628" t="s">
        <v>4320</v>
      </c>
      <c r="G27" s="627" t="s">
        <v>4365</v>
      </c>
      <c r="H27" s="627" t="s">
        <v>4366</v>
      </c>
      <c r="I27" s="629">
        <v>0.79333333333333345</v>
      </c>
      <c r="J27" s="629">
        <v>900</v>
      </c>
      <c r="K27" s="630">
        <v>714</v>
      </c>
    </row>
    <row r="28" spans="1:11" ht="14.4" customHeight="1" x14ac:dyDescent="0.3">
      <c r="A28" s="625" t="s">
        <v>526</v>
      </c>
      <c r="B28" s="626" t="s">
        <v>528</v>
      </c>
      <c r="C28" s="627" t="s">
        <v>548</v>
      </c>
      <c r="D28" s="628" t="s">
        <v>549</v>
      </c>
      <c r="E28" s="627" t="s">
        <v>4319</v>
      </c>
      <c r="F28" s="628" t="s">
        <v>4320</v>
      </c>
      <c r="G28" s="627" t="s">
        <v>4367</v>
      </c>
      <c r="H28" s="627" t="s">
        <v>4368</v>
      </c>
      <c r="I28" s="629">
        <v>1.22</v>
      </c>
      <c r="J28" s="629">
        <v>100</v>
      </c>
      <c r="K28" s="630">
        <v>122</v>
      </c>
    </row>
    <row r="29" spans="1:11" ht="14.4" customHeight="1" x14ac:dyDescent="0.3">
      <c r="A29" s="625" t="s">
        <v>526</v>
      </c>
      <c r="B29" s="626" t="s">
        <v>528</v>
      </c>
      <c r="C29" s="627" t="s">
        <v>548</v>
      </c>
      <c r="D29" s="628" t="s">
        <v>549</v>
      </c>
      <c r="E29" s="627" t="s">
        <v>4319</v>
      </c>
      <c r="F29" s="628" t="s">
        <v>4320</v>
      </c>
      <c r="G29" s="627" t="s">
        <v>4369</v>
      </c>
      <c r="H29" s="627" t="s">
        <v>4370</v>
      </c>
      <c r="I29" s="629">
        <v>0.7985714285714286</v>
      </c>
      <c r="J29" s="629">
        <v>800</v>
      </c>
      <c r="K29" s="630">
        <v>633</v>
      </c>
    </row>
    <row r="30" spans="1:11" ht="14.4" customHeight="1" x14ac:dyDescent="0.3">
      <c r="A30" s="625" t="s">
        <v>526</v>
      </c>
      <c r="B30" s="626" t="s">
        <v>528</v>
      </c>
      <c r="C30" s="627" t="s">
        <v>548</v>
      </c>
      <c r="D30" s="628" t="s">
        <v>549</v>
      </c>
      <c r="E30" s="627" t="s">
        <v>4319</v>
      </c>
      <c r="F30" s="628" t="s">
        <v>4320</v>
      </c>
      <c r="G30" s="627" t="s">
        <v>4371</v>
      </c>
      <c r="H30" s="627" t="s">
        <v>4372</v>
      </c>
      <c r="I30" s="629">
        <v>0.77</v>
      </c>
      <c r="J30" s="629">
        <v>100</v>
      </c>
      <c r="K30" s="630">
        <v>77</v>
      </c>
    </row>
    <row r="31" spans="1:11" ht="14.4" customHeight="1" x14ac:dyDescent="0.3">
      <c r="A31" s="625" t="s">
        <v>526</v>
      </c>
      <c r="B31" s="626" t="s">
        <v>528</v>
      </c>
      <c r="C31" s="627" t="s">
        <v>548</v>
      </c>
      <c r="D31" s="628" t="s">
        <v>549</v>
      </c>
      <c r="E31" s="627" t="s">
        <v>4319</v>
      </c>
      <c r="F31" s="628" t="s">
        <v>4320</v>
      </c>
      <c r="G31" s="627" t="s">
        <v>4373</v>
      </c>
      <c r="H31" s="627" t="s">
        <v>4374</v>
      </c>
      <c r="I31" s="629">
        <v>0.78</v>
      </c>
      <c r="J31" s="629">
        <v>100</v>
      </c>
      <c r="K31" s="630">
        <v>78</v>
      </c>
    </row>
    <row r="32" spans="1:11" ht="14.4" customHeight="1" x14ac:dyDescent="0.3">
      <c r="A32" s="625" t="s">
        <v>526</v>
      </c>
      <c r="B32" s="626" t="s">
        <v>528</v>
      </c>
      <c r="C32" s="627" t="s">
        <v>548</v>
      </c>
      <c r="D32" s="628" t="s">
        <v>549</v>
      </c>
      <c r="E32" s="627" t="s">
        <v>4301</v>
      </c>
      <c r="F32" s="628" t="s">
        <v>4302</v>
      </c>
      <c r="G32" s="627" t="s">
        <v>4375</v>
      </c>
      <c r="H32" s="627" t="s">
        <v>4376</v>
      </c>
      <c r="I32" s="629">
        <v>56.999999007515797</v>
      </c>
      <c r="J32" s="629">
        <v>2</v>
      </c>
      <c r="K32" s="630">
        <v>113.99999801503159</v>
      </c>
    </row>
    <row r="33" spans="1:11" ht="14.4" customHeight="1" x14ac:dyDescent="0.3">
      <c r="A33" s="625" t="s">
        <v>526</v>
      </c>
      <c r="B33" s="626" t="s">
        <v>528</v>
      </c>
      <c r="C33" s="627" t="s">
        <v>550</v>
      </c>
      <c r="D33" s="628" t="s">
        <v>551</v>
      </c>
      <c r="E33" s="627" t="s">
        <v>4303</v>
      </c>
      <c r="F33" s="628" t="s">
        <v>4304</v>
      </c>
      <c r="G33" s="627" t="s">
        <v>4377</v>
      </c>
      <c r="H33" s="627" t="s">
        <v>4378</v>
      </c>
      <c r="I33" s="629">
        <v>183.2175</v>
      </c>
      <c r="J33" s="629">
        <v>4</v>
      </c>
      <c r="K33" s="630">
        <v>732.87</v>
      </c>
    </row>
    <row r="34" spans="1:11" ht="14.4" customHeight="1" x14ac:dyDescent="0.3">
      <c r="A34" s="625" t="s">
        <v>526</v>
      </c>
      <c r="B34" s="626" t="s">
        <v>528</v>
      </c>
      <c r="C34" s="627" t="s">
        <v>550</v>
      </c>
      <c r="D34" s="628" t="s">
        <v>551</v>
      </c>
      <c r="E34" s="627" t="s">
        <v>4303</v>
      </c>
      <c r="F34" s="628" t="s">
        <v>4304</v>
      </c>
      <c r="G34" s="627" t="s">
        <v>4377</v>
      </c>
      <c r="H34" s="627" t="s">
        <v>4379</v>
      </c>
      <c r="I34" s="629">
        <v>183.09</v>
      </c>
      <c r="J34" s="629">
        <v>2</v>
      </c>
      <c r="K34" s="630">
        <v>366.18</v>
      </c>
    </row>
    <row r="35" spans="1:11" ht="14.4" customHeight="1" x14ac:dyDescent="0.3">
      <c r="A35" s="625" t="s">
        <v>526</v>
      </c>
      <c r="B35" s="626" t="s">
        <v>528</v>
      </c>
      <c r="C35" s="627" t="s">
        <v>550</v>
      </c>
      <c r="D35" s="628" t="s">
        <v>551</v>
      </c>
      <c r="E35" s="627" t="s">
        <v>4303</v>
      </c>
      <c r="F35" s="628" t="s">
        <v>4304</v>
      </c>
      <c r="G35" s="627" t="s">
        <v>4380</v>
      </c>
      <c r="H35" s="627" t="s">
        <v>4381</v>
      </c>
      <c r="I35" s="629">
        <v>123.05</v>
      </c>
      <c r="J35" s="629">
        <v>30</v>
      </c>
      <c r="K35" s="630">
        <v>3691.5</v>
      </c>
    </row>
    <row r="36" spans="1:11" ht="14.4" customHeight="1" x14ac:dyDescent="0.3">
      <c r="A36" s="625" t="s">
        <v>526</v>
      </c>
      <c r="B36" s="626" t="s">
        <v>528</v>
      </c>
      <c r="C36" s="627" t="s">
        <v>550</v>
      </c>
      <c r="D36" s="628" t="s">
        <v>551</v>
      </c>
      <c r="E36" s="627" t="s">
        <v>4303</v>
      </c>
      <c r="F36" s="628" t="s">
        <v>4304</v>
      </c>
      <c r="G36" s="627" t="s">
        <v>4382</v>
      </c>
      <c r="H36" s="627" t="s">
        <v>4383</v>
      </c>
      <c r="I36" s="629">
        <v>139.52000000000001</v>
      </c>
      <c r="J36" s="629">
        <v>30</v>
      </c>
      <c r="K36" s="630">
        <v>4185.51</v>
      </c>
    </row>
    <row r="37" spans="1:11" ht="14.4" customHeight="1" x14ac:dyDescent="0.3">
      <c r="A37" s="625" t="s">
        <v>526</v>
      </c>
      <c r="B37" s="626" t="s">
        <v>528</v>
      </c>
      <c r="C37" s="627" t="s">
        <v>550</v>
      </c>
      <c r="D37" s="628" t="s">
        <v>551</v>
      </c>
      <c r="E37" s="627" t="s">
        <v>4303</v>
      </c>
      <c r="F37" s="628" t="s">
        <v>4304</v>
      </c>
      <c r="G37" s="627" t="s">
        <v>4384</v>
      </c>
      <c r="H37" s="627" t="s">
        <v>4385</v>
      </c>
      <c r="I37" s="629">
        <v>1.8400000000000003</v>
      </c>
      <c r="J37" s="629">
        <v>240</v>
      </c>
      <c r="K37" s="630">
        <v>441.59999999999997</v>
      </c>
    </row>
    <row r="38" spans="1:11" ht="14.4" customHeight="1" x14ac:dyDescent="0.3">
      <c r="A38" s="625" t="s">
        <v>526</v>
      </c>
      <c r="B38" s="626" t="s">
        <v>528</v>
      </c>
      <c r="C38" s="627" t="s">
        <v>550</v>
      </c>
      <c r="D38" s="628" t="s">
        <v>551</v>
      </c>
      <c r="E38" s="627" t="s">
        <v>4303</v>
      </c>
      <c r="F38" s="628" t="s">
        <v>4304</v>
      </c>
      <c r="G38" s="627" t="s">
        <v>4386</v>
      </c>
      <c r="H38" s="627" t="s">
        <v>4387</v>
      </c>
      <c r="I38" s="629">
        <v>7.3220000000000001</v>
      </c>
      <c r="J38" s="629">
        <v>240</v>
      </c>
      <c r="K38" s="630">
        <v>1757.3</v>
      </c>
    </row>
    <row r="39" spans="1:11" ht="14.4" customHeight="1" x14ac:dyDescent="0.3">
      <c r="A39" s="625" t="s">
        <v>526</v>
      </c>
      <c r="B39" s="626" t="s">
        <v>528</v>
      </c>
      <c r="C39" s="627" t="s">
        <v>550</v>
      </c>
      <c r="D39" s="628" t="s">
        <v>551</v>
      </c>
      <c r="E39" s="627" t="s">
        <v>4303</v>
      </c>
      <c r="F39" s="628" t="s">
        <v>4304</v>
      </c>
      <c r="G39" s="627" t="s">
        <v>4386</v>
      </c>
      <c r="H39" s="627" t="s">
        <v>4388</v>
      </c>
      <c r="I39" s="629">
        <v>7.3</v>
      </c>
      <c r="J39" s="629">
        <v>50</v>
      </c>
      <c r="K39" s="630">
        <v>365</v>
      </c>
    </row>
    <row r="40" spans="1:11" ht="14.4" customHeight="1" x14ac:dyDescent="0.3">
      <c r="A40" s="625" t="s">
        <v>526</v>
      </c>
      <c r="B40" s="626" t="s">
        <v>528</v>
      </c>
      <c r="C40" s="627" t="s">
        <v>550</v>
      </c>
      <c r="D40" s="628" t="s">
        <v>551</v>
      </c>
      <c r="E40" s="627" t="s">
        <v>4303</v>
      </c>
      <c r="F40" s="628" t="s">
        <v>4304</v>
      </c>
      <c r="G40" s="627" t="s">
        <v>4389</v>
      </c>
      <c r="H40" s="627" t="s">
        <v>4390</v>
      </c>
      <c r="I40" s="629">
        <v>9.295454545454545</v>
      </c>
      <c r="J40" s="629">
        <v>800</v>
      </c>
      <c r="K40" s="630">
        <v>7437</v>
      </c>
    </row>
    <row r="41" spans="1:11" ht="14.4" customHeight="1" x14ac:dyDescent="0.3">
      <c r="A41" s="625" t="s">
        <v>526</v>
      </c>
      <c r="B41" s="626" t="s">
        <v>528</v>
      </c>
      <c r="C41" s="627" t="s">
        <v>550</v>
      </c>
      <c r="D41" s="628" t="s">
        <v>551</v>
      </c>
      <c r="E41" s="627" t="s">
        <v>4303</v>
      </c>
      <c r="F41" s="628" t="s">
        <v>4304</v>
      </c>
      <c r="G41" s="627" t="s">
        <v>4391</v>
      </c>
      <c r="H41" s="627" t="s">
        <v>4392</v>
      </c>
      <c r="I41" s="629">
        <v>11.361111111111111</v>
      </c>
      <c r="J41" s="629">
        <v>190</v>
      </c>
      <c r="K41" s="630">
        <v>2298.6000000000004</v>
      </c>
    </row>
    <row r="42" spans="1:11" ht="14.4" customHeight="1" x14ac:dyDescent="0.3">
      <c r="A42" s="625" t="s">
        <v>526</v>
      </c>
      <c r="B42" s="626" t="s">
        <v>528</v>
      </c>
      <c r="C42" s="627" t="s">
        <v>550</v>
      </c>
      <c r="D42" s="628" t="s">
        <v>551</v>
      </c>
      <c r="E42" s="627" t="s">
        <v>4303</v>
      </c>
      <c r="F42" s="628" t="s">
        <v>4304</v>
      </c>
      <c r="G42" s="627" t="s">
        <v>4393</v>
      </c>
      <c r="H42" s="627" t="s">
        <v>4394</v>
      </c>
      <c r="I42" s="629">
        <v>14.238333333333335</v>
      </c>
      <c r="J42" s="629">
        <v>120</v>
      </c>
      <c r="K42" s="630">
        <v>1707.9</v>
      </c>
    </row>
    <row r="43" spans="1:11" ht="14.4" customHeight="1" x14ac:dyDescent="0.3">
      <c r="A43" s="625" t="s">
        <v>526</v>
      </c>
      <c r="B43" s="626" t="s">
        <v>528</v>
      </c>
      <c r="C43" s="627" t="s">
        <v>550</v>
      </c>
      <c r="D43" s="628" t="s">
        <v>551</v>
      </c>
      <c r="E43" s="627" t="s">
        <v>4303</v>
      </c>
      <c r="F43" s="628" t="s">
        <v>4304</v>
      </c>
      <c r="G43" s="627" t="s">
        <v>4393</v>
      </c>
      <c r="H43" s="627" t="s">
        <v>4395</v>
      </c>
      <c r="I43" s="629">
        <v>14.21</v>
      </c>
      <c r="J43" s="629">
        <v>40</v>
      </c>
      <c r="K43" s="630">
        <v>568.4</v>
      </c>
    </row>
    <row r="44" spans="1:11" ht="14.4" customHeight="1" x14ac:dyDescent="0.3">
      <c r="A44" s="625" t="s">
        <v>526</v>
      </c>
      <c r="B44" s="626" t="s">
        <v>528</v>
      </c>
      <c r="C44" s="627" t="s">
        <v>550</v>
      </c>
      <c r="D44" s="628" t="s">
        <v>551</v>
      </c>
      <c r="E44" s="627" t="s">
        <v>4303</v>
      </c>
      <c r="F44" s="628" t="s">
        <v>4304</v>
      </c>
      <c r="G44" s="627" t="s">
        <v>4396</v>
      </c>
      <c r="H44" s="627" t="s">
        <v>4397</v>
      </c>
      <c r="I44" s="629">
        <v>2.96</v>
      </c>
      <c r="J44" s="629">
        <v>270</v>
      </c>
      <c r="K44" s="630">
        <v>798.3</v>
      </c>
    </row>
    <row r="45" spans="1:11" ht="14.4" customHeight="1" x14ac:dyDescent="0.3">
      <c r="A45" s="625" t="s">
        <v>526</v>
      </c>
      <c r="B45" s="626" t="s">
        <v>528</v>
      </c>
      <c r="C45" s="627" t="s">
        <v>550</v>
      </c>
      <c r="D45" s="628" t="s">
        <v>551</v>
      </c>
      <c r="E45" s="627" t="s">
        <v>4303</v>
      </c>
      <c r="F45" s="628" t="s">
        <v>4304</v>
      </c>
      <c r="G45" s="627" t="s">
        <v>4398</v>
      </c>
      <c r="H45" s="627" t="s">
        <v>4399</v>
      </c>
      <c r="I45" s="629">
        <v>9.7524999999999995</v>
      </c>
      <c r="J45" s="629">
        <v>180</v>
      </c>
      <c r="K45" s="630">
        <v>1755.4</v>
      </c>
    </row>
    <row r="46" spans="1:11" ht="14.4" customHeight="1" x14ac:dyDescent="0.3">
      <c r="A46" s="625" t="s">
        <v>526</v>
      </c>
      <c r="B46" s="626" t="s">
        <v>528</v>
      </c>
      <c r="C46" s="627" t="s">
        <v>550</v>
      </c>
      <c r="D46" s="628" t="s">
        <v>551</v>
      </c>
      <c r="E46" s="627" t="s">
        <v>4303</v>
      </c>
      <c r="F46" s="628" t="s">
        <v>4304</v>
      </c>
      <c r="G46" s="627" t="s">
        <v>4400</v>
      </c>
      <c r="H46" s="627" t="s">
        <v>4401</v>
      </c>
      <c r="I46" s="629">
        <v>27.311111111111114</v>
      </c>
      <c r="J46" s="629">
        <v>1224</v>
      </c>
      <c r="K46" s="630">
        <v>33424.559999999998</v>
      </c>
    </row>
    <row r="47" spans="1:11" ht="14.4" customHeight="1" x14ac:dyDescent="0.3">
      <c r="A47" s="625" t="s">
        <v>526</v>
      </c>
      <c r="B47" s="626" t="s">
        <v>528</v>
      </c>
      <c r="C47" s="627" t="s">
        <v>550</v>
      </c>
      <c r="D47" s="628" t="s">
        <v>551</v>
      </c>
      <c r="E47" s="627" t="s">
        <v>4303</v>
      </c>
      <c r="F47" s="628" t="s">
        <v>4304</v>
      </c>
      <c r="G47" s="627" t="s">
        <v>4402</v>
      </c>
      <c r="H47" s="627" t="s">
        <v>4403</v>
      </c>
      <c r="I47" s="629">
        <v>103.41799999999998</v>
      </c>
      <c r="J47" s="629">
        <v>65</v>
      </c>
      <c r="K47" s="630">
        <v>5817.7000000000007</v>
      </c>
    </row>
    <row r="48" spans="1:11" ht="14.4" customHeight="1" x14ac:dyDescent="0.3">
      <c r="A48" s="625" t="s">
        <v>526</v>
      </c>
      <c r="B48" s="626" t="s">
        <v>528</v>
      </c>
      <c r="C48" s="627" t="s">
        <v>550</v>
      </c>
      <c r="D48" s="628" t="s">
        <v>551</v>
      </c>
      <c r="E48" s="627" t="s">
        <v>4303</v>
      </c>
      <c r="F48" s="628" t="s">
        <v>4304</v>
      </c>
      <c r="G48" s="627" t="s">
        <v>4404</v>
      </c>
      <c r="H48" s="627" t="s">
        <v>4405</v>
      </c>
      <c r="I48" s="629">
        <v>86.381999999999991</v>
      </c>
      <c r="J48" s="629">
        <v>50</v>
      </c>
      <c r="K48" s="630">
        <v>4319.1000000000004</v>
      </c>
    </row>
    <row r="49" spans="1:11" ht="14.4" customHeight="1" x14ac:dyDescent="0.3">
      <c r="A49" s="625" t="s">
        <v>526</v>
      </c>
      <c r="B49" s="626" t="s">
        <v>528</v>
      </c>
      <c r="C49" s="627" t="s">
        <v>550</v>
      </c>
      <c r="D49" s="628" t="s">
        <v>551</v>
      </c>
      <c r="E49" s="627" t="s">
        <v>4303</v>
      </c>
      <c r="F49" s="628" t="s">
        <v>4304</v>
      </c>
      <c r="G49" s="627" t="s">
        <v>4404</v>
      </c>
      <c r="H49" s="627" t="s">
        <v>4406</v>
      </c>
      <c r="I49" s="629">
        <v>86.38</v>
      </c>
      <c r="J49" s="629">
        <v>40</v>
      </c>
      <c r="K49" s="630">
        <v>3455.1</v>
      </c>
    </row>
    <row r="50" spans="1:11" ht="14.4" customHeight="1" x14ac:dyDescent="0.3">
      <c r="A50" s="625" t="s">
        <v>526</v>
      </c>
      <c r="B50" s="626" t="s">
        <v>528</v>
      </c>
      <c r="C50" s="627" t="s">
        <v>550</v>
      </c>
      <c r="D50" s="628" t="s">
        <v>551</v>
      </c>
      <c r="E50" s="627" t="s">
        <v>4303</v>
      </c>
      <c r="F50" s="628" t="s">
        <v>4304</v>
      </c>
      <c r="G50" s="627" t="s">
        <v>4407</v>
      </c>
      <c r="H50" s="627" t="s">
        <v>4408</v>
      </c>
      <c r="I50" s="629">
        <v>37.28</v>
      </c>
      <c r="J50" s="629">
        <v>20</v>
      </c>
      <c r="K50" s="630">
        <v>745.56</v>
      </c>
    </row>
    <row r="51" spans="1:11" ht="14.4" customHeight="1" x14ac:dyDescent="0.3">
      <c r="A51" s="625" t="s">
        <v>526</v>
      </c>
      <c r="B51" s="626" t="s">
        <v>528</v>
      </c>
      <c r="C51" s="627" t="s">
        <v>550</v>
      </c>
      <c r="D51" s="628" t="s">
        <v>551</v>
      </c>
      <c r="E51" s="627" t="s">
        <v>4303</v>
      </c>
      <c r="F51" s="628" t="s">
        <v>4304</v>
      </c>
      <c r="G51" s="627" t="s">
        <v>4409</v>
      </c>
      <c r="H51" s="627" t="s">
        <v>4410</v>
      </c>
      <c r="I51" s="629">
        <v>42.715999999999994</v>
      </c>
      <c r="J51" s="629">
        <v>270</v>
      </c>
      <c r="K51" s="630">
        <v>11532.97</v>
      </c>
    </row>
    <row r="52" spans="1:11" ht="14.4" customHeight="1" x14ac:dyDescent="0.3">
      <c r="A52" s="625" t="s">
        <v>526</v>
      </c>
      <c r="B52" s="626" t="s">
        <v>528</v>
      </c>
      <c r="C52" s="627" t="s">
        <v>550</v>
      </c>
      <c r="D52" s="628" t="s">
        <v>551</v>
      </c>
      <c r="E52" s="627" t="s">
        <v>4303</v>
      </c>
      <c r="F52" s="628" t="s">
        <v>4304</v>
      </c>
      <c r="G52" s="627" t="s">
        <v>4411</v>
      </c>
      <c r="H52" s="627" t="s">
        <v>4412</v>
      </c>
      <c r="I52" s="629">
        <v>895.18</v>
      </c>
      <c r="J52" s="629">
        <v>1</v>
      </c>
      <c r="K52" s="630">
        <v>895.18</v>
      </c>
    </row>
    <row r="53" spans="1:11" ht="14.4" customHeight="1" x14ac:dyDescent="0.3">
      <c r="A53" s="625" t="s">
        <v>526</v>
      </c>
      <c r="B53" s="626" t="s">
        <v>528</v>
      </c>
      <c r="C53" s="627" t="s">
        <v>550</v>
      </c>
      <c r="D53" s="628" t="s">
        <v>551</v>
      </c>
      <c r="E53" s="627" t="s">
        <v>4303</v>
      </c>
      <c r="F53" s="628" t="s">
        <v>4304</v>
      </c>
      <c r="G53" s="627" t="s">
        <v>4413</v>
      </c>
      <c r="H53" s="627" t="s">
        <v>4414</v>
      </c>
      <c r="I53" s="629">
        <v>174.447</v>
      </c>
      <c r="J53" s="629">
        <v>90</v>
      </c>
      <c r="K53" s="630">
        <v>16095.870000000003</v>
      </c>
    </row>
    <row r="54" spans="1:11" ht="14.4" customHeight="1" x14ac:dyDescent="0.3">
      <c r="A54" s="625" t="s">
        <v>526</v>
      </c>
      <c r="B54" s="626" t="s">
        <v>528</v>
      </c>
      <c r="C54" s="627" t="s">
        <v>550</v>
      </c>
      <c r="D54" s="628" t="s">
        <v>551</v>
      </c>
      <c r="E54" s="627" t="s">
        <v>4303</v>
      </c>
      <c r="F54" s="628" t="s">
        <v>4304</v>
      </c>
      <c r="G54" s="627" t="s">
        <v>4415</v>
      </c>
      <c r="H54" s="627" t="s">
        <v>4416</v>
      </c>
      <c r="I54" s="629">
        <v>25.755000000000003</v>
      </c>
      <c r="J54" s="629">
        <v>288</v>
      </c>
      <c r="K54" s="630">
        <v>7417.5499999999993</v>
      </c>
    </row>
    <row r="55" spans="1:11" ht="14.4" customHeight="1" x14ac:dyDescent="0.3">
      <c r="A55" s="625" t="s">
        <v>526</v>
      </c>
      <c r="B55" s="626" t="s">
        <v>528</v>
      </c>
      <c r="C55" s="627" t="s">
        <v>550</v>
      </c>
      <c r="D55" s="628" t="s">
        <v>551</v>
      </c>
      <c r="E55" s="627" t="s">
        <v>4303</v>
      </c>
      <c r="F55" s="628" t="s">
        <v>4304</v>
      </c>
      <c r="G55" s="627" t="s">
        <v>4415</v>
      </c>
      <c r="H55" s="627" t="s">
        <v>4417</v>
      </c>
      <c r="I55" s="629">
        <v>25.555</v>
      </c>
      <c r="J55" s="629">
        <v>144</v>
      </c>
      <c r="K55" s="630">
        <v>3679.7799999999997</v>
      </c>
    </row>
    <row r="56" spans="1:11" ht="14.4" customHeight="1" x14ac:dyDescent="0.3">
      <c r="A56" s="625" t="s">
        <v>526</v>
      </c>
      <c r="B56" s="626" t="s">
        <v>528</v>
      </c>
      <c r="C56" s="627" t="s">
        <v>550</v>
      </c>
      <c r="D56" s="628" t="s">
        <v>551</v>
      </c>
      <c r="E56" s="627" t="s">
        <v>4303</v>
      </c>
      <c r="F56" s="628" t="s">
        <v>4304</v>
      </c>
      <c r="G56" s="627" t="s">
        <v>4418</v>
      </c>
      <c r="H56" s="627" t="s">
        <v>4419</v>
      </c>
      <c r="I56" s="629">
        <v>22.912499999999998</v>
      </c>
      <c r="J56" s="629">
        <v>700</v>
      </c>
      <c r="K56" s="630">
        <v>15939.5</v>
      </c>
    </row>
    <row r="57" spans="1:11" ht="14.4" customHeight="1" x14ac:dyDescent="0.3">
      <c r="A57" s="625" t="s">
        <v>526</v>
      </c>
      <c r="B57" s="626" t="s">
        <v>528</v>
      </c>
      <c r="C57" s="627" t="s">
        <v>550</v>
      </c>
      <c r="D57" s="628" t="s">
        <v>551</v>
      </c>
      <c r="E57" s="627" t="s">
        <v>4303</v>
      </c>
      <c r="F57" s="628" t="s">
        <v>4304</v>
      </c>
      <c r="G57" s="627" t="s">
        <v>4420</v>
      </c>
      <c r="H57" s="627" t="s">
        <v>4421</v>
      </c>
      <c r="I57" s="629">
        <v>30.145000000000003</v>
      </c>
      <c r="J57" s="629">
        <v>570</v>
      </c>
      <c r="K57" s="630">
        <v>17187.2</v>
      </c>
    </row>
    <row r="58" spans="1:11" ht="14.4" customHeight="1" x14ac:dyDescent="0.3">
      <c r="A58" s="625" t="s">
        <v>526</v>
      </c>
      <c r="B58" s="626" t="s">
        <v>528</v>
      </c>
      <c r="C58" s="627" t="s">
        <v>550</v>
      </c>
      <c r="D58" s="628" t="s">
        <v>551</v>
      </c>
      <c r="E58" s="627" t="s">
        <v>4303</v>
      </c>
      <c r="F58" s="628" t="s">
        <v>4304</v>
      </c>
      <c r="G58" s="627" t="s">
        <v>4422</v>
      </c>
      <c r="H58" s="627" t="s">
        <v>4423</v>
      </c>
      <c r="I58" s="629">
        <v>12.360000000000001</v>
      </c>
      <c r="J58" s="629">
        <v>1400</v>
      </c>
      <c r="K58" s="630">
        <v>17314</v>
      </c>
    </row>
    <row r="59" spans="1:11" ht="14.4" customHeight="1" x14ac:dyDescent="0.3">
      <c r="A59" s="625" t="s">
        <v>526</v>
      </c>
      <c r="B59" s="626" t="s">
        <v>528</v>
      </c>
      <c r="C59" s="627" t="s">
        <v>550</v>
      </c>
      <c r="D59" s="628" t="s">
        <v>551</v>
      </c>
      <c r="E59" s="627" t="s">
        <v>4303</v>
      </c>
      <c r="F59" s="628" t="s">
        <v>4304</v>
      </c>
      <c r="G59" s="627" t="s">
        <v>4422</v>
      </c>
      <c r="H59" s="627" t="s">
        <v>4424</v>
      </c>
      <c r="I59" s="629">
        <v>12.42</v>
      </c>
      <c r="J59" s="629">
        <v>310</v>
      </c>
      <c r="K59" s="630">
        <v>3850.2</v>
      </c>
    </row>
    <row r="60" spans="1:11" ht="14.4" customHeight="1" x14ac:dyDescent="0.3">
      <c r="A60" s="625" t="s">
        <v>526</v>
      </c>
      <c r="B60" s="626" t="s">
        <v>528</v>
      </c>
      <c r="C60" s="627" t="s">
        <v>550</v>
      </c>
      <c r="D60" s="628" t="s">
        <v>551</v>
      </c>
      <c r="E60" s="627" t="s">
        <v>4303</v>
      </c>
      <c r="F60" s="628" t="s">
        <v>4304</v>
      </c>
      <c r="G60" s="627" t="s">
        <v>4321</v>
      </c>
      <c r="H60" s="627" t="s">
        <v>4322</v>
      </c>
      <c r="I60" s="629">
        <v>1.4674999999999998</v>
      </c>
      <c r="J60" s="629">
        <v>800</v>
      </c>
      <c r="K60" s="630">
        <v>1174</v>
      </c>
    </row>
    <row r="61" spans="1:11" ht="14.4" customHeight="1" x14ac:dyDescent="0.3">
      <c r="A61" s="625" t="s">
        <v>526</v>
      </c>
      <c r="B61" s="626" t="s">
        <v>528</v>
      </c>
      <c r="C61" s="627" t="s">
        <v>550</v>
      </c>
      <c r="D61" s="628" t="s">
        <v>551</v>
      </c>
      <c r="E61" s="627" t="s">
        <v>4303</v>
      </c>
      <c r="F61" s="628" t="s">
        <v>4304</v>
      </c>
      <c r="G61" s="627" t="s">
        <v>4425</v>
      </c>
      <c r="H61" s="627" t="s">
        <v>4426</v>
      </c>
      <c r="I61" s="629">
        <v>8.1257142857142863</v>
      </c>
      <c r="J61" s="629">
        <v>1200</v>
      </c>
      <c r="K61" s="630">
        <v>9755</v>
      </c>
    </row>
    <row r="62" spans="1:11" ht="14.4" customHeight="1" x14ac:dyDescent="0.3">
      <c r="A62" s="625" t="s">
        <v>526</v>
      </c>
      <c r="B62" s="626" t="s">
        <v>528</v>
      </c>
      <c r="C62" s="627" t="s">
        <v>550</v>
      </c>
      <c r="D62" s="628" t="s">
        <v>551</v>
      </c>
      <c r="E62" s="627" t="s">
        <v>4303</v>
      </c>
      <c r="F62" s="628" t="s">
        <v>4304</v>
      </c>
      <c r="G62" s="627" t="s">
        <v>4425</v>
      </c>
      <c r="H62" s="627" t="s">
        <v>4427</v>
      </c>
      <c r="I62" s="629">
        <v>8.1766666666666676</v>
      </c>
      <c r="J62" s="629">
        <v>300</v>
      </c>
      <c r="K62" s="630">
        <v>2452.9</v>
      </c>
    </row>
    <row r="63" spans="1:11" ht="14.4" customHeight="1" x14ac:dyDescent="0.3">
      <c r="A63" s="625" t="s">
        <v>526</v>
      </c>
      <c r="B63" s="626" t="s">
        <v>528</v>
      </c>
      <c r="C63" s="627" t="s">
        <v>550</v>
      </c>
      <c r="D63" s="628" t="s">
        <v>551</v>
      </c>
      <c r="E63" s="627" t="s">
        <v>4303</v>
      </c>
      <c r="F63" s="628" t="s">
        <v>4304</v>
      </c>
      <c r="G63" s="627" t="s">
        <v>4428</v>
      </c>
      <c r="H63" s="627" t="s">
        <v>4429</v>
      </c>
      <c r="I63" s="629">
        <v>12.032727272727271</v>
      </c>
      <c r="J63" s="629">
        <v>1056</v>
      </c>
      <c r="K63" s="630">
        <v>12709.089999999998</v>
      </c>
    </row>
    <row r="64" spans="1:11" ht="14.4" customHeight="1" x14ac:dyDescent="0.3">
      <c r="A64" s="625" t="s">
        <v>526</v>
      </c>
      <c r="B64" s="626" t="s">
        <v>528</v>
      </c>
      <c r="C64" s="627" t="s">
        <v>550</v>
      </c>
      <c r="D64" s="628" t="s">
        <v>551</v>
      </c>
      <c r="E64" s="627" t="s">
        <v>4303</v>
      </c>
      <c r="F64" s="628" t="s">
        <v>4304</v>
      </c>
      <c r="G64" s="627" t="s">
        <v>4430</v>
      </c>
      <c r="H64" s="627" t="s">
        <v>4431</v>
      </c>
      <c r="I64" s="629">
        <v>37.17</v>
      </c>
      <c r="J64" s="629">
        <v>80</v>
      </c>
      <c r="K64" s="630">
        <v>2973.5</v>
      </c>
    </row>
    <row r="65" spans="1:11" ht="14.4" customHeight="1" x14ac:dyDescent="0.3">
      <c r="A65" s="625" t="s">
        <v>526</v>
      </c>
      <c r="B65" s="626" t="s">
        <v>528</v>
      </c>
      <c r="C65" s="627" t="s">
        <v>550</v>
      </c>
      <c r="D65" s="628" t="s">
        <v>551</v>
      </c>
      <c r="E65" s="627" t="s">
        <v>4303</v>
      </c>
      <c r="F65" s="628" t="s">
        <v>4304</v>
      </c>
      <c r="G65" s="627" t="s">
        <v>4430</v>
      </c>
      <c r="H65" s="627" t="s">
        <v>4432</v>
      </c>
      <c r="I65" s="629">
        <v>37.18</v>
      </c>
      <c r="J65" s="629">
        <v>20</v>
      </c>
      <c r="K65" s="630">
        <v>743.46</v>
      </c>
    </row>
    <row r="66" spans="1:11" ht="14.4" customHeight="1" x14ac:dyDescent="0.3">
      <c r="A66" s="625" t="s">
        <v>526</v>
      </c>
      <c r="B66" s="626" t="s">
        <v>528</v>
      </c>
      <c r="C66" s="627" t="s">
        <v>550</v>
      </c>
      <c r="D66" s="628" t="s">
        <v>551</v>
      </c>
      <c r="E66" s="627" t="s">
        <v>4303</v>
      </c>
      <c r="F66" s="628" t="s">
        <v>4304</v>
      </c>
      <c r="G66" s="627" t="s">
        <v>4433</v>
      </c>
      <c r="H66" s="627" t="s">
        <v>4434</v>
      </c>
      <c r="I66" s="629">
        <v>66.59</v>
      </c>
      <c r="J66" s="629">
        <v>30</v>
      </c>
      <c r="K66" s="630">
        <v>1997.6</v>
      </c>
    </row>
    <row r="67" spans="1:11" ht="14.4" customHeight="1" x14ac:dyDescent="0.3">
      <c r="A67" s="625" t="s">
        <v>526</v>
      </c>
      <c r="B67" s="626" t="s">
        <v>528</v>
      </c>
      <c r="C67" s="627" t="s">
        <v>550</v>
      </c>
      <c r="D67" s="628" t="s">
        <v>551</v>
      </c>
      <c r="E67" s="627" t="s">
        <v>4303</v>
      </c>
      <c r="F67" s="628" t="s">
        <v>4304</v>
      </c>
      <c r="G67" s="627" t="s">
        <v>4435</v>
      </c>
      <c r="H67" s="627" t="s">
        <v>4436</v>
      </c>
      <c r="I67" s="629">
        <v>0.46</v>
      </c>
      <c r="J67" s="629">
        <v>4000</v>
      </c>
      <c r="K67" s="630">
        <v>882.09</v>
      </c>
    </row>
    <row r="68" spans="1:11" ht="14.4" customHeight="1" x14ac:dyDescent="0.3">
      <c r="A68" s="625" t="s">
        <v>526</v>
      </c>
      <c r="B68" s="626" t="s">
        <v>528</v>
      </c>
      <c r="C68" s="627" t="s">
        <v>550</v>
      </c>
      <c r="D68" s="628" t="s">
        <v>551</v>
      </c>
      <c r="E68" s="627" t="s">
        <v>4303</v>
      </c>
      <c r="F68" s="628" t="s">
        <v>4304</v>
      </c>
      <c r="G68" s="627" t="s">
        <v>4435</v>
      </c>
      <c r="H68" s="627" t="s">
        <v>4437</v>
      </c>
      <c r="I68" s="629">
        <v>0.48</v>
      </c>
      <c r="J68" s="629">
        <v>4000</v>
      </c>
      <c r="K68" s="630">
        <v>2989.91</v>
      </c>
    </row>
    <row r="69" spans="1:11" ht="14.4" customHeight="1" x14ac:dyDescent="0.3">
      <c r="A69" s="625" t="s">
        <v>526</v>
      </c>
      <c r="B69" s="626" t="s">
        <v>528</v>
      </c>
      <c r="C69" s="627" t="s">
        <v>550</v>
      </c>
      <c r="D69" s="628" t="s">
        <v>551</v>
      </c>
      <c r="E69" s="627" t="s">
        <v>4303</v>
      </c>
      <c r="F69" s="628" t="s">
        <v>4304</v>
      </c>
      <c r="G69" s="627" t="s">
        <v>4325</v>
      </c>
      <c r="H69" s="627" t="s">
        <v>4326</v>
      </c>
      <c r="I69" s="629">
        <v>0.59999999999999987</v>
      </c>
      <c r="J69" s="629">
        <v>51000</v>
      </c>
      <c r="K69" s="630">
        <v>30600</v>
      </c>
    </row>
    <row r="70" spans="1:11" ht="14.4" customHeight="1" x14ac:dyDescent="0.3">
      <c r="A70" s="625" t="s">
        <v>526</v>
      </c>
      <c r="B70" s="626" t="s">
        <v>528</v>
      </c>
      <c r="C70" s="627" t="s">
        <v>550</v>
      </c>
      <c r="D70" s="628" t="s">
        <v>551</v>
      </c>
      <c r="E70" s="627" t="s">
        <v>4303</v>
      </c>
      <c r="F70" s="628" t="s">
        <v>4304</v>
      </c>
      <c r="G70" s="627" t="s">
        <v>4438</v>
      </c>
      <c r="H70" s="627" t="s">
        <v>4439</v>
      </c>
      <c r="I70" s="629">
        <v>3.1333333333333329</v>
      </c>
      <c r="J70" s="629">
        <v>300</v>
      </c>
      <c r="K70" s="630">
        <v>940</v>
      </c>
    </row>
    <row r="71" spans="1:11" ht="14.4" customHeight="1" x14ac:dyDescent="0.3">
      <c r="A71" s="625" t="s">
        <v>526</v>
      </c>
      <c r="B71" s="626" t="s">
        <v>528</v>
      </c>
      <c r="C71" s="627" t="s">
        <v>550</v>
      </c>
      <c r="D71" s="628" t="s">
        <v>551</v>
      </c>
      <c r="E71" s="627" t="s">
        <v>4303</v>
      </c>
      <c r="F71" s="628" t="s">
        <v>4304</v>
      </c>
      <c r="G71" s="627" t="s">
        <v>4438</v>
      </c>
      <c r="H71" s="627" t="s">
        <v>4440</v>
      </c>
      <c r="I71" s="629">
        <v>3.12</v>
      </c>
      <c r="J71" s="629">
        <v>200</v>
      </c>
      <c r="K71" s="630">
        <v>624</v>
      </c>
    </row>
    <row r="72" spans="1:11" ht="14.4" customHeight="1" x14ac:dyDescent="0.3">
      <c r="A72" s="625" t="s">
        <v>526</v>
      </c>
      <c r="B72" s="626" t="s">
        <v>528</v>
      </c>
      <c r="C72" s="627" t="s">
        <v>550</v>
      </c>
      <c r="D72" s="628" t="s">
        <v>551</v>
      </c>
      <c r="E72" s="627" t="s">
        <v>4303</v>
      </c>
      <c r="F72" s="628" t="s">
        <v>4304</v>
      </c>
      <c r="G72" s="627" t="s">
        <v>4441</v>
      </c>
      <c r="H72" s="627" t="s">
        <v>4442</v>
      </c>
      <c r="I72" s="629">
        <v>3.94</v>
      </c>
      <c r="J72" s="629">
        <v>1000</v>
      </c>
      <c r="K72" s="630">
        <v>3944.6</v>
      </c>
    </row>
    <row r="73" spans="1:11" ht="14.4" customHeight="1" x14ac:dyDescent="0.3">
      <c r="A73" s="625" t="s">
        <v>526</v>
      </c>
      <c r="B73" s="626" t="s">
        <v>528</v>
      </c>
      <c r="C73" s="627" t="s">
        <v>550</v>
      </c>
      <c r="D73" s="628" t="s">
        <v>551</v>
      </c>
      <c r="E73" s="627" t="s">
        <v>4303</v>
      </c>
      <c r="F73" s="628" t="s">
        <v>4304</v>
      </c>
      <c r="G73" s="627" t="s">
        <v>4443</v>
      </c>
      <c r="H73" s="627" t="s">
        <v>4444</v>
      </c>
      <c r="I73" s="629">
        <v>86.131249999999994</v>
      </c>
      <c r="J73" s="629">
        <v>270</v>
      </c>
      <c r="K73" s="630">
        <v>23418.089999999997</v>
      </c>
    </row>
    <row r="74" spans="1:11" ht="14.4" customHeight="1" x14ac:dyDescent="0.3">
      <c r="A74" s="625" t="s">
        <v>526</v>
      </c>
      <c r="B74" s="626" t="s">
        <v>528</v>
      </c>
      <c r="C74" s="627" t="s">
        <v>550</v>
      </c>
      <c r="D74" s="628" t="s">
        <v>551</v>
      </c>
      <c r="E74" s="627" t="s">
        <v>4303</v>
      </c>
      <c r="F74" s="628" t="s">
        <v>4304</v>
      </c>
      <c r="G74" s="627" t="s">
        <v>4445</v>
      </c>
      <c r="H74" s="627" t="s">
        <v>4446</v>
      </c>
      <c r="I74" s="629">
        <v>119.46</v>
      </c>
      <c r="J74" s="629">
        <v>50</v>
      </c>
      <c r="K74" s="630">
        <v>5973.03</v>
      </c>
    </row>
    <row r="75" spans="1:11" ht="14.4" customHeight="1" x14ac:dyDescent="0.3">
      <c r="A75" s="625" t="s">
        <v>526</v>
      </c>
      <c r="B75" s="626" t="s">
        <v>528</v>
      </c>
      <c r="C75" s="627" t="s">
        <v>550</v>
      </c>
      <c r="D75" s="628" t="s">
        <v>551</v>
      </c>
      <c r="E75" s="627" t="s">
        <v>4303</v>
      </c>
      <c r="F75" s="628" t="s">
        <v>4304</v>
      </c>
      <c r="G75" s="627" t="s">
        <v>4447</v>
      </c>
      <c r="H75" s="627" t="s">
        <v>4448</v>
      </c>
      <c r="I75" s="629">
        <v>8.6150000000000002</v>
      </c>
      <c r="J75" s="629">
        <v>240</v>
      </c>
      <c r="K75" s="630">
        <v>2067.6</v>
      </c>
    </row>
    <row r="76" spans="1:11" ht="14.4" customHeight="1" x14ac:dyDescent="0.3">
      <c r="A76" s="625" t="s">
        <v>526</v>
      </c>
      <c r="B76" s="626" t="s">
        <v>528</v>
      </c>
      <c r="C76" s="627" t="s">
        <v>550</v>
      </c>
      <c r="D76" s="628" t="s">
        <v>551</v>
      </c>
      <c r="E76" s="627" t="s">
        <v>4303</v>
      </c>
      <c r="F76" s="628" t="s">
        <v>4304</v>
      </c>
      <c r="G76" s="627" t="s">
        <v>4447</v>
      </c>
      <c r="H76" s="627" t="s">
        <v>4449</v>
      </c>
      <c r="I76" s="629">
        <v>8.58</v>
      </c>
      <c r="J76" s="629">
        <v>376</v>
      </c>
      <c r="K76" s="630">
        <v>3226.08</v>
      </c>
    </row>
    <row r="77" spans="1:11" ht="14.4" customHeight="1" x14ac:dyDescent="0.3">
      <c r="A77" s="625" t="s">
        <v>526</v>
      </c>
      <c r="B77" s="626" t="s">
        <v>528</v>
      </c>
      <c r="C77" s="627" t="s">
        <v>550</v>
      </c>
      <c r="D77" s="628" t="s">
        <v>551</v>
      </c>
      <c r="E77" s="627" t="s">
        <v>4303</v>
      </c>
      <c r="F77" s="628" t="s">
        <v>4304</v>
      </c>
      <c r="G77" s="627" t="s">
        <v>4450</v>
      </c>
      <c r="H77" s="627" t="s">
        <v>4451</v>
      </c>
      <c r="I77" s="629">
        <v>98.77000000000001</v>
      </c>
      <c r="J77" s="629">
        <v>15</v>
      </c>
      <c r="K77" s="630">
        <v>1177.6500000000001</v>
      </c>
    </row>
    <row r="78" spans="1:11" ht="14.4" customHeight="1" x14ac:dyDescent="0.3">
      <c r="A78" s="625" t="s">
        <v>526</v>
      </c>
      <c r="B78" s="626" t="s">
        <v>528</v>
      </c>
      <c r="C78" s="627" t="s">
        <v>550</v>
      </c>
      <c r="D78" s="628" t="s">
        <v>551</v>
      </c>
      <c r="E78" s="627" t="s">
        <v>4303</v>
      </c>
      <c r="F78" s="628" t="s">
        <v>4304</v>
      </c>
      <c r="G78" s="627" t="s">
        <v>4452</v>
      </c>
      <c r="H78" s="627" t="s">
        <v>4453</v>
      </c>
      <c r="I78" s="629">
        <v>9.793636363636363</v>
      </c>
      <c r="J78" s="629">
        <v>1000</v>
      </c>
      <c r="K78" s="630">
        <v>9794</v>
      </c>
    </row>
    <row r="79" spans="1:11" ht="14.4" customHeight="1" x14ac:dyDescent="0.3">
      <c r="A79" s="625" t="s">
        <v>526</v>
      </c>
      <c r="B79" s="626" t="s">
        <v>528</v>
      </c>
      <c r="C79" s="627" t="s">
        <v>550</v>
      </c>
      <c r="D79" s="628" t="s">
        <v>551</v>
      </c>
      <c r="E79" s="627" t="s">
        <v>4303</v>
      </c>
      <c r="F79" s="628" t="s">
        <v>4304</v>
      </c>
      <c r="G79" s="627" t="s">
        <v>4454</v>
      </c>
      <c r="H79" s="627" t="s">
        <v>4455</v>
      </c>
      <c r="I79" s="629">
        <v>131.88</v>
      </c>
      <c r="J79" s="629">
        <v>60</v>
      </c>
      <c r="K79" s="630">
        <v>7912.55</v>
      </c>
    </row>
    <row r="80" spans="1:11" ht="14.4" customHeight="1" x14ac:dyDescent="0.3">
      <c r="A80" s="625" t="s">
        <v>526</v>
      </c>
      <c r="B80" s="626" t="s">
        <v>528</v>
      </c>
      <c r="C80" s="627" t="s">
        <v>550</v>
      </c>
      <c r="D80" s="628" t="s">
        <v>551</v>
      </c>
      <c r="E80" s="627" t="s">
        <v>4303</v>
      </c>
      <c r="F80" s="628" t="s">
        <v>4304</v>
      </c>
      <c r="G80" s="627" t="s">
        <v>4456</v>
      </c>
      <c r="H80" s="627" t="s">
        <v>4457</v>
      </c>
      <c r="I80" s="629">
        <v>1.2300000000000002</v>
      </c>
      <c r="J80" s="629">
        <v>24000</v>
      </c>
      <c r="K80" s="630">
        <v>29520</v>
      </c>
    </row>
    <row r="81" spans="1:11" ht="14.4" customHeight="1" x14ac:dyDescent="0.3">
      <c r="A81" s="625" t="s">
        <v>526</v>
      </c>
      <c r="B81" s="626" t="s">
        <v>528</v>
      </c>
      <c r="C81" s="627" t="s">
        <v>550</v>
      </c>
      <c r="D81" s="628" t="s">
        <v>551</v>
      </c>
      <c r="E81" s="627" t="s">
        <v>4303</v>
      </c>
      <c r="F81" s="628" t="s">
        <v>4304</v>
      </c>
      <c r="G81" s="627" t="s">
        <v>4458</v>
      </c>
      <c r="H81" s="627" t="s">
        <v>4459</v>
      </c>
      <c r="I81" s="629">
        <v>9.9850000000000012</v>
      </c>
      <c r="J81" s="629">
        <v>440</v>
      </c>
      <c r="K81" s="630">
        <v>4393</v>
      </c>
    </row>
    <row r="82" spans="1:11" ht="14.4" customHeight="1" x14ac:dyDescent="0.3">
      <c r="A82" s="625" t="s">
        <v>526</v>
      </c>
      <c r="B82" s="626" t="s">
        <v>528</v>
      </c>
      <c r="C82" s="627" t="s">
        <v>550</v>
      </c>
      <c r="D82" s="628" t="s">
        <v>551</v>
      </c>
      <c r="E82" s="627" t="s">
        <v>4303</v>
      </c>
      <c r="F82" s="628" t="s">
        <v>4304</v>
      </c>
      <c r="G82" s="627" t="s">
        <v>4460</v>
      </c>
      <c r="H82" s="627" t="s">
        <v>4461</v>
      </c>
      <c r="I82" s="629">
        <v>46.350000000000009</v>
      </c>
      <c r="J82" s="629">
        <v>5</v>
      </c>
      <c r="K82" s="630">
        <v>231.89</v>
      </c>
    </row>
    <row r="83" spans="1:11" ht="14.4" customHeight="1" x14ac:dyDescent="0.3">
      <c r="A83" s="625" t="s">
        <v>526</v>
      </c>
      <c r="B83" s="626" t="s">
        <v>528</v>
      </c>
      <c r="C83" s="627" t="s">
        <v>550</v>
      </c>
      <c r="D83" s="628" t="s">
        <v>551</v>
      </c>
      <c r="E83" s="627" t="s">
        <v>4303</v>
      </c>
      <c r="F83" s="628" t="s">
        <v>4304</v>
      </c>
      <c r="G83" s="627" t="s">
        <v>4327</v>
      </c>
      <c r="H83" s="627" t="s">
        <v>4328</v>
      </c>
      <c r="I83" s="629">
        <v>0.36249999999999993</v>
      </c>
      <c r="J83" s="629">
        <v>400</v>
      </c>
      <c r="K83" s="630">
        <v>145</v>
      </c>
    </row>
    <row r="84" spans="1:11" ht="14.4" customHeight="1" x14ac:dyDescent="0.3">
      <c r="A84" s="625" t="s">
        <v>526</v>
      </c>
      <c r="B84" s="626" t="s">
        <v>528</v>
      </c>
      <c r="C84" s="627" t="s">
        <v>550</v>
      </c>
      <c r="D84" s="628" t="s">
        <v>551</v>
      </c>
      <c r="E84" s="627" t="s">
        <v>4303</v>
      </c>
      <c r="F84" s="628" t="s">
        <v>4304</v>
      </c>
      <c r="G84" s="627" t="s">
        <v>4462</v>
      </c>
      <c r="H84" s="627" t="s">
        <v>4463</v>
      </c>
      <c r="I84" s="629">
        <v>98.432500000000005</v>
      </c>
      <c r="J84" s="629">
        <v>16</v>
      </c>
      <c r="K84" s="630">
        <v>1574.67</v>
      </c>
    </row>
    <row r="85" spans="1:11" ht="14.4" customHeight="1" x14ac:dyDescent="0.3">
      <c r="A85" s="625" t="s">
        <v>526</v>
      </c>
      <c r="B85" s="626" t="s">
        <v>528</v>
      </c>
      <c r="C85" s="627" t="s">
        <v>550</v>
      </c>
      <c r="D85" s="628" t="s">
        <v>551</v>
      </c>
      <c r="E85" s="627" t="s">
        <v>4303</v>
      </c>
      <c r="F85" s="628" t="s">
        <v>4304</v>
      </c>
      <c r="G85" s="627" t="s">
        <v>4462</v>
      </c>
      <c r="H85" s="627" t="s">
        <v>4464</v>
      </c>
      <c r="I85" s="629">
        <v>98.38</v>
      </c>
      <c r="J85" s="629">
        <v>11</v>
      </c>
      <c r="K85" s="630">
        <v>1082.1799999999998</v>
      </c>
    </row>
    <row r="86" spans="1:11" ht="14.4" customHeight="1" x14ac:dyDescent="0.3">
      <c r="A86" s="625" t="s">
        <v>526</v>
      </c>
      <c r="B86" s="626" t="s">
        <v>528</v>
      </c>
      <c r="C86" s="627" t="s">
        <v>550</v>
      </c>
      <c r="D86" s="628" t="s">
        <v>551</v>
      </c>
      <c r="E86" s="627" t="s">
        <v>4303</v>
      </c>
      <c r="F86" s="628" t="s">
        <v>4304</v>
      </c>
      <c r="G86" s="627" t="s">
        <v>4465</v>
      </c>
      <c r="H86" s="627" t="s">
        <v>4466</v>
      </c>
      <c r="I86" s="629">
        <v>283.01599999999996</v>
      </c>
      <c r="J86" s="629">
        <v>35</v>
      </c>
      <c r="K86" s="630">
        <v>9905.48</v>
      </c>
    </row>
    <row r="87" spans="1:11" ht="14.4" customHeight="1" x14ac:dyDescent="0.3">
      <c r="A87" s="625" t="s">
        <v>526</v>
      </c>
      <c r="B87" s="626" t="s">
        <v>528</v>
      </c>
      <c r="C87" s="627" t="s">
        <v>550</v>
      </c>
      <c r="D87" s="628" t="s">
        <v>551</v>
      </c>
      <c r="E87" s="627" t="s">
        <v>4303</v>
      </c>
      <c r="F87" s="628" t="s">
        <v>4304</v>
      </c>
      <c r="G87" s="627" t="s">
        <v>4465</v>
      </c>
      <c r="H87" s="627" t="s">
        <v>4467</v>
      </c>
      <c r="I87" s="629">
        <v>283.02</v>
      </c>
      <c r="J87" s="629">
        <v>15</v>
      </c>
      <c r="K87" s="630">
        <v>4245.28</v>
      </c>
    </row>
    <row r="88" spans="1:11" ht="14.4" customHeight="1" x14ac:dyDescent="0.3">
      <c r="A88" s="625" t="s">
        <v>526</v>
      </c>
      <c r="B88" s="626" t="s">
        <v>528</v>
      </c>
      <c r="C88" s="627" t="s">
        <v>550</v>
      </c>
      <c r="D88" s="628" t="s">
        <v>551</v>
      </c>
      <c r="E88" s="627" t="s">
        <v>4303</v>
      </c>
      <c r="F88" s="628" t="s">
        <v>4304</v>
      </c>
      <c r="G88" s="627" t="s">
        <v>4468</v>
      </c>
      <c r="H88" s="627" t="s">
        <v>4469</v>
      </c>
      <c r="I88" s="629">
        <v>380.88</v>
      </c>
      <c r="J88" s="629">
        <v>25</v>
      </c>
      <c r="K88" s="630">
        <v>9522</v>
      </c>
    </row>
    <row r="89" spans="1:11" ht="14.4" customHeight="1" x14ac:dyDescent="0.3">
      <c r="A89" s="625" t="s">
        <v>526</v>
      </c>
      <c r="B89" s="626" t="s">
        <v>528</v>
      </c>
      <c r="C89" s="627" t="s">
        <v>550</v>
      </c>
      <c r="D89" s="628" t="s">
        <v>551</v>
      </c>
      <c r="E89" s="627" t="s">
        <v>4303</v>
      </c>
      <c r="F89" s="628" t="s">
        <v>4304</v>
      </c>
      <c r="G89" s="627" t="s">
        <v>4468</v>
      </c>
      <c r="H89" s="627" t="s">
        <v>4470</v>
      </c>
      <c r="I89" s="629">
        <v>380.88</v>
      </c>
      <c r="J89" s="629">
        <v>15</v>
      </c>
      <c r="K89" s="630">
        <v>5713.2000000000007</v>
      </c>
    </row>
    <row r="90" spans="1:11" ht="14.4" customHeight="1" x14ac:dyDescent="0.3">
      <c r="A90" s="625" t="s">
        <v>526</v>
      </c>
      <c r="B90" s="626" t="s">
        <v>528</v>
      </c>
      <c r="C90" s="627" t="s">
        <v>550</v>
      </c>
      <c r="D90" s="628" t="s">
        <v>551</v>
      </c>
      <c r="E90" s="627" t="s">
        <v>4303</v>
      </c>
      <c r="F90" s="628" t="s">
        <v>4304</v>
      </c>
      <c r="G90" s="627" t="s">
        <v>4471</v>
      </c>
      <c r="H90" s="627" t="s">
        <v>4472</v>
      </c>
      <c r="I90" s="629">
        <v>0.92555555555555558</v>
      </c>
      <c r="J90" s="629">
        <v>25000</v>
      </c>
      <c r="K90" s="630">
        <v>23140</v>
      </c>
    </row>
    <row r="91" spans="1:11" ht="14.4" customHeight="1" x14ac:dyDescent="0.3">
      <c r="A91" s="625" t="s">
        <v>526</v>
      </c>
      <c r="B91" s="626" t="s">
        <v>528</v>
      </c>
      <c r="C91" s="627" t="s">
        <v>550</v>
      </c>
      <c r="D91" s="628" t="s">
        <v>551</v>
      </c>
      <c r="E91" s="627" t="s">
        <v>4303</v>
      </c>
      <c r="F91" s="628" t="s">
        <v>4304</v>
      </c>
      <c r="G91" s="627" t="s">
        <v>4471</v>
      </c>
      <c r="H91" s="627" t="s">
        <v>4473</v>
      </c>
      <c r="I91" s="629">
        <v>0.93</v>
      </c>
      <c r="J91" s="629">
        <v>8000</v>
      </c>
      <c r="K91" s="630">
        <v>7440</v>
      </c>
    </row>
    <row r="92" spans="1:11" ht="14.4" customHeight="1" x14ac:dyDescent="0.3">
      <c r="A92" s="625" t="s">
        <v>526</v>
      </c>
      <c r="B92" s="626" t="s">
        <v>528</v>
      </c>
      <c r="C92" s="627" t="s">
        <v>550</v>
      </c>
      <c r="D92" s="628" t="s">
        <v>551</v>
      </c>
      <c r="E92" s="627" t="s">
        <v>4303</v>
      </c>
      <c r="F92" s="628" t="s">
        <v>4304</v>
      </c>
      <c r="G92" s="627" t="s">
        <v>4474</v>
      </c>
      <c r="H92" s="627" t="s">
        <v>4475</v>
      </c>
      <c r="I92" s="629">
        <v>259.90000000000003</v>
      </c>
      <c r="J92" s="629">
        <v>11</v>
      </c>
      <c r="K92" s="630">
        <v>2858.8999999999996</v>
      </c>
    </row>
    <row r="93" spans="1:11" ht="14.4" customHeight="1" x14ac:dyDescent="0.3">
      <c r="A93" s="625" t="s">
        <v>526</v>
      </c>
      <c r="B93" s="626" t="s">
        <v>528</v>
      </c>
      <c r="C93" s="627" t="s">
        <v>550</v>
      </c>
      <c r="D93" s="628" t="s">
        <v>551</v>
      </c>
      <c r="E93" s="627" t="s">
        <v>4303</v>
      </c>
      <c r="F93" s="628" t="s">
        <v>4304</v>
      </c>
      <c r="G93" s="627" t="s">
        <v>4476</v>
      </c>
      <c r="H93" s="627" t="s">
        <v>4477</v>
      </c>
      <c r="I93" s="629">
        <v>122.07</v>
      </c>
      <c r="J93" s="629">
        <v>20</v>
      </c>
      <c r="K93" s="630">
        <v>2441.4300000000003</v>
      </c>
    </row>
    <row r="94" spans="1:11" ht="14.4" customHeight="1" x14ac:dyDescent="0.3">
      <c r="A94" s="625" t="s">
        <v>526</v>
      </c>
      <c r="B94" s="626" t="s">
        <v>528</v>
      </c>
      <c r="C94" s="627" t="s">
        <v>550</v>
      </c>
      <c r="D94" s="628" t="s">
        <v>551</v>
      </c>
      <c r="E94" s="627" t="s">
        <v>4303</v>
      </c>
      <c r="F94" s="628" t="s">
        <v>4304</v>
      </c>
      <c r="G94" s="627" t="s">
        <v>4478</v>
      </c>
      <c r="H94" s="627" t="s">
        <v>4479</v>
      </c>
      <c r="I94" s="629">
        <v>105.26</v>
      </c>
      <c r="J94" s="629">
        <v>10</v>
      </c>
      <c r="K94" s="630">
        <v>1052.6400000000001</v>
      </c>
    </row>
    <row r="95" spans="1:11" ht="14.4" customHeight="1" x14ac:dyDescent="0.3">
      <c r="A95" s="625" t="s">
        <v>526</v>
      </c>
      <c r="B95" s="626" t="s">
        <v>528</v>
      </c>
      <c r="C95" s="627" t="s">
        <v>550</v>
      </c>
      <c r="D95" s="628" t="s">
        <v>551</v>
      </c>
      <c r="E95" s="627" t="s">
        <v>4303</v>
      </c>
      <c r="F95" s="628" t="s">
        <v>4304</v>
      </c>
      <c r="G95" s="627" t="s">
        <v>4480</v>
      </c>
      <c r="H95" s="627" t="s">
        <v>4481</v>
      </c>
      <c r="I95" s="629">
        <v>124.41000000000001</v>
      </c>
      <c r="J95" s="629">
        <v>20</v>
      </c>
      <c r="K95" s="630">
        <v>2488.1499999999996</v>
      </c>
    </row>
    <row r="96" spans="1:11" ht="14.4" customHeight="1" x14ac:dyDescent="0.3">
      <c r="A96" s="625" t="s">
        <v>526</v>
      </c>
      <c r="B96" s="626" t="s">
        <v>528</v>
      </c>
      <c r="C96" s="627" t="s">
        <v>550</v>
      </c>
      <c r="D96" s="628" t="s">
        <v>551</v>
      </c>
      <c r="E96" s="627" t="s">
        <v>4303</v>
      </c>
      <c r="F96" s="628" t="s">
        <v>4304</v>
      </c>
      <c r="G96" s="627" t="s">
        <v>4482</v>
      </c>
      <c r="H96" s="627" t="s">
        <v>4483</v>
      </c>
      <c r="I96" s="629">
        <v>7.2883333333333331</v>
      </c>
      <c r="J96" s="629">
        <v>288</v>
      </c>
      <c r="K96" s="630">
        <v>2099.04</v>
      </c>
    </row>
    <row r="97" spans="1:11" ht="14.4" customHeight="1" x14ac:dyDescent="0.3">
      <c r="A97" s="625" t="s">
        <v>526</v>
      </c>
      <c r="B97" s="626" t="s">
        <v>528</v>
      </c>
      <c r="C97" s="627" t="s">
        <v>550</v>
      </c>
      <c r="D97" s="628" t="s">
        <v>551</v>
      </c>
      <c r="E97" s="627" t="s">
        <v>4303</v>
      </c>
      <c r="F97" s="628" t="s">
        <v>4304</v>
      </c>
      <c r="G97" s="627" t="s">
        <v>4482</v>
      </c>
      <c r="H97" s="627" t="s">
        <v>4484</v>
      </c>
      <c r="I97" s="629">
        <v>7.17</v>
      </c>
      <c r="J97" s="629">
        <v>96</v>
      </c>
      <c r="K97" s="630">
        <v>688.32</v>
      </c>
    </row>
    <row r="98" spans="1:11" ht="14.4" customHeight="1" x14ac:dyDescent="0.3">
      <c r="A98" s="625" t="s">
        <v>526</v>
      </c>
      <c r="B98" s="626" t="s">
        <v>528</v>
      </c>
      <c r="C98" s="627" t="s">
        <v>550</v>
      </c>
      <c r="D98" s="628" t="s">
        <v>551</v>
      </c>
      <c r="E98" s="627" t="s">
        <v>4303</v>
      </c>
      <c r="F98" s="628" t="s">
        <v>4304</v>
      </c>
      <c r="G98" s="627" t="s">
        <v>4329</v>
      </c>
      <c r="H98" s="627" t="s">
        <v>4330</v>
      </c>
      <c r="I98" s="629">
        <v>0.85636363636363633</v>
      </c>
      <c r="J98" s="629">
        <v>1150</v>
      </c>
      <c r="K98" s="630">
        <v>984</v>
      </c>
    </row>
    <row r="99" spans="1:11" ht="14.4" customHeight="1" x14ac:dyDescent="0.3">
      <c r="A99" s="625" t="s">
        <v>526</v>
      </c>
      <c r="B99" s="626" t="s">
        <v>528</v>
      </c>
      <c r="C99" s="627" t="s">
        <v>550</v>
      </c>
      <c r="D99" s="628" t="s">
        <v>551</v>
      </c>
      <c r="E99" s="627" t="s">
        <v>4303</v>
      </c>
      <c r="F99" s="628" t="s">
        <v>4304</v>
      </c>
      <c r="G99" s="627" t="s">
        <v>4485</v>
      </c>
      <c r="H99" s="627" t="s">
        <v>4486</v>
      </c>
      <c r="I99" s="629">
        <v>1.5166666666666666</v>
      </c>
      <c r="J99" s="629">
        <v>1600</v>
      </c>
      <c r="K99" s="630">
        <v>2427</v>
      </c>
    </row>
    <row r="100" spans="1:11" ht="14.4" customHeight="1" x14ac:dyDescent="0.3">
      <c r="A100" s="625" t="s">
        <v>526</v>
      </c>
      <c r="B100" s="626" t="s">
        <v>528</v>
      </c>
      <c r="C100" s="627" t="s">
        <v>550</v>
      </c>
      <c r="D100" s="628" t="s">
        <v>551</v>
      </c>
      <c r="E100" s="627" t="s">
        <v>4303</v>
      </c>
      <c r="F100" s="628" t="s">
        <v>4304</v>
      </c>
      <c r="G100" s="627" t="s">
        <v>4487</v>
      </c>
      <c r="H100" s="627" t="s">
        <v>4488</v>
      </c>
      <c r="I100" s="629">
        <v>5.87</v>
      </c>
      <c r="J100" s="629">
        <v>50</v>
      </c>
      <c r="K100" s="630">
        <v>293.5</v>
      </c>
    </row>
    <row r="101" spans="1:11" ht="14.4" customHeight="1" x14ac:dyDescent="0.3">
      <c r="A101" s="625" t="s">
        <v>526</v>
      </c>
      <c r="B101" s="626" t="s">
        <v>528</v>
      </c>
      <c r="C101" s="627" t="s">
        <v>550</v>
      </c>
      <c r="D101" s="628" t="s">
        <v>551</v>
      </c>
      <c r="E101" s="627" t="s">
        <v>4303</v>
      </c>
      <c r="F101" s="628" t="s">
        <v>4304</v>
      </c>
      <c r="G101" s="627" t="s">
        <v>4489</v>
      </c>
      <c r="H101" s="627" t="s">
        <v>4490</v>
      </c>
      <c r="I101" s="629">
        <v>89.64</v>
      </c>
      <c r="J101" s="629">
        <v>50</v>
      </c>
      <c r="K101" s="630">
        <v>4481.84</v>
      </c>
    </row>
    <row r="102" spans="1:11" ht="14.4" customHeight="1" x14ac:dyDescent="0.3">
      <c r="A102" s="625" t="s">
        <v>526</v>
      </c>
      <c r="B102" s="626" t="s">
        <v>528</v>
      </c>
      <c r="C102" s="627" t="s">
        <v>550</v>
      </c>
      <c r="D102" s="628" t="s">
        <v>551</v>
      </c>
      <c r="E102" s="627" t="s">
        <v>4303</v>
      </c>
      <c r="F102" s="628" t="s">
        <v>4304</v>
      </c>
      <c r="G102" s="627" t="s">
        <v>4491</v>
      </c>
      <c r="H102" s="627" t="s">
        <v>4492</v>
      </c>
      <c r="I102" s="629">
        <v>873.70500000000004</v>
      </c>
      <c r="J102" s="629">
        <v>4</v>
      </c>
      <c r="K102" s="630">
        <v>3494.82</v>
      </c>
    </row>
    <row r="103" spans="1:11" ht="14.4" customHeight="1" x14ac:dyDescent="0.3">
      <c r="A103" s="625" t="s">
        <v>526</v>
      </c>
      <c r="B103" s="626" t="s">
        <v>528</v>
      </c>
      <c r="C103" s="627" t="s">
        <v>550</v>
      </c>
      <c r="D103" s="628" t="s">
        <v>551</v>
      </c>
      <c r="E103" s="627" t="s">
        <v>4303</v>
      </c>
      <c r="F103" s="628" t="s">
        <v>4304</v>
      </c>
      <c r="G103" s="627" t="s">
        <v>4493</v>
      </c>
      <c r="H103" s="627" t="s">
        <v>4494</v>
      </c>
      <c r="I103" s="629">
        <v>261.05</v>
      </c>
      <c r="J103" s="629">
        <v>20</v>
      </c>
      <c r="K103" s="630">
        <v>5221</v>
      </c>
    </row>
    <row r="104" spans="1:11" ht="14.4" customHeight="1" x14ac:dyDescent="0.3">
      <c r="A104" s="625" t="s">
        <v>526</v>
      </c>
      <c r="B104" s="626" t="s">
        <v>528</v>
      </c>
      <c r="C104" s="627" t="s">
        <v>550</v>
      </c>
      <c r="D104" s="628" t="s">
        <v>551</v>
      </c>
      <c r="E104" s="627" t="s">
        <v>4303</v>
      </c>
      <c r="F104" s="628" t="s">
        <v>4304</v>
      </c>
      <c r="G104" s="627" t="s">
        <v>4495</v>
      </c>
      <c r="H104" s="627" t="s">
        <v>4496</v>
      </c>
      <c r="I104" s="629">
        <v>58.53</v>
      </c>
      <c r="J104" s="629">
        <v>10</v>
      </c>
      <c r="K104" s="630">
        <v>585.29999999999995</v>
      </c>
    </row>
    <row r="105" spans="1:11" ht="14.4" customHeight="1" x14ac:dyDescent="0.3">
      <c r="A105" s="625" t="s">
        <v>526</v>
      </c>
      <c r="B105" s="626" t="s">
        <v>528</v>
      </c>
      <c r="C105" s="627" t="s">
        <v>550</v>
      </c>
      <c r="D105" s="628" t="s">
        <v>551</v>
      </c>
      <c r="E105" s="627" t="s">
        <v>4303</v>
      </c>
      <c r="F105" s="628" t="s">
        <v>4304</v>
      </c>
      <c r="G105" s="627" t="s">
        <v>4497</v>
      </c>
      <c r="H105" s="627" t="s">
        <v>4498</v>
      </c>
      <c r="I105" s="629">
        <v>221.49</v>
      </c>
      <c r="J105" s="629">
        <v>40</v>
      </c>
      <c r="K105" s="630">
        <v>8859.6</v>
      </c>
    </row>
    <row r="106" spans="1:11" ht="14.4" customHeight="1" x14ac:dyDescent="0.3">
      <c r="A106" s="625" t="s">
        <v>526</v>
      </c>
      <c r="B106" s="626" t="s">
        <v>528</v>
      </c>
      <c r="C106" s="627" t="s">
        <v>550</v>
      </c>
      <c r="D106" s="628" t="s">
        <v>551</v>
      </c>
      <c r="E106" s="627" t="s">
        <v>4303</v>
      </c>
      <c r="F106" s="628" t="s">
        <v>4304</v>
      </c>
      <c r="G106" s="627" t="s">
        <v>4499</v>
      </c>
      <c r="H106" s="627" t="s">
        <v>4500</v>
      </c>
      <c r="I106" s="629">
        <v>1.01</v>
      </c>
      <c r="J106" s="629">
        <v>650</v>
      </c>
      <c r="K106" s="630">
        <v>653.32000000000005</v>
      </c>
    </row>
    <row r="107" spans="1:11" ht="14.4" customHeight="1" x14ac:dyDescent="0.3">
      <c r="A107" s="625" t="s">
        <v>526</v>
      </c>
      <c r="B107" s="626" t="s">
        <v>528</v>
      </c>
      <c r="C107" s="627" t="s">
        <v>550</v>
      </c>
      <c r="D107" s="628" t="s">
        <v>551</v>
      </c>
      <c r="E107" s="627" t="s">
        <v>4303</v>
      </c>
      <c r="F107" s="628" t="s">
        <v>4304</v>
      </c>
      <c r="G107" s="627" t="s">
        <v>4501</v>
      </c>
      <c r="H107" s="627" t="s">
        <v>4502</v>
      </c>
      <c r="I107" s="629">
        <v>437.97</v>
      </c>
      <c r="J107" s="629">
        <v>5</v>
      </c>
      <c r="K107" s="630">
        <v>2189.87</v>
      </c>
    </row>
    <row r="108" spans="1:11" ht="14.4" customHeight="1" x14ac:dyDescent="0.3">
      <c r="A108" s="625" t="s">
        <v>526</v>
      </c>
      <c r="B108" s="626" t="s">
        <v>528</v>
      </c>
      <c r="C108" s="627" t="s">
        <v>550</v>
      </c>
      <c r="D108" s="628" t="s">
        <v>551</v>
      </c>
      <c r="E108" s="627" t="s">
        <v>4303</v>
      </c>
      <c r="F108" s="628" t="s">
        <v>4304</v>
      </c>
      <c r="G108" s="627" t="s">
        <v>4503</v>
      </c>
      <c r="H108" s="627" t="s">
        <v>4504</v>
      </c>
      <c r="I108" s="629">
        <v>52.31</v>
      </c>
      <c r="J108" s="629">
        <v>50</v>
      </c>
      <c r="K108" s="630">
        <v>2615.4</v>
      </c>
    </row>
    <row r="109" spans="1:11" ht="14.4" customHeight="1" x14ac:dyDescent="0.3">
      <c r="A109" s="625" t="s">
        <v>526</v>
      </c>
      <c r="B109" s="626" t="s">
        <v>528</v>
      </c>
      <c r="C109" s="627" t="s">
        <v>550</v>
      </c>
      <c r="D109" s="628" t="s">
        <v>551</v>
      </c>
      <c r="E109" s="627" t="s">
        <v>4303</v>
      </c>
      <c r="F109" s="628" t="s">
        <v>4304</v>
      </c>
      <c r="G109" s="627" t="s">
        <v>4505</v>
      </c>
      <c r="H109" s="627" t="s">
        <v>4506</v>
      </c>
      <c r="I109" s="629">
        <v>257.05</v>
      </c>
      <c r="J109" s="629">
        <v>10</v>
      </c>
      <c r="K109" s="630">
        <v>2570.48</v>
      </c>
    </row>
    <row r="110" spans="1:11" ht="14.4" customHeight="1" x14ac:dyDescent="0.3">
      <c r="A110" s="625" t="s">
        <v>526</v>
      </c>
      <c r="B110" s="626" t="s">
        <v>528</v>
      </c>
      <c r="C110" s="627" t="s">
        <v>550</v>
      </c>
      <c r="D110" s="628" t="s">
        <v>551</v>
      </c>
      <c r="E110" s="627" t="s">
        <v>4303</v>
      </c>
      <c r="F110" s="628" t="s">
        <v>4304</v>
      </c>
      <c r="G110" s="627" t="s">
        <v>4507</v>
      </c>
      <c r="H110" s="627" t="s">
        <v>4508</v>
      </c>
      <c r="I110" s="629">
        <v>754.95</v>
      </c>
      <c r="J110" s="629">
        <v>1</v>
      </c>
      <c r="K110" s="630">
        <v>754.95</v>
      </c>
    </row>
    <row r="111" spans="1:11" ht="14.4" customHeight="1" x14ac:dyDescent="0.3">
      <c r="A111" s="625" t="s">
        <v>526</v>
      </c>
      <c r="B111" s="626" t="s">
        <v>528</v>
      </c>
      <c r="C111" s="627" t="s">
        <v>550</v>
      </c>
      <c r="D111" s="628" t="s">
        <v>551</v>
      </c>
      <c r="E111" s="627" t="s">
        <v>4303</v>
      </c>
      <c r="F111" s="628" t="s">
        <v>4304</v>
      </c>
      <c r="G111" s="627" t="s">
        <v>4509</v>
      </c>
      <c r="H111" s="627" t="s">
        <v>4510</v>
      </c>
      <c r="I111" s="629">
        <v>0.31</v>
      </c>
      <c r="J111" s="629">
        <v>100</v>
      </c>
      <c r="K111" s="630">
        <v>31</v>
      </c>
    </row>
    <row r="112" spans="1:11" ht="14.4" customHeight="1" x14ac:dyDescent="0.3">
      <c r="A112" s="625" t="s">
        <v>526</v>
      </c>
      <c r="B112" s="626" t="s">
        <v>528</v>
      </c>
      <c r="C112" s="627" t="s">
        <v>550</v>
      </c>
      <c r="D112" s="628" t="s">
        <v>551</v>
      </c>
      <c r="E112" s="627" t="s">
        <v>4303</v>
      </c>
      <c r="F112" s="628" t="s">
        <v>4304</v>
      </c>
      <c r="G112" s="627" t="s">
        <v>4509</v>
      </c>
      <c r="H112" s="627" t="s">
        <v>4511</v>
      </c>
      <c r="I112" s="629">
        <v>0.31</v>
      </c>
      <c r="J112" s="629">
        <v>200</v>
      </c>
      <c r="K112" s="630">
        <v>62</v>
      </c>
    </row>
    <row r="113" spans="1:11" ht="14.4" customHeight="1" x14ac:dyDescent="0.3">
      <c r="A113" s="625" t="s">
        <v>526</v>
      </c>
      <c r="B113" s="626" t="s">
        <v>528</v>
      </c>
      <c r="C113" s="627" t="s">
        <v>550</v>
      </c>
      <c r="D113" s="628" t="s">
        <v>551</v>
      </c>
      <c r="E113" s="627" t="s">
        <v>4303</v>
      </c>
      <c r="F113" s="628" t="s">
        <v>4304</v>
      </c>
      <c r="G113" s="627" t="s">
        <v>4512</v>
      </c>
      <c r="H113" s="627" t="s">
        <v>4513</v>
      </c>
      <c r="I113" s="629">
        <v>3.99</v>
      </c>
      <c r="J113" s="629">
        <v>72</v>
      </c>
      <c r="K113" s="630">
        <v>287.5</v>
      </c>
    </row>
    <row r="114" spans="1:11" ht="14.4" customHeight="1" x14ac:dyDescent="0.3">
      <c r="A114" s="625" t="s">
        <v>526</v>
      </c>
      <c r="B114" s="626" t="s">
        <v>528</v>
      </c>
      <c r="C114" s="627" t="s">
        <v>550</v>
      </c>
      <c r="D114" s="628" t="s">
        <v>551</v>
      </c>
      <c r="E114" s="627" t="s">
        <v>4303</v>
      </c>
      <c r="F114" s="628" t="s">
        <v>4304</v>
      </c>
      <c r="G114" s="627" t="s">
        <v>4514</v>
      </c>
      <c r="H114" s="627" t="s">
        <v>4515</v>
      </c>
      <c r="I114" s="629">
        <v>43</v>
      </c>
      <c r="J114" s="629">
        <v>10</v>
      </c>
      <c r="K114" s="630">
        <v>429.99</v>
      </c>
    </row>
    <row r="115" spans="1:11" ht="14.4" customHeight="1" x14ac:dyDescent="0.3">
      <c r="A115" s="625" t="s">
        <v>526</v>
      </c>
      <c r="B115" s="626" t="s">
        <v>528</v>
      </c>
      <c r="C115" s="627" t="s">
        <v>550</v>
      </c>
      <c r="D115" s="628" t="s">
        <v>551</v>
      </c>
      <c r="E115" s="627" t="s">
        <v>4305</v>
      </c>
      <c r="F115" s="628" t="s">
        <v>4306</v>
      </c>
      <c r="G115" s="627" t="s">
        <v>4516</v>
      </c>
      <c r="H115" s="627" t="s">
        <v>4517</v>
      </c>
      <c r="I115" s="629">
        <v>275.30624999999998</v>
      </c>
      <c r="J115" s="629">
        <v>480</v>
      </c>
      <c r="K115" s="630">
        <v>130680</v>
      </c>
    </row>
    <row r="116" spans="1:11" ht="14.4" customHeight="1" x14ac:dyDescent="0.3">
      <c r="A116" s="625" t="s">
        <v>526</v>
      </c>
      <c r="B116" s="626" t="s">
        <v>528</v>
      </c>
      <c r="C116" s="627" t="s">
        <v>550</v>
      </c>
      <c r="D116" s="628" t="s">
        <v>551</v>
      </c>
      <c r="E116" s="627" t="s">
        <v>4305</v>
      </c>
      <c r="F116" s="628" t="s">
        <v>4306</v>
      </c>
      <c r="G116" s="627" t="s">
        <v>4516</v>
      </c>
      <c r="H116" s="627" t="s">
        <v>4518</v>
      </c>
      <c r="I116" s="629">
        <v>272.25</v>
      </c>
      <c r="J116" s="629">
        <v>60</v>
      </c>
      <c r="K116" s="630">
        <v>16335</v>
      </c>
    </row>
    <row r="117" spans="1:11" ht="14.4" customHeight="1" x14ac:dyDescent="0.3">
      <c r="A117" s="625" t="s">
        <v>526</v>
      </c>
      <c r="B117" s="626" t="s">
        <v>528</v>
      </c>
      <c r="C117" s="627" t="s">
        <v>550</v>
      </c>
      <c r="D117" s="628" t="s">
        <v>551</v>
      </c>
      <c r="E117" s="627" t="s">
        <v>4305</v>
      </c>
      <c r="F117" s="628" t="s">
        <v>4306</v>
      </c>
      <c r="G117" s="627" t="s">
        <v>4519</v>
      </c>
      <c r="H117" s="627" t="s">
        <v>4520</v>
      </c>
      <c r="I117" s="629">
        <v>265.22888888888889</v>
      </c>
      <c r="J117" s="629">
        <v>420</v>
      </c>
      <c r="K117" s="630">
        <v>111818.2</v>
      </c>
    </row>
    <row r="118" spans="1:11" ht="14.4" customHeight="1" x14ac:dyDescent="0.3">
      <c r="A118" s="625" t="s">
        <v>526</v>
      </c>
      <c r="B118" s="626" t="s">
        <v>528</v>
      </c>
      <c r="C118" s="627" t="s">
        <v>550</v>
      </c>
      <c r="D118" s="628" t="s">
        <v>551</v>
      </c>
      <c r="E118" s="627" t="s">
        <v>4305</v>
      </c>
      <c r="F118" s="628" t="s">
        <v>4306</v>
      </c>
      <c r="G118" s="627" t="s">
        <v>4521</v>
      </c>
      <c r="H118" s="627" t="s">
        <v>4522</v>
      </c>
      <c r="I118" s="629">
        <v>57.785000000000004</v>
      </c>
      <c r="J118" s="629">
        <v>1100</v>
      </c>
      <c r="K118" s="630">
        <v>63346.5</v>
      </c>
    </row>
    <row r="119" spans="1:11" ht="14.4" customHeight="1" x14ac:dyDescent="0.3">
      <c r="A119" s="625" t="s">
        <v>526</v>
      </c>
      <c r="B119" s="626" t="s">
        <v>528</v>
      </c>
      <c r="C119" s="627" t="s">
        <v>550</v>
      </c>
      <c r="D119" s="628" t="s">
        <v>551</v>
      </c>
      <c r="E119" s="627" t="s">
        <v>4305</v>
      </c>
      <c r="F119" s="628" t="s">
        <v>4306</v>
      </c>
      <c r="G119" s="627" t="s">
        <v>4523</v>
      </c>
      <c r="H119" s="627" t="s">
        <v>4524</v>
      </c>
      <c r="I119" s="629">
        <v>17.48</v>
      </c>
      <c r="J119" s="629">
        <v>12</v>
      </c>
      <c r="K119" s="630">
        <v>220.7</v>
      </c>
    </row>
    <row r="120" spans="1:11" ht="14.4" customHeight="1" x14ac:dyDescent="0.3">
      <c r="A120" s="625" t="s">
        <v>526</v>
      </c>
      <c r="B120" s="626" t="s">
        <v>528</v>
      </c>
      <c r="C120" s="627" t="s">
        <v>550</v>
      </c>
      <c r="D120" s="628" t="s">
        <v>551</v>
      </c>
      <c r="E120" s="627" t="s">
        <v>4305</v>
      </c>
      <c r="F120" s="628" t="s">
        <v>4306</v>
      </c>
      <c r="G120" s="627" t="s">
        <v>4525</v>
      </c>
      <c r="H120" s="627" t="s">
        <v>4526</v>
      </c>
      <c r="I120" s="629">
        <v>3.5049999999999999</v>
      </c>
      <c r="J120" s="629">
        <v>550</v>
      </c>
      <c r="K120" s="630">
        <v>1927.5</v>
      </c>
    </row>
    <row r="121" spans="1:11" ht="14.4" customHeight="1" x14ac:dyDescent="0.3">
      <c r="A121" s="625" t="s">
        <v>526</v>
      </c>
      <c r="B121" s="626" t="s">
        <v>528</v>
      </c>
      <c r="C121" s="627" t="s">
        <v>550</v>
      </c>
      <c r="D121" s="628" t="s">
        <v>551</v>
      </c>
      <c r="E121" s="627" t="s">
        <v>4305</v>
      </c>
      <c r="F121" s="628" t="s">
        <v>4306</v>
      </c>
      <c r="G121" s="627" t="s">
        <v>4331</v>
      </c>
      <c r="H121" s="627" t="s">
        <v>4332</v>
      </c>
      <c r="I121" s="629">
        <v>0.215</v>
      </c>
      <c r="J121" s="629">
        <v>300</v>
      </c>
      <c r="K121" s="630">
        <v>64</v>
      </c>
    </row>
    <row r="122" spans="1:11" ht="14.4" customHeight="1" x14ac:dyDescent="0.3">
      <c r="A122" s="625" t="s">
        <v>526</v>
      </c>
      <c r="B122" s="626" t="s">
        <v>528</v>
      </c>
      <c r="C122" s="627" t="s">
        <v>550</v>
      </c>
      <c r="D122" s="628" t="s">
        <v>551</v>
      </c>
      <c r="E122" s="627" t="s">
        <v>4305</v>
      </c>
      <c r="F122" s="628" t="s">
        <v>4306</v>
      </c>
      <c r="G122" s="627" t="s">
        <v>4527</v>
      </c>
      <c r="H122" s="627" t="s">
        <v>4528</v>
      </c>
      <c r="I122" s="629">
        <v>11.073636363636366</v>
      </c>
      <c r="J122" s="629">
        <v>5700</v>
      </c>
      <c r="K122" s="630">
        <v>63056</v>
      </c>
    </row>
    <row r="123" spans="1:11" ht="14.4" customHeight="1" x14ac:dyDescent="0.3">
      <c r="A123" s="625" t="s">
        <v>526</v>
      </c>
      <c r="B123" s="626" t="s">
        <v>528</v>
      </c>
      <c r="C123" s="627" t="s">
        <v>550</v>
      </c>
      <c r="D123" s="628" t="s">
        <v>551</v>
      </c>
      <c r="E123" s="627" t="s">
        <v>4305</v>
      </c>
      <c r="F123" s="628" t="s">
        <v>4306</v>
      </c>
      <c r="G123" s="627" t="s">
        <v>4529</v>
      </c>
      <c r="H123" s="627" t="s">
        <v>4530</v>
      </c>
      <c r="I123" s="629">
        <v>333.97500000000002</v>
      </c>
      <c r="J123" s="629">
        <v>6</v>
      </c>
      <c r="K123" s="630">
        <v>2003.8400000000001</v>
      </c>
    </row>
    <row r="124" spans="1:11" ht="14.4" customHeight="1" x14ac:dyDescent="0.3">
      <c r="A124" s="625" t="s">
        <v>526</v>
      </c>
      <c r="B124" s="626" t="s">
        <v>528</v>
      </c>
      <c r="C124" s="627" t="s">
        <v>550</v>
      </c>
      <c r="D124" s="628" t="s">
        <v>551</v>
      </c>
      <c r="E124" s="627" t="s">
        <v>4305</v>
      </c>
      <c r="F124" s="628" t="s">
        <v>4306</v>
      </c>
      <c r="G124" s="627" t="s">
        <v>4333</v>
      </c>
      <c r="H124" s="627" t="s">
        <v>4334</v>
      </c>
      <c r="I124" s="629">
        <v>0.92428571428571416</v>
      </c>
      <c r="J124" s="629">
        <v>23400</v>
      </c>
      <c r="K124" s="630">
        <v>21632</v>
      </c>
    </row>
    <row r="125" spans="1:11" ht="14.4" customHeight="1" x14ac:dyDescent="0.3">
      <c r="A125" s="625" t="s">
        <v>526</v>
      </c>
      <c r="B125" s="626" t="s">
        <v>528</v>
      </c>
      <c r="C125" s="627" t="s">
        <v>550</v>
      </c>
      <c r="D125" s="628" t="s">
        <v>551</v>
      </c>
      <c r="E125" s="627" t="s">
        <v>4305</v>
      </c>
      <c r="F125" s="628" t="s">
        <v>4306</v>
      </c>
      <c r="G125" s="627" t="s">
        <v>4335</v>
      </c>
      <c r="H125" s="627" t="s">
        <v>4336</v>
      </c>
      <c r="I125" s="629">
        <v>1.4249999999999998</v>
      </c>
      <c r="J125" s="629">
        <v>13700</v>
      </c>
      <c r="K125" s="630">
        <v>19507</v>
      </c>
    </row>
    <row r="126" spans="1:11" ht="14.4" customHeight="1" x14ac:dyDescent="0.3">
      <c r="A126" s="625" t="s">
        <v>526</v>
      </c>
      <c r="B126" s="626" t="s">
        <v>528</v>
      </c>
      <c r="C126" s="627" t="s">
        <v>550</v>
      </c>
      <c r="D126" s="628" t="s">
        <v>551</v>
      </c>
      <c r="E126" s="627" t="s">
        <v>4305</v>
      </c>
      <c r="F126" s="628" t="s">
        <v>4306</v>
      </c>
      <c r="G126" s="627" t="s">
        <v>4337</v>
      </c>
      <c r="H126" s="627" t="s">
        <v>4338</v>
      </c>
      <c r="I126" s="629">
        <v>0.41642857142857143</v>
      </c>
      <c r="J126" s="629">
        <v>12800</v>
      </c>
      <c r="K126" s="630">
        <v>5326</v>
      </c>
    </row>
    <row r="127" spans="1:11" ht="14.4" customHeight="1" x14ac:dyDescent="0.3">
      <c r="A127" s="625" t="s">
        <v>526</v>
      </c>
      <c r="B127" s="626" t="s">
        <v>528</v>
      </c>
      <c r="C127" s="627" t="s">
        <v>550</v>
      </c>
      <c r="D127" s="628" t="s">
        <v>551</v>
      </c>
      <c r="E127" s="627" t="s">
        <v>4305</v>
      </c>
      <c r="F127" s="628" t="s">
        <v>4306</v>
      </c>
      <c r="G127" s="627" t="s">
        <v>4339</v>
      </c>
      <c r="H127" s="627" t="s">
        <v>4340</v>
      </c>
      <c r="I127" s="629">
        <v>0.57363636363636372</v>
      </c>
      <c r="J127" s="629">
        <v>9600</v>
      </c>
      <c r="K127" s="630">
        <v>5496</v>
      </c>
    </row>
    <row r="128" spans="1:11" ht="14.4" customHeight="1" x14ac:dyDescent="0.3">
      <c r="A128" s="625" t="s">
        <v>526</v>
      </c>
      <c r="B128" s="626" t="s">
        <v>528</v>
      </c>
      <c r="C128" s="627" t="s">
        <v>550</v>
      </c>
      <c r="D128" s="628" t="s">
        <v>551</v>
      </c>
      <c r="E128" s="627" t="s">
        <v>4305</v>
      </c>
      <c r="F128" s="628" t="s">
        <v>4306</v>
      </c>
      <c r="G128" s="627" t="s">
        <v>4531</v>
      </c>
      <c r="H128" s="627" t="s">
        <v>4532</v>
      </c>
      <c r="I128" s="629">
        <v>3.0887499999999997</v>
      </c>
      <c r="J128" s="629">
        <v>900</v>
      </c>
      <c r="K128" s="630">
        <v>2785</v>
      </c>
    </row>
    <row r="129" spans="1:11" ht="14.4" customHeight="1" x14ac:dyDescent="0.3">
      <c r="A129" s="625" t="s">
        <v>526</v>
      </c>
      <c r="B129" s="626" t="s">
        <v>528</v>
      </c>
      <c r="C129" s="627" t="s">
        <v>550</v>
      </c>
      <c r="D129" s="628" t="s">
        <v>551</v>
      </c>
      <c r="E129" s="627" t="s">
        <v>4305</v>
      </c>
      <c r="F129" s="628" t="s">
        <v>4306</v>
      </c>
      <c r="G129" s="627" t="s">
        <v>4533</v>
      </c>
      <c r="H129" s="627" t="s">
        <v>4534</v>
      </c>
      <c r="I129" s="629">
        <v>1.835</v>
      </c>
      <c r="J129" s="629">
        <v>400</v>
      </c>
      <c r="K129" s="630">
        <v>762.43000000000006</v>
      </c>
    </row>
    <row r="130" spans="1:11" ht="14.4" customHeight="1" x14ac:dyDescent="0.3">
      <c r="A130" s="625" t="s">
        <v>526</v>
      </c>
      <c r="B130" s="626" t="s">
        <v>528</v>
      </c>
      <c r="C130" s="627" t="s">
        <v>550</v>
      </c>
      <c r="D130" s="628" t="s">
        <v>551</v>
      </c>
      <c r="E130" s="627" t="s">
        <v>4305</v>
      </c>
      <c r="F130" s="628" t="s">
        <v>4306</v>
      </c>
      <c r="G130" s="627" t="s">
        <v>4535</v>
      </c>
      <c r="H130" s="627" t="s">
        <v>4536</v>
      </c>
      <c r="I130" s="629">
        <v>5.88</v>
      </c>
      <c r="J130" s="629">
        <v>10</v>
      </c>
      <c r="K130" s="630">
        <v>58.8</v>
      </c>
    </row>
    <row r="131" spans="1:11" ht="14.4" customHeight="1" x14ac:dyDescent="0.3">
      <c r="A131" s="625" t="s">
        <v>526</v>
      </c>
      <c r="B131" s="626" t="s">
        <v>528</v>
      </c>
      <c r="C131" s="627" t="s">
        <v>550</v>
      </c>
      <c r="D131" s="628" t="s">
        <v>551</v>
      </c>
      <c r="E131" s="627" t="s">
        <v>4305</v>
      </c>
      <c r="F131" s="628" t="s">
        <v>4306</v>
      </c>
      <c r="G131" s="627" t="s">
        <v>4537</v>
      </c>
      <c r="H131" s="627" t="s">
        <v>4538</v>
      </c>
      <c r="I131" s="629">
        <v>23.35</v>
      </c>
      <c r="J131" s="629">
        <v>60</v>
      </c>
      <c r="K131" s="630">
        <v>1401.2</v>
      </c>
    </row>
    <row r="132" spans="1:11" ht="14.4" customHeight="1" x14ac:dyDescent="0.3">
      <c r="A132" s="625" t="s">
        <v>526</v>
      </c>
      <c r="B132" s="626" t="s">
        <v>528</v>
      </c>
      <c r="C132" s="627" t="s">
        <v>550</v>
      </c>
      <c r="D132" s="628" t="s">
        <v>551</v>
      </c>
      <c r="E132" s="627" t="s">
        <v>4305</v>
      </c>
      <c r="F132" s="628" t="s">
        <v>4306</v>
      </c>
      <c r="G132" s="627" t="s">
        <v>4539</v>
      </c>
      <c r="H132" s="627" t="s">
        <v>4540</v>
      </c>
      <c r="I132" s="629">
        <v>6.29</v>
      </c>
      <c r="J132" s="629">
        <v>40</v>
      </c>
      <c r="K132" s="630">
        <v>251.6</v>
      </c>
    </row>
    <row r="133" spans="1:11" ht="14.4" customHeight="1" x14ac:dyDescent="0.3">
      <c r="A133" s="625" t="s">
        <v>526</v>
      </c>
      <c r="B133" s="626" t="s">
        <v>528</v>
      </c>
      <c r="C133" s="627" t="s">
        <v>550</v>
      </c>
      <c r="D133" s="628" t="s">
        <v>551</v>
      </c>
      <c r="E133" s="627" t="s">
        <v>4305</v>
      </c>
      <c r="F133" s="628" t="s">
        <v>4306</v>
      </c>
      <c r="G133" s="627" t="s">
        <v>4541</v>
      </c>
      <c r="H133" s="627" t="s">
        <v>4542</v>
      </c>
      <c r="I133" s="629">
        <v>6.2824999999999998</v>
      </c>
      <c r="J133" s="629">
        <v>50</v>
      </c>
      <c r="K133" s="630">
        <v>314.2</v>
      </c>
    </row>
    <row r="134" spans="1:11" ht="14.4" customHeight="1" x14ac:dyDescent="0.3">
      <c r="A134" s="625" t="s">
        <v>526</v>
      </c>
      <c r="B134" s="626" t="s">
        <v>528</v>
      </c>
      <c r="C134" s="627" t="s">
        <v>550</v>
      </c>
      <c r="D134" s="628" t="s">
        <v>551</v>
      </c>
      <c r="E134" s="627" t="s">
        <v>4305</v>
      </c>
      <c r="F134" s="628" t="s">
        <v>4306</v>
      </c>
      <c r="G134" s="627" t="s">
        <v>4543</v>
      </c>
      <c r="H134" s="627" t="s">
        <v>4544</v>
      </c>
      <c r="I134" s="629">
        <v>6.6758333333333333</v>
      </c>
      <c r="J134" s="629">
        <v>2947</v>
      </c>
      <c r="K134" s="630">
        <v>19635.52</v>
      </c>
    </row>
    <row r="135" spans="1:11" ht="14.4" customHeight="1" x14ac:dyDescent="0.3">
      <c r="A135" s="625" t="s">
        <v>526</v>
      </c>
      <c r="B135" s="626" t="s">
        <v>528</v>
      </c>
      <c r="C135" s="627" t="s">
        <v>550</v>
      </c>
      <c r="D135" s="628" t="s">
        <v>551</v>
      </c>
      <c r="E135" s="627" t="s">
        <v>4305</v>
      </c>
      <c r="F135" s="628" t="s">
        <v>4306</v>
      </c>
      <c r="G135" s="627" t="s">
        <v>4545</v>
      </c>
      <c r="H135" s="627" t="s">
        <v>4546</v>
      </c>
      <c r="I135" s="629">
        <v>67.361999999999995</v>
      </c>
      <c r="J135" s="629">
        <v>16</v>
      </c>
      <c r="K135" s="630">
        <v>1068.8400000000001</v>
      </c>
    </row>
    <row r="136" spans="1:11" ht="14.4" customHeight="1" x14ac:dyDescent="0.3">
      <c r="A136" s="625" t="s">
        <v>526</v>
      </c>
      <c r="B136" s="626" t="s">
        <v>528</v>
      </c>
      <c r="C136" s="627" t="s">
        <v>550</v>
      </c>
      <c r="D136" s="628" t="s">
        <v>551</v>
      </c>
      <c r="E136" s="627" t="s">
        <v>4305</v>
      </c>
      <c r="F136" s="628" t="s">
        <v>4306</v>
      </c>
      <c r="G136" s="627" t="s">
        <v>4547</v>
      </c>
      <c r="H136" s="627" t="s">
        <v>4548</v>
      </c>
      <c r="I136" s="629">
        <v>5060.0333333333338</v>
      </c>
      <c r="J136" s="629">
        <v>4</v>
      </c>
      <c r="K136" s="630">
        <v>20240.2</v>
      </c>
    </row>
    <row r="137" spans="1:11" ht="14.4" customHeight="1" x14ac:dyDescent="0.3">
      <c r="A137" s="625" t="s">
        <v>526</v>
      </c>
      <c r="B137" s="626" t="s">
        <v>528</v>
      </c>
      <c r="C137" s="627" t="s">
        <v>550</v>
      </c>
      <c r="D137" s="628" t="s">
        <v>551</v>
      </c>
      <c r="E137" s="627" t="s">
        <v>4305</v>
      </c>
      <c r="F137" s="628" t="s">
        <v>4306</v>
      </c>
      <c r="G137" s="627" t="s">
        <v>4549</v>
      </c>
      <c r="H137" s="627" t="s">
        <v>4550</v>
      </c>
      <c r="I137" s="629">
        <v>79.986363636363606</v>
      </c>
      <c r="J137" s="629">
        <v>1000</v>
      </c>
      <c r="K137" s="630">
        <v>79928</v>
      </c>
    </row>
    <row r="138" spans="1:11" ht="14.4" customHeight="1" x14ac:dyDescent="0.3">
      <c r="A138" s="625" t="s">
        <v>526</v>
      </c>
      <c r="B138" s="626" t="s">
        <v>528</v>
      </c>
      <c r="C138" s="627" t="s">
        <v>550</v>
      </c>
      <c r="D138" s="628" t="s">
        <v>551</v>
      </c>
      <c r="E138" s="627" t="s">
        <v>4305</v>
      </c>
      <c r="F138" s="628" t="s">
        <v>4306</v>
      </c>
      <c r="G138" s="627" t="s">
        <v>4551</v>
      </c>
      <c r="H138" s="627" t="s">
        <v>4552</v>
      </c>
      <c r="I138" s="629">
        <v>5.5419999999999998</v>
      </c>
      <c r="J138" s="629">
        <v>1800</v>
      </c>
      <c r="K138" s="630">
        <v>9978</v>
      </c>
    </row>
    <row r="139" spans="1:11" ht="14.4" customHeight="1" x14ac:dyDescent="0.3">
      <c r="A139" s="625" t="s">
        <v>526</v>
      </c>
      <c r="B139" s="626" t="s">
        <v>528</v>
      </c>
      <c r="C139" s="627" t="s">
        <v>550</v>
      </c>
      <c r="D139" s="628" t="s">
        <v>551</v>
      </c>
      <c r="E139" s="627" t="s">
        <v>4305</v>
      </c>
      <c r="F139" s="628" t="s">
        <v>4306</v>
      </c>
      <c r="G139" s="627" t="s">
        <v>4551</v>
      </c>
      <c r="H139" s="627" t="s">
        <v>4553</v>
      </c>
      <c r="I139" s="629">
        <v>5.5666666666666664</v>
      </c>
      <c r="J139" s="629">
        <v>1200</v>
      </c>
      <c r="K139" s="630">
        <v>6680</v>
      </c>
    </row>
    <row r="140" spans="1:11" ht="14.4" customHeight="1" x14ac:dyDescent="0.3">
      <c r="A140" s="625" t="s">
        <v>526</v>
      </c>
      <c r="B140" s="626" t="s">
        <v>528</v>
      </c>
      <c r="C140" s="627" t="s">
        <v>550</v>
      </c>
      <c r="D140" s="628" t="s">
        <v>551</v>
      </c>
      <c r="E140" s="627" t="s">
        <v>4305</v>
      </c>
      <c r="F140" s="628" t="s">
        <v>4306</v>
      </c>
      <c r="G140" s="627" t="s">
        <v>4551</v>
      </c>
      <c r="H140" s="627" t="s">
        <v>4554</v>
      </c>
      <c r="I140" s="629">
        <v>5.57</v>
      </c>
      <c r="J140" s="629">
        <v>250</v>
      </c>
      <c r="K140" s="630">
        <v>1392.5</v>
      </c>
    </row>
    <row r="141" spans="1:11" ht="14.4" customHeight="1" x14ac:dyDescent="0.3">
      <c r="A141" s="625" t="s">
        <v>526</v>
      </c>
      <c r="B141" s="626" t="s">
        <v>528</v>
      </c>
      <c r="C141" s="627" t="s">
        <v>550</v>
      </c>
      <c r="D141" s="628" t="s">
        <v>551</v>
      </c>
      <c r="E141" s="627" t="s">
        <v>4305</v>
      </c>
      <c r="F141" s="628" t="s">
        <v>4306</v>
      </c>
      <c r="G141" s="627" t="s">
        <v>4555</v>
      </c>
      <c r="H141" s="627" t="s">
        <v>4556</v>
      </c>
      <c r="I141" s="629">
        <v>63.386666666666656</v>
      </c>
      <c r="J141" s="629">
        <v>500</v>
      </c>
      <c r="K141" s="630">
        <v>31906.41</v>
      </c>
    </row>
    <row r="142" spans="1:11" ht="14.4" customHeight="1" x14ac:dyDescent="0.3">
      <c r="A142" s="625" t="s">
        <v>526</v>
      </c>
      <c r="B142" s="626" t="s">
        <v>528</v>
      </c>
      <c r="C142" s="627" t="s">
        <v>550</v>
      </c>
      <c r="D142" s="628" t="s">
        <v>551</v>
      </c>
      <c r="E142" s="627" t="s">
        <v>4305</v>
      </c>
      <c r="F142" s="628" t="s">
        <v>4306</v>
      </c>
      <c r="G142" s="627" t="s">
        <v>4557</v>
      </c>
      <c r="H142" s="627" t="s">
        <v>4558</v>
      </c>
      <c r="I142" s="629">
        <v>107.76199999999999</v>
      </c>
      <c r="J142" s="629">
        <v>360</v>
      </c>
      <c r="K142" s="630">
        <v>38986.080000000002</v>
      </c>
    </row>
    <row r="143" spans="1:11" ht="14.4" customHeight="1" x14ac:dyDescent="0.3">
      <c r="A143" s="625" t="s">
        <v>526</v>
      </c>
      <c r="B143" s="626" t="s">
        <v>528</v>
      </c>
      <c r="C143" s="627" t="s">
        <v>550</v>
      </c>
      <c r="D143" s="628" t="s">
        <v>551</v>
      </c>
      <c r="E143" s="627" t="s">
        <v>4305</v>
      </c>
      <c r="F143" s="628" t="s">
        <v>4306</v>
      </c>
      <c r="G143" s="627" t="s">
        <v>4559</v>
      </c>
      <c r="H143" s="627" t="s">
        <v>4560</v>
      </c>
      <c r="I143" s="629">
        <v>646.78</v>
      </c>
      <c r="J143" s="629">
        <v>8</v>
      </c>
      <c r="K143" s="630">
        <v>5174.24</v>
      </c>
    </row>
    <row r="144" spans="1:11" ht="14.4" customHeight="1" x14ac:dyDescent="0.3">
      <c r="A144" s="625" t="s">
        <v>526</v>
      </c>
      <c r="B144" s="626" t="s">
        <v>528</v>
      </c>
      <c r="C144" s="627" t="s">
        <v>550</v>
      </c>
      <c r="D144" s="628" t="s">
        <v>551</v>
      </c>
      <c r="E144" s="627" t="s">
        <v>4305</v>
      </c>
      <c r="F144" s="628" t="s">
        <v>4306</v>
      </c>
      <c r="G144" s="627" t="s">
        <v>4561</v>
      </c>
      <c r="H144" s="627" t="s">
        <v>4562</v>
      </c>
      <c r="I144" s="629">
        <v>16.97</v>
      </c>
      <c r="J144" s="629">
        <v>20</v>
      </c>
      <c r="K144" s="630">
        <v>339.4</v>
      </c>
    </row>
    <row r="145" spans="1:11" ht="14.4" customHeight="1" x14ac:dyDescent="0.3">
      <c r="A145" s="625" t="s">
        <v>526</v>
      </c>
      <c r="B145" s="626" t="s">
        <v>528</v>
      </c>
      <c r="C145" s="627" t="s">
        <v>550</v>
      </c>
      <c r="D145" s="628" t="s">
        <v>551</v>
      </c>
      <c r="E145" s="627" t="s">
        <v>4305</v>
      </c>
      <c r="F145" s="628" t="s">
        <v>4306</v>
      </c>
      <c r="G145" s="627" t="s">
        <v>4563</v>
      </c>
      <c r="H145" s="627" t="s">
        <v>4564</v>
      </c>
      <c r="I145" s="629">
        <v>17.130000000000003</v>
      </c>
      <c r="J145" s="629">
        <v>30</v>
      </c>
      <c r="K145" s="630">
        <v>514.72</v>
      </c>
    </row>
    <row r="146" spans="1:11" ht="14.4" customHeight="1" x14ac:dyDescent="0.3">
      <c r="A146" s="625" t="s">
        <v>526</v>
      </c>
      <c r="B146" s="626" t="s">
        <v>528</v>
      </c>
      <c r="C146" s="627" t="s">
        <v>550</v>
      </c>
      <c r="D146" s="628" t="s">
        <v>551</v>
      </c>
      <c r="E146" s="627" t="s">
        <v>4305</v>
      </c>
      <c r="F146" s="628" t="s">
        <v>4306</v>
      </c>
      <c r="G146" s="627" t="s">
        <v>4565</v>
      </c>
      <c r="H146" s="627" t="s">
        <v>4566</v>
      </c>
      <c r="I146" s="629">
        <v>19.225000000000001</v>
      </c>
      <c r="J146" s="629">
        <v>30</v>
      </c>
      <c r="K146" s="630">
        <v>584.6</v>
      </c>
    </row>
    <row r="147" spans="1:11" ht="14.4" customHeight="1" x14ac:dyDescent="0.3">
      <c r="A147" s="625" t="s">
        <v>526</v>
      </c>
      <c r="B147" s="626" t="s">
        <v>528</v>
      </c>
      <c r="C147" s="627" t="s">
        <v>550</v>
      </c>
      <c r="D147" s="628" t="s">
        <v>551</v>
      </c>
      <c r="E147" s="627" t="s">
        <v>4305</v>
      </c>
      <c r="F147" s="628" t="s">
        <v>4306</v>
      </c>
      <c r="G147" s="627" t="s">
        <v>4567</v>
      </c>
      <c r="H147" s="627" t="s">
        <v>4568</v>
      </c>
      <c r="I147" s="629">
        <v>474.5</v>
      </c>
      <c r="J147" s="629">
        <v>5</v>
      </c>
      <c r="K147" s="630">
        <v>2372.5</v>
      </c>
    </row>
    <row r="148" spans="1:11" ht="14.4" customHeight="1" x14ac:dyDescent="0.3">
      <c r="A148" s="625" t="s">
        <v>526</v>
      </c>
      <c r="B148" s="626" t="s">
        <v>528</v>
      </c>
      <c r="C148" s="627" t="s">
        <v>550</v>
      </c>
      <c r="D148" s="628" t="s">
        <v>551</v>
      </c>
      <c r="E148" s="627" t="s">
        <v>4305</v>
      </c>
      <c r="F148" s="628" t="s">
        <v>4306</v>
      </c>
      <c r="G148" s="627" t="s">
        <v>4569</v>
      </c>
      <c r="H148" s="627" t="s">
        <v>4570</v>
      </c>
      <c r="I148" s="629">
        <v>108.875</v>
      </c>
      <c r="J148" s="629">
        <v>100</v>
      </c>
      <c r="K148" s="630">
        <v>10887.7</v>
      </c>
    </row>
    <row r="149" spans="1:11" ht="14.4" customHeight="1" x14ac:dyDescent="0.3">
      <c r="A149" s="625" t="s">
        <v>526</v>
      </c>
      <c r="B149" s="626" t="s">
        <v>528</v>
      </c>
      <c r="C149" s="627" t="s">
        <v>550</v>
      </c>
      <c r="D149" s="628" t="s">
        <v>551</v>
      </c>
      <c r="E149" s="627" t="s">
        <v>4305</v>
      </c>
      <c r="F149" s="628" t="s">
        <v>4306</v>
      </c>
      <c r="G149" s="627" t="s">
        <v>4571</v>
      </c>
      <c r="H149" s="627" t="s">
        <v>4572</v>
      </c>
      <c r="I149" s="629">
        <v>24.405000000000001</v>
      </c>
      <c r="J149" s="629">
        <v>50</v>
      </c>
      <c r="K149" s="630">
        <v>1220.29</v>
      </c>
    </row>
    <row r="150" spans="1:11" ht="14.4" customHeight="1" x14ac:dyDescent="0.3">
      <c r="A150" s="625" t="s">
        <v>526</v>
      </c>
      <c r="B150" s="626" t="s">
        <v>528</v>
      </c>
      <c r="C150" s="627" t="s">
        <v>550</v>
      </c>
      <c r="D150" s="628" t="s">
        <v>551</v>
      </c>
      <c r="E150" s="627" t="s">
        <v>4305</v>
      </c>
      <c r="F150" s="628" t="s">
        <v>4306</v>
      </c>
      <c r="G150" s="627" t="s">
        <v>4573</v>
      </c>
      <c r="H150" s="627" t="s">
        <v>4574</v>
      </c>
      <c r="I150" s="629">
        <v>72.893333333333345</v>
      </c>
      <c r="J150" s="629">
        <v>88</v>
      </c>
      <c r="K150" s="630">
        <v>6418.71</v>
      </c>
    </row>
    <row r="151" spans="1:11" ht="14.4" customHeight="1" x14ac:dyDescent="0.3">
      <c r="A151" s="625" t="s">
        <v>526</v>
      </c>
      <c r="B151" s="626" t="s">
        <v>528</v>
      </c>
      <c r="C151" s="627" t="s">
        <v>550</v>
      </c>
      <c r="D151" s="628" t="s">
        <v>551</v>
      </c>
      <c r="E151" s="627" t="s">
        <v>4305</v>
      </c>
      <c r="F151" s="628" t="s">
        <v>4306</v>
      </c>
      <c r="G151" s="627" t="s">
        <v>4575</v>
      </c>
      <c r="H151" s="627" t="s">
        <v>4576</v>
      </c>
      <c r="I151" s="629">
        <v>19.853999999999999</v>
      </c>
      <c r="J151" s="629">
        <v>1050</v>
      </c>
      <c r="K151" s="630">
        <v>21455.74</v>
      </c>
    </row>
    <row r="152" spans="1:11" ht="14.4" customHeight="1" x14ac:dyDescent="0.3">
      <c r="A152" s="625" t="s">
        <v>526</v>
      </c>
      <c r="B152" s="626" t="s">
        <v>528</v>
      </c>
      <c r="C152" s="627" t="s">
        <v>550</v>
      </c>
      <c r="D152" s="628" t="s">
        <v>551</v>
      </c>
      <c r="E152" s="627" t="s">
        <v>4305</v>
      </c>
      <c r="F152" s="628" t="s">
        <v>4306</v>
      </c>
      <c r="G152" s="627" t="s">
        <v>4577</v>
      </c>
      <c r="H152" s="627" t="s">
        <v>4578</v>
      </c>
      <c r="I152" s="629">
        <v>9.0233333333333334</v>
      </c>
      <c r="J152" s="629">
        <v>150</v>
      </c>
      <c r="K152" s="630">
        <v>1353.4</v>
      </c>
    </row>
    <row r="153" spans="1:11" ht="14.4" customHeight="1" x14ac:dyDescent="0.3">
      <c r="A153" s="625" t="s">
        <v>526</v>
      </c>
      <c r="B153" s="626" t="s">
        <v>528</v>
      </c>
      <c r="C153" s="627" t="s">
        <v>550</v>
      </c>
      <c r="D153" s="628" t="s">
        <v>551</v>
      </c>
      <c r="E153" s="627" t="s">
        <v>4305</v>
      </c>
      <c r="F153" s="628" t="s">
        <v>4306</v>
      </c>
      <c r="G153" s="627" t="s">
        <v>4579</v>
      </c>
      <c r="H153" s="627" t="s">
        <v>4580</v>
      </c>
      <c r="I153" s="629">
        <v>10.846666666666669</v>
      </c>
      <c r="J153" s="629">
        <v>5108</v>
      </c>
      <c r="K153" s="630">
        <v>55218.55</v>
      </c>
    </row>
    <row r="154" spans="1:11" ht="14.4" customHeight="1" x14ac:dyDescent="0.3">
      <c r="A154" s="625" t="s">
        <v>526</v>
      </c>
      <c r="B154" s="626" t="s">
        <v>528</v>
      </c>
      <c r="C154" s="627" t="s">
        <v>550</v>
      </c>
      <c r="D154" s="628" t="s">
        <v>551</v>
      </c>
      <c r="E154" s="627" t="s">
        <v>4305</v>
      </c>
      <c r="F154" s="628" t="s">
        <v>4306</v>
      </c>
      <c r="G154" s="627" t="s">
        <v>4581</v>
      </c>
      <c r="H154" s="627" t="s">
        <v>4582</v>
      </c>
      <c r="I154" s="629">
        <v>23.30222222222222</v>
      </c>
      <c r="J154" s="629">
        <v>450</v>
      </c>
      <c r="K154" s="630">
        <v>10476.6</v>
      </c>
    </row>
    <row r="155" spans="1:11" ht="14.4" customHeight="1" x14ac:dyDescent="0.3">
      <c r="A155" s="625" t="s">
        <v>526</v>
      </c>
      <c r="B155" s="626" t="s">
        <v>528</v>
      </c>
      <c r="C155" s="627" t="s">
        <v>550</v>
      </c>
      <c r="D155" s="628" t="s">
        <v>551</v>
      </c>
      <c r="E155" s="627" t="s">
        <v>4305</v>
      </c>
      <c r="F155" s="628" t="s">
        <v>4306</v>
      </c>
      <c r="G155" s="627" t="s">
        <v>4583</v>
      </c>
      <c r="H155" s="627" t="s">
        <v>4584</v>
      </c>
      <c r="I155" s="629">
        <v>1.7774999999999996</v>
      </c>
      <c r="J155" s="629">
        <v>3800</v>
      </c>
      <c r="K155" s="630">
        <v>6754</v>
      </c>
    </row>
    <row r="156" spans="1:11" ht="14.4" customHeight="1" x14ac:dyDescent="0.3">
      <c r="A156" s="625" t="s">
        <v>526</v>
      </c>
      <c r="B156" s="626" t="s">
        <v>528</v>
      </c>
      <c r="C156" s="627" t="s">
        <v>550</v>
      </c>
      <c r="D156" s="628" t="s">
        <v>551</v>
      </c>
      <c r="E156" s="627" t="s">
        <v>4305</v>
      </c>
      <c r="F156" s="628" t="s">
        <v>4306</v>
      </c>
      <c r="G156" s="627" t="s">
        <v>4585</v>
      </c>
      <c r="H156" s="627" t="s">
        <v>4586</v>
      </c>
      <c r="I156" s="629">
        <v>1.7583333333333331</v>
      </c>
      <c r="J156" s="629">
        <v>900</v>
      </c>
      <c r="K156" s="630">
        <v>1579</v>
      </c>
    </row>
    <row r="157" spans="1:11" ht="14.4" customHeight="1" x14ac:dyDescent="0.3">
      <c r="A157" s="625" t="s">
        <v>526</v>
      </c>
      <c r="B157" s="626" t="s">
        <v>528</v>
      </c>
      <c r="C157" s="627" t="s">
        <v>550</v>
      </c>
      <c r="D157" s="628" t="s">
        <v>551</v>
      </c>
      <c r="E157" s="627" t="s">
        <v>4305</v>
      </c>
      <c r="F157" s="628" t="s">
        <v>4306</v>
      </c>
      <c r="G157" s="627" t="s">
        <v>4587</v>
      </c>
      <c r="H157" s="627" t="s">
        <v>4588</v>
      </c>
      <c r="I157" s="629">
        <v>1.7511111111111111</v>
      </c>
      <c r="J157" s="629">
        <v>850</v>
      </c>
      <c r="K157" s="630">
        <v>1488.5</v>
      </c>
    </row>
    <row r="158" spans="1:11" ht="14.4" customHeight="1" x14ac:dyDescent="0.3">
      <c r="A158" s="625" t="s">
        <v>526</v>
      </c>
      <c r="B158" s="626" t="s">
        <v>528</v>
      </c>
      <c r="C158" s="627" t="s">
        <v>550</v>
      </c>
      <c r="D158" s="628" t="s">
        <v>551</v>
      </c>
      <c r="E158" s="627" t="s">
        <v>4305</v>
      </c>
      <c r="F158" s="628" t="s">
        <v>4306</v>
      </c>
      <c r="G158" s="627" t="s">
        <v>4589</v>
      </c>
      <c r="H158" s="627" t="s">
        <v>4590</v>
      </c>
      <c r="I158" s="629">
        <v>2.41</v>
      </c>
      <c r="J158" s="629">
        <v>100</v>
      </c>
      <c r="K158" s="630">
        <v>241</v>
      </c>
    </row>
    <row r="159" spans="1:11" ht="14.4" customHeight="1" x14ac:dyDescent="0.3">
      <c r="A159" s="625" t="s">
        <v>526</v>
      </c>
      <c r="B159" s="626" t="s">
        <v>528</v>
      </c>
      <c r="C159" s="627" t="s">
        <v>550</v>
      </c>
      <c r="D159" s="628" t="s">
        <v>551</v>
      </c>
      <c r="E159" s="627" t="s">
        <v>4305</v>
      </c>
      <c r="F159" s="628" t="s">
        <v>4306</v>
      </c>
      <c r="G159" s="627" t="s">
        <v>4591</v>
      </c>
      <c r="H159" s="627" t="s">
        <v>4592</v>
      </c>
      <c r="I159" s="629">
        <v>1.9550000000000001</v>
      </c>
      <c r="J159" s="629">
        <v>150</v>
      </c>
      <c r="K159" s="630">
        <v>293</v>
      </c>
    </row>
    <row r="160" spans="1:11" ht="14.4" customHeight="1" x14ac:dyDescent="0.3">
      <c r="A160" s="625" t="s">
        <v>526</v>
      </c>
      <c r="B160" s="626" t="s">
        <v>528</v>
      </c>
      <c r="C160" s="627" t="s">
        <v>550</v>
      </c>
      <c r="D160" s="628" t="s">
        <v>551</v>
      </c>
      <c r="E160" s="627" t="s">
        <v>4305</v>
      </c>
      <c r="F160" s="628" t="s">
        <v>4306</v>
      </c>
      <c r="G160" s="627" t="s">
        <v>4593</v>
      </c>
      <c r="H160" s="627" t="s">
        <v>4594</v>
      </c>
      <c r="I160" s="629">
        <v>2.7333333333333338</v>
      </c>
      <c r="J160" s="629">
        <v>3200</v>
      </c>
      <c r="K160" s="630">
        <v>8742</v>
      </c>
    </row>
    <row r="161" spans="1:11" ht="14.4" customHeight="1" x14ac:dyDescent="0.3">
      <c r="A161" s="625" t="s">
        <v>526</v>
      </c>
      <c r="B161" s="626" t="s">
        <v>528</v>
      </c>
      <c r="C161" s="627" t="s">
        <v>550</v>
      </c>
      <c r="D161" s="628" t="s">
        <v>551</v>
      </c>
      <c r="E161" s="627" t="s">
        <v>4305</v>
      </c>
      <c r="F161" s="628" t="s">
        <v>4306</v>
      </c>
      <c r="G161" s="627" t="s">
        <v>4595</v>
      </c>
      <c r="H161" s="627" t="s">
        <v>4596</v>
      </c>
      <c r="I161" s="629">
        <v>1.98875</v>
      </c>
      <c r="J161" s="629">
        <v>2700</v>
      </c>
      <c r="K161" s="630">
        <v>5369</v>
      </c>
    </row>
    <row r="162" spans="1:11" ht="14.4" customHeight="1" x14ac:dyDescent="0.3">
      <c r="A162" s="625" t="s">
        <v>526</v>
      </c>
      <c r="B162" s="626" t="s">
        <v>528</v>
      </c>
      <c r="C162" s="627" t="s">
        <v>550</v>
      </c>
      <c r="D162" s="628" t="s">
        <v>551</v>
      </c>
      <c r="E162" s="627" t="s">
        <v>4305</v>
      </c>
      <c r="F162" s="628" t="s">
        <v>4306</v>
      </c>
      <c r="G162" s="627" t="s">
        <v>4597</v>
      </c>
      <c r="H162" s="627" t="s">
        <v>4598</v>
      </c>
      <c r="I162" s="629">
        <v>133.88750000000002</v>
      </c>
      <c r="J162" s="629">
        <v>50</v>
      </c>
      <c r="K162" s="630">
        <v>6686.5</v>
      </c>
    </row>
    <row r="163" spans="1:11" ht="14.4" customHeight="1" x14ac:dyDescent="0.3">
      <c r="A163" s="625" t="s">
        <v>526</v>
      </c>
      <c r="B163" s="626" t="s">
        <v>528</v>
      </c>
      <c r="C163" s="627" t="s">
        <v>550</v>
      </c>
      <c r="D163" s="628" t="s">
        <v>551</v>
      </c>
      <c r="E163" s="627" t="s">
        <v>4305</v>
      </c>
      <c r="F163" s="628" t="s">
        <v>4306</v>
      </c>
      <c r="G163" s="627" t="s">
        <v>4599</v>
      </c>
      <c r="H163" s="627" t="s">
        <v>4600</v>
      </c>
      <c r="I163" s="629">
        <v>135.07875000000001</v>
      </c>
      <c r="J163" s="629">
        <v>120</v>
      </c>
      <c r="K163" s="630">
        <v>16191.93</v>
      </c>
    </row>
    <row r="164" spans="1:11" ht="14.4" customHeight="1" x14ac:dyDescent="0.3">
      <c r="A164" s="625" t="s">
        <v>526</v>
      </c>
      <c r="B164" s="626" t="s">
        <v>528</v>
      </c>
      <c r="C164" s="627" t="s">
        <v>550</v>
      </c>
      <c r="D164" s="628" t="s">
        <v>551</v>
      </c>
      <c r="E164" s="627" t="s">
        <v>4305</v>
      </c>
      <c r="F164" s="628" t="s">
        <v>4306</v>
      </c>
      <c r="G164" s="627" t="s">
        <v>4601</v>
      </c>
      <c r="H164" s="627" t="s">
        <v>4602</v>
      </c>
      <c r="I164" s="629">
        <v>36.230000000000004</v>
      </c>
      <c r="J164" s="629">
        <v>950</v>
      </c>
      <c r="K164" s="630">
        <v>34241</v>
      </c>
    </row>
    <row r="165" spans="1:11" ht="14.4" customHeight="1" x14ac:dyDescent="0.3">
      <c r="A165" s="625" t="s">
        <v>526</v>
      </c>
      <c r="B165" s="626" t="s">
        <v>528</v>
      </c>
      <c r="C165" s="627" t="s">
        <v>550</v>
      </c>
      <c r="D165" s="628" t="s">
        <v>551</v>
      </c>
      <c r="E165" s="627" t="s">
        <v>4305</v>
      </c>
      <c r="F165" s="628" t="s">
        <v>4306</v>
      </c>
      <c r="G165" s="627" t="s">
        <v>4603</v>
      </c>
      <c r="H165" s="627" t="s">
        <v>4604</v>
      </c>
      <c r="I165" s="629">
        <v>5060</v>
      </c>
      <c r="J165" s="629">
        <v>18</v>
      </c>
      <c r="K165" s="630">
        <v>91080</v>
      </c>
    </row>
    <row r="166" spans="1:11" ht="14.4" customHeight="1" x14ac:dyDescent="0.3">
      <c r="A166" s="625" t="s">
        <v>526</v>
      </c>
      <c r="B166" s="626" t="s">
        <v>528</v>
      </c>
      <c r="C166" s="627" t="s">
        <v>550</v>
      </c>
      <c r="D166" s="628" t="s">
        <v>551</v>
      </c>
      <c r="E166" s="627" t="s">
        <v>4305</v>
      </c>
      <c r="F166" s="628" t="s">
        <v>4306</v>
      </c>
      <c r="G166" s="627" t="s">
        <v>4605</v>
      </c>
      <c r="H166" s="627" t="s">
        <v>4606</v>
      </c>
      <c r="I166" s="629">
        <v>5060</v>
      </c>
      <c r="J166" s="629">
        <v>5</v>
      </c>
      <c r="K166" s="630">
        <v>25300</v>
      </c>
    </row>
    <row r="167" spans="1:11" ht="14.4" customHeight="1" x14ac:dyDescent="0.3">
      <c r="A167" s="625" t="s">
        <v>526</v>
      </c>
      <c r="B167" s="626" t="s">
        <v>528</v>
      </c>
      <c r="C167" s="627" t="s">
        <v>550</v>
      </c>
      <c r="D167" s="628" t="s">
        <v>551</v>
      </c>
      <c r="E167" s="627" t="s">
        <v>4305</v>
      </c>
      <c r="F167" s="628" t="s">
        <v>4306</v>
      </c>
      <c r="G167" s="627" t="s">
        <v>4607</v>
      </c>
      <c r="H167" s="627" t="s">
        <v>4608</v>
      </c>
      <c r="I167" s="629">
        <v>2.3258333333333336</v>
      </c>
      <c r="J167" s="629">
        <v>1800</v>
      </c>
      <c r="K167" s="630">
        <v>4266</v>
      </c>
    </row>
    <row r="168" spans="1:11" ht="14.4" customHeight="1" x14ac:dyDescent="0.3">
      <c r="A168" s="625" t="s">
        <v>526</v>
      </c>
      <c r="B168" s="626" t="s">
        <v>528</v>
      </c>
      <c r="C168" s="627" t="s">
        <v>550</v>
      </c>
      <c r="D168" s="628" t="s">
        <v>551</v>
      </c>
      <c r="E168" s="627" t="s">
        <v>4305</v>
      </c>
      <c r="F168" s="628" t="s">
        <v>4306</v>
      </c>
      <c r="G168" s="627" t="s">
        <v>4607</v>
      </c>
      <c r="H168" s="627" t="s">
        <v>4609</v>
      </c>
      <c r="I168" s="629">
        <v>2.1733333333333333</v>
      </c>
      <c r="J168" s="629">
        <v>500</v>
      </c>
      <c r="K168" s="630">
        <v>1087</v>
      </c>
    </row>
    <row r="169" spans="1:11" ht="14.4" customHeight="1" x14ac:dyDescent="0.3">
      <c r="A169" s="625" t="s">
        <v>526</v>
      </c>
      <c r="B169" s="626" t="s">
        <v>528</v>
      </c>
      <c r="C169" s="627" t="s">
        <v>550</v>
      </c>
      <c r="D169" s="628" t="s">
        <v>551</v>
      </c>
      <c r="E169" s="627" t="s">
        <v>4305</v>
      </c>
      <c r="F169" s="628" t="s">
        <v>4306</v>
      </c>
      <c r="G169" s="627" t="s">
        <v>4610</v>
      </c>
      <c r="H169" s="627" t="s">
        <v>4611</v>
      </c>
      <c r="I169" s="629">
        <v>1234.2</v>
      </c>
      <c r="J169" s="629">
        <v>15</v>
      </c>
      <c r="K169" s="630">
        <v>18513</v>
      </c>
    </row>
    <row r="170" spans="1:11" ht="14.4" customHeight="1" x14ac:dyDescent="0.3">
      <c r="A170" s="625" t="s">
        <v>526</v>
      </c>
      <c r="B170" s="626" t="s">
        <v>528</v>
      </c>
      <c r="C170" s="627" t="s">
        <v>550</v>
      </c>
      <c r="D170" s="628" t="s">
        <v>551</v>
      </c>
      <c r="E170" s="627" t="s">
        <v>4305</v>
      </c>
      <c r="F170" s="628" t="s">
        <v>4306</v>
      </c>
      <c r="G170" s="627" t="s">
        <v>4612</v>
      </c>
      <c r="H170" s="627" t="s">
        <v>4613</v>
      </c>
      <c r="I170" s="629">
        <v>14.436153846153845</v>
      </c>
      <c r="J170" s="629">
        <v>7590</v>
      </c>
      <c r="K170" s="630">
        <v>109563.87999999998</v>
      </c>
    </row>
    <row r="171" spans="1:11" ht="14.4" customHeight="1" x14ac:dyDescent="0.3">
      <c r="A171" s="625" t="s">
        <v>526</v>
      </c>
      <c r="B171" s="626" t="s">
        <v>528</v>
      </c>
      <c r="C171" s="627" t="s">
        <v>550</v>
      </c>
      <c r="D171" s="628" t="s">
        <v>551</v>
      </c>
      <c r="E171" s="627" t="s">
        <v>4305</v>
      </c>
      <c r="F171" s="628" t="s">
        <v>4306</v>
      </c>
      <c r="G171" s="627" t="s">
        <v>4614</v>
      </c>
      <c r="H171" s="627" t="s">
        <v>4615</v>
      </c>
      <c r="I171" s="629">
        <v>9.61</v>
      </c>
      <c r="J171" s="629">
        <v>11400</v>
      </c>
      <c r="K171" s="630">
        <v>109529.04000000001</v>
      </c>
    </row>
    <row r="172" spans="1:11" ht="14.4" customHeight="1" x14ac:dyDescent="0.3">
      <c r="A172" s="625" t="s">
        <v>526</v>
      </c>
      <c r="B172" s="626" t="s">
        <v>528</v>
      </c>
      <c r="C172" s="627" t="s">
        <v>550</v>
      </c>
      <c r="D172" s="628" t="s">
        <v>551</v>
      </c>
      <c r="E172" s="627" t="s">
        <v>4305</v>
      </c>
      <c r="F172" s="628" t="s">
        <v>4306</v>
      </c>
      <c r="G172" s="627" t="s">
        <v>4616</v>
      </c>
      <c r="H172" s="627" t="s">
        <v>4617</v>
      </c>
      <c r="I172" s="629">
        <v>34.729999999999997</v>
      </c>
      <c r="J172" s="629">
        <v>160</v>
      </c>
      <c r="K172" s="630">
        <v>5556.4</v>
      </c>
    </row>
    <row r="173" spans="1:11" ht="14.4" customHeight="1" x14ac:dyDescent="0.3">
      <c r="A173" s="625" t="s">
        <v>526</v>
      </c>
      <c r="B173" s="626" t="s">
        <v>528</v>
      </c>
      <c r="C173" s="627" t="s">
        <v>550</v>
      </c>
      <c r="D173" s="628" t="s">
        <v>551</v>
      </c>
      <c r="E173" s="627" t="s">
        <v>4305</v>
      </c>
      <c r="F173" s="628" t="s">
        <v>4306</v>
      </c>
      <c r="G173" s="627" t="s">
        <v>4618</v>
      </c>
      <c r="H173" s="627" t="s">
        <v>4619</v>
      </c>
      <c r="I173" s="629">
        <v>615.95153846153823</v>
      </c>
      <c r="J173" s="629">
        <v>770</v>
      </c>
      <c r="K173" s="630">
        <v>476098.67</v>
      </c>
    </row>
    <row r="174" spans="1:11" ht="14.4" customHeight="1" x14ac:dyDescent="0.3">
      <c r="A174" s="625" t="s">
        <v>526</v>
      </c>
      <c r="B174" s="626" t="s">
        <v>528</v>
      </c>
      <c r="C174" s="627" t="s">
        <v>550</v>
      </c>
      <c r="D174" s="628" t="s">
        <v>551</v>
      </c>
      <c r="E174" s="627" t="s">
        <v>4305</v>
      </c>
      <c r="F174" s="628" t="s">
        <v>4306</v>
      </c>
      <c r="G174" s="627" t="s">
        <v>4620</v>
      </c>
      <c r="H174" s="627" t="s">
        <v>4621</v>
      </c>
      <c r="I174" s="629">
        <v>264.00000000000006</v>
      </c>
      <c r="J174" s="629">
        <v>220</v>
      </c>
      <c r="K174" s="630">
        <v>58564.04</v>
      </c>
    </row>
    <row r="175" spans="1:11" ht="14.4" customHeight="1" x14ac:dyDescent="0.3">
      <c r="A175" s="625" t="s">
        <v>526</v>
      </c>
      <c r="B175" s="626" t="s">
        <v>528</v>
      </c>
      <c r="C175" s="627" t="s">
        <v>550</v>
      </c>
      <c r="D175" s="628" t="s">
        <v>551</v>
      </c>
      <c r="E175" s="627" t="s">
        <v>4305</v>
      </c>
      <c r="F175" s="628" t="s">
        <v>4306</v>
      </c>
      <c r="G175" s="627" t="s">
        <v>4620</v>
      </c>
      <c r="H175" s="627" t="s">
        <v>4622</v>
      </c>
      <c r="I175" s="629">
        <v>266.2</v>
      </c>
      <c r="J175" s="629">
        <v>200</v>
      </c>
      <c r="K175" s="630">
        <v>53240</v>
      </c>
    </row>
    <row r="176" spans="1:11" ht="14.4" customHeight="1" x14ac:dyDescent="0.3">
      <c r="A176" s="625" t="s">
        <v>526</v>
      </c>
      <c r="B176" s="626" t="s">
        <v>528</v>
      </c>
      <c r="C176" s="627" t="s">
        <v>550</v>
      </c>
      <c r="D176" s="628" t="s">
        <v>551</v>
      </c>
      <c r="E176" s="627" t="s">
        <v>4305</v>
      </c>
      <c r="F176" s="628" t="s">
        <v>4306</v>
      </c>
      <c r="G176" s="627" t="s">
        <v>4623</v>
      </c>
      <c r="H176" s="627" t="s">
        <v>4624</v>
      </c>
      <c r="I176" s="629">
        <v>59.50333333333333</v>
      </c>
      <c r="J176" s="629">
        <v>500</v>
      </c>
      <c r="K176" s="630">
        <v>29751.84</v>
      </c>
    </row>
    <row r="177" spans="1:11" ht="14.4" customHeight="1" x14ac:dyDescent="0.3">
      <c r="A177" s="625" t="s">
        <v>526</v>
      </c>
      <c r="B177" s="626" t="s">
        <v>528</v>
      </c>
      <c r="C177" s="627" t="s">
        <v>550</v>
      </c>
      <c r="D177" s="628" t="s">
        <v>551</v>
      </c>
      <c r="E177" s="627" t="s">
        <v>4305</v>
      </c>
      <c r="F177" s="628" t="s">
        <v>4306</v>
      </c>
      <c r="G177" s="627" t="s">
        <v>4625</v>
      </c>
      <c r="H177" s="627" t="s">
        <v>4626</v>
      </c>
      <c r="I177" s="629">
        <v>31.898750000000003</v>
      </c>
      <c r="J177" s="629">
        <v>575</v>
      </c>
      <c r="K177" s="630">
        <v>18340.66</v>
      </c>
    </row>
    <row r="178" spans="1:11" ht="14.4" customHeight="1" x14ac:dyDescent="0.3">
      <c r="A178" s="625" t="s">
        <v>526</v>
      </c>
      <c r="B178" s="626" t="s">
        <v>528</v>
      </c>
      <c r="C178" s="627" t="s">
        <v>550</v>
      </c>
      <c r="D178" s="628" t="s">
        <v>551</v>
      </c>
      <c r="E178" s="627" t="s">
        <v>4305</v>
      </c>
      <c r="F178" s="628" t="s">
        <v>4306</v>
      </c>
      <c r="G178" s="627" t="s">
        <v>4627</v>
      </c>
      <c r="H178" s="627" t="s">
        <v>4628</v>
      </c>
      <c r="I178" s="629">
        <v>4846.777</v>
      </c>
      <c r="J178" s="629">
        <v>30</v>
      </c>
      <c r="K178" s="630">
        <v>144815.19999999998</v>
      </c>
    </row>
    <row r="179" spans="1:11" ht="14.4" customHeight="1" x14ac:dyDescent="0.3">
      <c r="A179" s="625" t="s">
        <v>526</v>
      </c>
      <c r="B179" s="626" t="s">
        <v>528</v>
      </c>
      <c r="C179" s="627" t="s">
        <v>550</v>
      </c>
      <c r="D179" s="628" t="s">
        <v>551</v>
      </c>
      <c r="E179" s="627" t="s">
        <v>4305</v>
      </c>
      <c r="F179" s="628" t="s">
        <v>4306</v>
      </c>
      <c r="G179" s="627" t="s">
        <v>4341</v>
      </c>
      <c r="H179" s="627" t="s">
        <v>4342</v>
      </c>
      <c r="I179" s="629">
        <v>1.5562499999999999</v>
      </c>
      <c r="J179" s="629">
        <v>2100</v>
      </c>
      <c r="K179" s="630">
        <v>3256</v>
      </c>
    </row>
    <row r="180" spans="1:11" ht="14.4" customHeight="1" x14ac:dyDescent="0.3">
      <c r="A180" s="625" t="s">
        <v>526</v>
      </c>
      <c r="B180" s="626" t="s">
        <v>528</v>
      </c>
      <c r="C180" s="627" t="s">
        <v>550</v>
      </c>
      <c r="D180" s="628" t="s">
        <v>551</v>
      </c>
      <c r="E180" s="627" t="s">
        <v>4305</v>
      </c>
      <c r="F180" s="628" t="s">
        <v>4306</v>
      </c>
      <c r="G180" s="627" t="s">
        <v>4341</v>
      </c>
      <c r="H180" s="627" t="s">
        <v>4629</v>
      </c>
      <c r="I180" s="629">
        <v>1.57</v>
      </c>
      <c r="J180" s="629">
        <v>600</v>
      </c>
      <c r="K180" s="630">
        <v>942</v>
      </c>
    </row>
    <row r="181" spans="1:11" ht="14.4" customHeight="1" x14ac:dyDescent="0.3">
      <c r="A181" s="625" t="s">
        <v>526</v>
      </c>
      <c r="B181" s="626" t="s">
        <v>528</v>
      </c>
      <c r="C181" s="627" t="s">
        <v>550</v>
      </c>
      <c r="D181" s="628" t="s">
        <v>551</v>
      </c>
      <c r="E181" s="627" t="s">
        <v>4305</v>
      </c>
      <c r="F181" s="628" t="s">
        <v>4306</v>
      </c>
      <c r="G181" s="627" t="s">
        <v>4630</v>
      </c>
      <c r="H181" s="627" t="s">
        <v>4631</v>
      </c>
      <c r="I181" s="629">
        <v>66.400000000000006</v>
      </c>
      <c r="J181" s="629">
        <v>250</v>
      </c>
      <c r="K181" s="630">
        <v>16601.199999999997</v>
      </c>
    </row>
    <row r="182" spans="1:11" ht="14.4" customHeight="1" x14ac:dyDescent="0.3">
      <c r="A182" s="625" t="s">
        <v>526</v>
      </c>
      <c r="B182" s="626" t="s">
        <v>528</v>
      </c>
      <c r="C182" s="627" t="s">
        <v>550</v>
      </c>
      <c r="D182" s="628" t="s">
        <v>551</v>
      </c>
      <c r="E182" s="627" t="s">
        <v>4305</v>
      </c>
      <c r="F182" s="628" t="s">
        <v>4306</v>
      </c>
      <c r="G182" s="627" t="s">
        <v>4632</v>
      </c>
      <c r="H182" s="627" t="s">
        <v>4633</v>
      </c>
      <c r="I182" s="629">
        <v>2.8916666666666671</v>
      </c>
      <c r="J182" s="629">
        <v>600</v>
      </c>
      <c r="K182" s="630">
        <v>1735</v>
      </c>
    </row>
    <row r="183" spans="1:11" ht="14.4" customHeight="1" x14ac:dyDescent="0.3">
      <c r="A183" s="625" t="s">
        <v>526</v>
      </c>
      <c r="B183" s="626" t="s">
        <v>528</v>
      </c>
      <c r="C183" s="627" t="s">
        <v>550</v>
      </c>
      <c r="D183" s="628" t="s">
        <v>551</v>
      </c>
      <c r="E183" s="627" t="s">
        <v>4305</v>
      </c>
      <c r="F183" s="628" t="s">
        <v>4306</v>
      </c>
      <c r="G183" s="627" t="s">
        <v>4634</v>
      </c>
      <c r="H183" s="627" t="s">
        <v>4635</v>
      </c>
      <c r="I183" s="629">
        <v>2.8424999999999998</v>
      </c>
      <c r="J183" s="629">
        <v>400</v>
      </c>
      <c r="K183" s="630">
        <v>1137</v>
      </c>
    </row>
    <row r="184" spans="1:11" ht="14.4" customHeight="1" x14ac:dyDescent="0.3">
      <c r="A184" s="625" t="s">
        <v>526</v>
      </c>
      <c r="B184" s="626" t="s">
        <v>528</v>
      </c>
      <c r="C184" s="627" t="s">
        <v>550</v>
      </c>
      <c r="D184" s="628" t="s">
        <v>551</v>
      </c>
      <c r="E184" s="627" t="s">
        <v>4305</v>
      </c>
      <c r="F184" s="628" t="s">
        <v>4306</v>
      </c>
      <c r="G184" s="627" t="s">
        <v>4343</v>
      </c>
      <c r="H184" s="627" t="s">
        <v>4344</v>
      </c>
      <c r="I184" s="629">
        <v>5.0500000000000007</v>
      </c>
      <c r="J184" s="629">
        <v>5680</v>
      </c>
      <c r="K184" s="630">
        <v>28762</v>
      </c>
    </row>
    <row r="185" spans="1:11" ht="14.4" customHeight="1" x14ac:dyDescent="0.3">
      <c r="A185" s="625" t="s">
        <v>526</v>
      </c>
      <c r="B185" s="626" t="s">
        <v>528</v>
      </c>
      <c r="C185" s="627" t="s">
        <v>550</v>
      </c>
      <c r="D185" s="628" t="s">
        <v>551</v>
      </c>
      <c r="E185" s="627" t="s">
        <v>4305</v>
      </c>
      <c r="F185" s="628" t="s">
        <v>4306</v>
      </c>
      <c r="G185" s="627" t="s">
        <v>4636</v>
      </c>
      <c r="H185" s="627" t="s">
        <v>4637</v>
      </c>
      <c r="I185" s="629">
        <v>32.02571428571428</v>
      </c>
      <c r="J185" s="629">
        <v>350</v>
      </c>
      <c r="K185" s="630">
        <v>11290</v>
      </c>
    </row>
    <row r="186" spans="1:11" ht="14.4" customHeight="1" x14ac:dyDescent="0.3">
      <c r="A186" s="625" t="s">
        <v>526</v>
      </c>
      <c r="B186" s="626" t="s">
        <v>528</v>
      </c>
      <c r="C186" s="627" t="s">
        <v>550</v>
      </c>
      <c r="D186" s="628" t="s">
        <v>551</v>
      </c>
      <c r="E186" s="627" t="s">
        <v>4305</v>
      </c>
      <c r="F186" s="628" t="s">
        <v>4306</v>
      </c>
      <c r="G186" s="627" t="s">
        <v>4638</v>
      </c>
      <c r="H186" s="627" t="s">
        <v>4639</v>
      </c>
      <c r="I186" s="629">
        <v>40.379999999999995</v>
      </c>
      <c r="J186" s="629">
        <v>809</v>
      </c>
      <c r="K186" s="630">
        <v>32671.65</v>
      </c>
    </row>
    <row r="187" spans="1:11" ht="14.4" customHeight="1" x14ac:dyDescent="0.3">
      <c r="A187" s="625" t="s">
        <v>526</v>
      </c>
      <c r="B187" s="626" t="s">
        <v>528</v>
      </c>
      <c r="C187" s="627" t="s">
        <v>550</v>
      </c>
      <c r="D187" s="628" t="s">
        <v>551</v>
      </c>
      <c r="E187" s="627" t="s">
        <v>4305</v>
      </c>
      <c r="F187" s="628" t="s">
        <v>4306</v>
      </c>
      <c r="G187" s="627" t="s">
        <v>4640</v>
      </c>
      <c r="H187" s="627" t="s">
        <v>4641</v>
      </c>
      <c r="I187" s="629">
        <v>193.81</v>
      </c>
      <c r="J187" s="629">
        <v>1</v>
      </c>
      <c r="K187" s="630">
        <v>193.81</v>
      </c>
    </row>
    <row r="188" spans="1:11" ht="14.4" customHeight="1" x14ac:dyDescent="0.3">
      <c r="A188" s="625" t="s">
        <v>526</v>
      </c>
      <c r="B188" s="626" t="s">
        <v>528</v>
      </c>
      <c r="C188" s="627" t="s">
        <v>550</v>
      </c>
      <c r="D188" s="628" t="s">
        <v>551</v>
      </c>
      <c r="E188" s="627" t="s">
        <v>4305</v>
      </c>
      <c r="F188" s="628" t="s">
        <v>4306</v>
      </c>
      <c r="G188" s="627" t="s">
        <v>4642</v>
      </c>
      <c r="H188" s="627" t="s">
        <v>4643</v>
      </c>
      <c r="I188" s="629">
        <v>8.0122222222222224</v>
      </c>
      <c r="J188" s="629">
        <v>2140</v>
      </c>
      <c r="K188" s="630">
        <v>17166.400000000001</v>
      </c>
    </row>
    <row r="189" spans="1:11" ht="14.4" customHeight="1" x14ac:dyDescent="0.3">
      <c r="A189" s="625" t="s">
        <v>526</v>
      </c>
      <c r="B189" s="626" t="s">
        <v>528</v>
      </c>
      <c r="C189" s="627" t="s">
        <v>550</v>
      </c>
      <c r="D189" s="628" t="s">
        <v>551</v>
      </c>
      <c r="E189" s="627" t="s">
        <v>4305</v>
      </c>
      <c r="F189" s="628" t="s">
        <v>4306</v>
      </c>
      <c r="G189" s="627" t="s">
        <v>4644</v>
      </c>
      <c r="H189" s="627" t="s">
        <v>4645</v>
      </c>
      <c r="I189" s="629">
        <v>122.02</v>
      </c>
      <c r="J189" s="629">
        <v>5</v>
      </c>
      <c r="K189" s="630">
        <v>609.09</v>
      </c>
    </row>
    <row r="190" spans="1:11" ht="14.4" customHeight="1" x14ac:dyDescent="0.3">
      <c r="A190" s="625" t="s">
        <v>526</v>
      </c>
      <c r="B190" s="626" t="s">
        <v>528</v>
      </c>
      <c r="C190" s="627" t="s">
        <v>550</v>
      </c>
      <c r="D190" s="628" t="s">
        <v>551</v>
      </c>
      <c r="E190" s="627" t="s">
        <v>4305</v>
      </c>
      <c r="F190" s="628" t="s">
        <v>4306</v>
      </c>
      <c r="G190" s="627" t="s">
        <v>4646</v>
      </c>
      <c r="H190" s="627" t="s">
        <v>4647</v>
      </c>
      <c r="I190" s="629">
        <v>72.356666666666669</v>
      </c>
      <c r="J190" s="629">
        <v>144</v>
      </c>
      <c r="K190" s="630">
        <v>10419.449999999999</v>
      </c>
    </row>
    <row r="191" spans="1:11" ht="14.4" customHeight="1" x14ac:dyDescent="0.3">
      <c r="A191" s="625" t="s">
        <v>526</v>
      </c>
      <c r="B191" s="626" t="s">
        <v>528</v>
      </c>
      <c r="C191" s="627" t="s">
        <v>550</v>
      </c>
      <c r="D191" s="628" t="s">
        <v>551</v>
      </c>
      <c r="E191" s="627" t="s">
        <v>4305</v>
      </c>
      <c r="F191" s="628" t="s">
        <v>4306</v>
      </c>
      <c r="G191" s="627" t="s">
        <v>4648</v>
      </c>
      <c r="H191" s="627" t="s">
        <v>4649</v>
      </c>
      <c r="I191" s="629">
        <v>263.77999999999997</v>
      </c>
      <c r="J191" s="629">
        <v>36</v>
      </c>
      <c r="K191" s="630">
        <v>9496.07</v>
      </c>
    </row>
    <row r="192" spans="1:11" ht="14.4" customHeight="1" x14ac:dyDescent="0.3">
      <c r="A192" s="625" t="s">
        <v>526</v>
      </c>
      <c r="B192" s="626" t="s">
        <v>528</v>
      </c>
      <c r="C192" s="627" t="s">
        <v>550</v>
      </c>
      <c r="D192" s="628" t="s">
        <v>551</v>
      </c>
      <c r="E192" s="627" t="s">
        <v>4305</v>
      </c>
      <c r="F192" s="628" t="s">
        <v>4306</v>
      </c>
      <c r="G192" s="627" t="s">
        <v>4650</v>
      </c>
      <c r="H192" s="627" t="s">
        <v>4651</v>
      </c>
      <c r="I192" s="629">
        <v>3920.4</v>
      </c>
      <c r="J192" s="629">
        <v>17</v>
      </c>
      <c r="K192" s="630">
        <v>66646.8</v>
      </c>
    </row>
    <row r="193" spans="1:11" ht="14.4" customHeight="1" x14ac:dyDescent="0.3">
      <c r="A193" s="625" t="s">
        <v>526</v>
      </c>
      <c r="B193" s="626" t="s">
        <v>528</v>
      </c>
      <c r="C193" s="627" t="s">
        <v>550</v>
      </c>
      <c r="D193" s="628" t="s">
        <v>551</v>
      </c>
      <c r="E193" s="627" t="s">
        <v>4305</v>
      </c>
      <c r="F193" s="628" t="s">
        <v>4306</v>
      </c>
      <c r="G193" s="627" t="s">
        <v>4652</v>
      </c>
      <c r="H193" s="627" t="s">
        <v>4653</v>
      </c>
      <c r="I193" s="629">
        <v>86.054999999999978</v>
      </c>
      <c r="J193" s="629">
        <v>168</v>
      </c>
      <c r="K193" s="630">
        <v>14368.530000000002</v>
      </c>
    </row>
    <row r="194" spans="1:11" ht="14.4" customHeight="1" x14ac:dyDescent="0.3">
      <c r="A194" s="625" t="s">
        <v>526</v>
      </c>
      <c r="B194" s="626" t="s">
        <v>528</v>
      </c>
      <c r="C194" s="627" t="s">
        <v>550</v>
      </c>
      <c r="D194" s="628" t="s">
        <v>551</v>
      </c>
      <c r="E194" s="627" t="s">
        <v>4305</v>
      </c>
      <c r="F194" s="628" t="s">
        <v>4306</v>
      </c>
      <c r="G194" s="627" t="s">
        <v>4654</v>
      </c>
      <c r="H194" s="627" t="s">
        <v>4655</v>
      </c>
      <c r="I194" s="629">
        <v>23.684444444444445</v>
      </c>
      <c r="J194" s="629">
        <v>450</v>
      </c>
      <c r="K194" s="630">
        <v>10657.929999999997</v>
      </c>
    </row>
    <row r="195" spans="1:11" ht="14.4" customHeight="1" x14ac:dyDescent="0.3">
      <c r="A195" s="625" t="s">
        <v>526</v>
      </c>
      <c r="B195" s="626" t="s">
        <v>528</v>
      </c>
      <c r="C195" s="627" t="s">
        <v>550</v>
      </c>
      <c r="D195" s="628" t="s">
        <v>551</v>
      </c>
      <c r="E195" s="627" t="s">
        <v>4305</v>
      </c>
      <c r="F195" s="628" t="s">
        <v>4306</v>
      </c>
      <c r="G195" s="627" t="s">
        <v>4656</v>
      </c>
      <c r="H195" s="627" t="s">
        <v>4657</v>
      </c>
      <c r="I195" s="629">
        <v>43.16</v>
      </c>
      <c r="J195" s="629">
        <v>50</v>
      </c>
      <c r="K195" s="630">
        <v>2158</v>
      </c>
    </row>
    <row r="196" spans="1:11" ht="14.4" customHeight="1" x14ac:dyDescent="0.3">
      <c r="A196" s="625" t="s">
        <v>526</v>
      </c>
      <c r="B196" s="626" t="s">
        <v>528</v>
      </c>
      <c r="C196" s="627" t="s">
        <v>550</v>
      </c>
      <c r="D196" s="628" t="s">
        <v>551</v>
      </c>
      <c r="E196" s="627" t="s">
        <v>4305</v>
      </c>
      <c r="F196" s="628" t="s">
        <v>4306</v>
      </c>
      <c r="G196" s="627" t="s">
        <v>4658</v>
      </c>
      <c r="H196" s="627" t="s">
        <v>4659</v>
      </c>
      <c r="I196" s="629">
        <v>59.010000000000005</v>
      </c>
      <c r="J196" s="629">
        <v>630</v>
      </c>
      <c r="K196" s="630">
        <v>37175.899999999994</v>
      </c>
    </row>
    <row r="197" spans="1:11" ht="14.4" customHeight="1" x14ac:dyDescent="0.3">
      <c r="A197" s="625" t="s">
        <v>526</v>
      </c>
      <c r="B197" s="626" t="s">
        <v>528</v>
      </c>
      <c r="C197" s="627" t="s">
        <v>550</v>
      </c>
      <c r="D197" s="628" t="s">
        <v>551</v>
      </c>
      <c r="E197" s="627" t="s">
        <v>4305</v>
      </c>
      <c r="F197" s="628" t="s">
        <v>4306</v>
      </c>
      <c r="G197" s="627" t="s">
        <v>4660</v>
      </c>
      <c r="H197" s="627" t="s">
        <v>4661</v>
      </c>
      <c r="I197" s="629">
        <v>3920.4020000000005</v>
      </c>
      <c r="J197" s="629">
        <v>15</v>
      </c>
      <c r="K197" s="630">
        <v>58806.01</v>
      </c>
    </row>
    <row r="198" spans="1:11" ht="14.4" customHeight="1" x14ac:dyDescent="0.3">
      <c r="A198" s="625" t="s">
        <v>526</v>
      </c>
      <c r="B198" s="626" t="s">
        <v>528</v>
      </c>
      <c r="C198" s="627" t="s">
        <v>550</v>
      </c>
      <c r="D198" s="628" t="s">
        <v>551</v>
      </c>
      <c r="E198" s="627" t="s">
        <v>4305</v>
      </c>
      <c r="F198" s="628" t="s">
        <v>4306</v>
      </c>
      <c r="G198" s="627" t="s">
        <v>4662</v>
      </c>
      <c r="H198" s="627" t="s">
        <v>4663</v>
      </c>
      <c r="I198" s="629">
        <v>65.34</v>
      </c>
      <c r="J198" s="629">
        <v>13</v>
      </c>
      <c r="K198" s="630">
        <v>849.42000000000007</v>
      </c>
    </row>
    <row r="199" spans="1:11" ht="14.4" customHeight="1" x14ac:dyDescent="0.3">
      <c r="A199" s="625" t="s">
        <v>526</v>
      </c>
      <c r="B199" s="626" t="s">
        <v>528</v>
      </c>
      <c r="C199" s="627" t="s">
        <v>550</v>
      </c>
      <c r="D199" s="628" t="s">
        <v>551</v>
      </c>
      <c r="E199" s="627" t="s">
        <v>4305</v>
      </c>
      <c r="F199" s="628" t="s">
        <v>4306</v>
      </c>
      <c r="G199" s="627" t="s">
        <v>4345</v>
      </c>
      <c r="H199" s="627" t="s">
        <v>4346</v>
      </c>
      <c r="I199" s="629">
        <v>17.98</v>
      </c>
      <c r="J199" s="629">
        <v>150</v>
      </c>
      <c r="K199" s="630">
        <v>2697.0000000000005</v>
      </c>
    </row>
    <row r="200" spans="1:11" ht="14.4" customHeight="1" x14ac:dyDescent="0.3">
      <c r="A200" s="625" t="s">
        <v>526</v>
      </c>
      <c r="B200" s="626" t="s">
        <v>528</v>
      </c>
      <c r="C200" s="627" t="s">
        <v>550</v>
      </c>
      <c r="D200" s="628" t="s">
        <v>551</v>
      </c>
      <c r="E200" s="627" t="s">
        <v>4305</v>
      </c>
      <c r="F200" s="628" t="s">
        <v>4306</v>
      </c>
      <c r="G200" s="627" t="s">
        <v>4664</v>
      </c>
      <c r="H200" s="627" t="s">
        <v>4665</v>
      </c>
      <c r="I200" s="629">
        <v>17.976666666666667</v>
      </c>
      <c r="J200" s="629">
        <v>150</v>
      </c>
      <c r="K200" s="630">
        <v>2696.5</v>
      </c>
    </row>
    <row r="201" spans="1:11" ht="14.4" customHeight="1" x14ac:dyDescent="0.3">
      <c r="A201" s="625" t="s">
        <v>526</v>
      </c>
      <c r="B201" s="626" t="s">
        <v>528</v>
      </c>
      <c r="C201" s="627" t="s">
        <v>550</v>
      </c>
      <c r="D201" s="628" t="s">
        <v>551</v>
      </c>
      <c r="E201" s="627" t="s">
        <v>4305</v>
      </c>
      <c r="F201" s="628" t="s">
        <v>4306</v>
      </c>
      <c r="G201" s="627" t="s">
        <v>4666</v>
      </c>
      <c r="H201" s="627" t="s">
        <v>4667</v>
      </c>
      <c r="I201" s="629">
        <v>1040.6000000000001</v>
      </c>
      <c r="J201" s="629">
        <v>45</v>
      </c>
      <c r="K201" s="630">
        <v>46827</v>
      </c>
    </row>
    <row r="202" spans="1:11" ht="14.4" customHeight="1" x14ac:dyDescent="0.3">
      <c r="A202" s="625" t="s">
        <v>526</v>
      </c>
      <c r="B202" s="626" t="s">
        <v>528</v>
      </c>
      <c r="C202" s="627" t="s">
        <v>550</v>
      </c>
      <c r="D202" s="628" t="s">
        <v>551</v>
      </c>
      <c r="E202" s="627" t="s">
        <v>4305</v>
      </c>
      <c r="F202" s="628" t="s">
        <v>4306</v>
      </c>
      <c r="G202" s="627" t="s">
        <v>4668</v>
      </c>
      <c r="H202" s="627" t="s">
        <v>4669</v>
      </c>
      <c r="I202" s="629">
        <v>1427.8</v>
      </c>
      <c r="J202" s="629">
        <v>5</v>
      </c>
      <c r="K202" s="630">
        <v>7139</v>
      </c>
    </row>
    <row r="203" spans="1:11" ht="14.4" customHeight="1" x14ac:dyDescent="0.3">
      <c r="A203" s="625" t="s">
        <v>526</v>
      </c>
      <c r="B203" s="626" t="s">
        <v>528</v>
      </c>
      <c r="C203" s="627" t="s">
        <v>550</v>
      </c>
      <c r="D203" s="628" t="s">
        <v>551</v>
      </c>
      <c r="E203" s="627" t="s">
        <v>4305</v>
      </c>
      <c r="F203" s="628" t="s">
        <v>4306</v>
      </c>
      <c r="G203" s="627" t="s">
        <v>4670</v>
      </c>
      <c r="H203" s="627" t="s">
        <v>4671</v>
      </c>
      <c r="I203" s="629">
        <v>12.077499999999999</v>
      </c>
      <c r="J203" s="629">
        <v>240</v>
      </c>
      <c r="K203" s="630">
        <v>2898.6000000000004</v>
      </c>
    </row>
    <row r="204" spans="1:11" ht="14.4" customHeight="1" x14ac:dyDescent="0.3">
      <c r="A204" s="625" t="s">
        <v>526</v>
      </c>
      <c r="B204" s="626" t="s">
        <v>528</v>
      </c>
      <c r="C204" s="627" t="s">
        <v>550</v>
      </c>
      <c r="D204" s="628" t="s">
        <v>551</v>
      </c>
      <c r="E204" s="627" t="s">
        <v>4305</v>
      </c>
      <c r="F204" s="628" t="s">
        <v>4306</v>
      </c>
      <c r="G204" s="627" t="s">
        <v>4672</v>
      </c>
      <c r="H204" s="627" t="s">
        <v>4673</v>
      </c>
      <c r="I204" s="629">
        <v>1406.6285714285716</v>
      </c>
      <c r="J204" s="629">
        <v>40</v>
      </c>
      <c r="K204" s="630">
        <v>56264.999999999993</v>
      </c>
    </row>
    <row r="205" spans="1:11" ht="14.4" customHeight="1" x14ac:dyDescent="0.3">
      <c r="A205" s="625" t="s">
        <v>526</v>
      </c>
      <c r="B205" s="626" t="s">
        <v>528</v>
      </c>
      <c r="C205" s="627" t="s">
        <v>550</v>
      </c>
      <c r="D205" s="628" t="s">
        <v>551</v>
      </c>
      <c r="E205" s="627" t="s">
        <v>4305</v>
      </c>
      <c r="F205" s="628" t="s">
        <v>4306</v>
      </c>
      <c r="G205" s="627" t="s">
        <v>4674</v>
      </c>
      <c r="H205" s="627" t="s">
        <v>4675</v>
      </c>
      <c r="I205" s="629">
        <v>17.97</v>
      </c>
      <c r="J205" s="629">
        <v>50</v>
      </c>
      <c r="K205" s="630">
        <v>898.5</v>
      </c>
    </row>
    <row r="206" spans="1:11" ht="14.4" customHeight="1" x14ac:dyDescent="0.3">
      <c r="A206" s="625" t="s">
        <v>526</v>
      </c>
      <c r="B206" s="626" t="s">
        <v>528</v>
      </c>
      <c r="C206" s="627" t="s">
        <v>550</v>
      </c>
      <c r="D206" s="628" t="s">
        <v>551</v>
      </c>
      <c r="E206" s="627" t="s">
        <v>4305</v>
      </c>
      <c r="F206" s="628" t="s">
        <v>4306</v>
      </c>
      <c r="G206" s="627" t="s">
        <v>4676</v>
      </c>
      <c r="H206" s="627" t="s">
        <v>4677</v>
      </c>
      <c r="I206" s="629">
        <v>123.18000000000005</v>
      </c>
      <c r="J206" s="629">
        <v>650</v>
      </c>
      <c r="K206" s="630">
        <v>80065.589999999982</v>
      </c>
    </row>
    <row r="207" spans="1:11" ht="14.4" customHeight="1" x14ac:dyDescent="0.3">
      <c r="A207" s="625" t="s">
        <v>526</v>
      </c>
      <c r="B207" s="626" t="s">
        <v>528</v>
      </c>
      <c r="C207" s="627" t="s">
        <v>550</v>
      </c>
      <c r="D207" s="628" t="s">
        <v>551</v>
      </c>
      <c r="E207" s="627" t="s">
        <v>4305</v>
      </c>
      <c r="F207" s="628" t="s">
        <v>4306</v>
      </c>
      <c r="G207" s="627" t="s">
        <v>4678</v>
      </c>
      <c r="H207" s="627" t="s">
        <v>4679</v>
      </c>
      <c r="I207" s="629">
        <v>14.971666666666666</v>
      </c>
      <c r="J207" s="629">
        <v>300</v>
      </c>
      <c r="K207" s="630">
        <v>4491.5</v>
      </c>
    </row>
    <row r="208" spans="1:11" ht="14.4" customHeight="1" x14ac:dyDescent="0.3">
      <c r="A208" s="625" t="s">
        <v>526</v>
      </c>
      <c r="B208" s="626" t="s">
        <v>528</v>
      </c>
      <c r="C208" s="627" t="s">
        <v>550</v>
      </c>
      <c r="D208" s="628" t="s">
        <v>551</v>
      </c>
      <c r="E208" s="627" t="s">
        <v>4305</v>
      </c>
      <c r="F208" s="628" t="s">
        <v>4306</v>
      </c>
      <c r="G208" s="627" t="s">
        <v>4680</v>
      </c>
      <c r="H208" s="627" t="s">
        <v>4681</v>
      </c>
      <c r="I208" s="629">
        <v>3520</v>
      </c>
      <c r="J208" s="629">
        <v>2</v>
      </c>
      <c r="K208" s="630">
        <v>7040</v>
      </c>
    </row>
    <row r="209" spans="1:11" ht="14.4" customHeight="1" x14ac:dyDescent="0.3">
      <c r="A209" s="625" t="s">
        <v>526</v>
      </c>
      <c r="B209" s="626" t="s">
        <v>528</v>
      </c>
      <c r="C209" s="627" t="s">
        <v>550</v>
      </c>
      <c r="D209" s="628" t="s">
        <v>551</v>
      </c>
      <c r="E209" s="627" t="s">
        <v>4305</v>
      </c>
      <c r="F209" s="628" t="s">
        <v>4306</v>
      </c>
      <c r="G209" s="627" t="s">
        <v>4682</v>
      </c>
      <c r="H209" s="627" t="s">
        <v>4683</v>
      </c>
      <c r="I209" s="629">
        <v>5693</v>
      </c>
      <c r="J209" s="629">
        <v>1</v>
      </c>
      <c r="K209" s="630">
        <v>5693</v>
      </c>
    </row>
    <row r="210" spans="1:11" ht="14.4" customHeight="1" x14ac:dyDescent="0.3">
      <c r="A210" s="625" t="s">
        <v>526</v>
      </c>
      <c r="B210" s="626" t="s">
        <v>528</v>
      </c>
      <c r="C210" s="627" t="s">
        <v>550</v>
      </c>
      <c r="D210" s="628" t="s">
        <v>551</v>
      </c>
      <c r="E210" s="627" t="s">
        <v>4305</v>
      </c>
      <c r="F210" s="628" t="s">
        <v>4306</v>
      </c>
      <c r="G210" s="627" t="s">
        <v>4684</v>
      </c>
      <c r="H210" s="627" t="s">
        <v>4685</v>
      </c>
      <c r="I210" s="629">
        <v>769.5625</v>
      </c>
      <c r="J210" s="629">
        <v>80</v>
      </c>
      <c r="K210" s="630">
        <v>61565</v>
      </c>
    </row>
    <row r="211" spans="1:11" ht="14.4" customHeight="1" x14ac:dyDescent="0.3">
      <c r="A211" s="625" t="s">
        <v>526</v>
      </c>
      <c r="B211" s="626" t="s">
        <v>528</v>
      </c>
      <c r="C211" s="627" t="s">
        <v>550</v>
      </c>
      <c r="D211" s="628" t="s">
        <v>551</v>
      </c>
      <c r="E211" s="627" t="s">
        <v>4305</v>
      </c>
      <c r="F211" s="628" t="s">
        <v>4306</v>
      </c>
      <c r="G211" s="627" t="s">
        <v>4686</v>
      </c>
      <c r="H211" s="627" t="s">
        <v>4687</v>
      </c>
      <c r="I211" s="629">
        <v>467.01</v>
      </c>
      <c r="J211" s="629">
        <v>5</v>
      </c>
      <c r="K211" s="630">
        <v>2335.06</v>
      </c>
    </row>
    <row r="212" spans="1:11" ht="14.4" customHeight="1" x14ac:dyDescent="0.3">
      <c r="A212" s="625" t="s">
        <v>526</v>
      </c>
      <c r="B212" s="626" t="s">
        <v>528</v>
      </c>
      <c r="C212" s="627" t="s">
        <v>550</v>
      </c>
      <c r="D212" s="628" t="s">
        <v>551</v>
      </c>
      <c r="E212" s="627" t="s">
        <v>4305</v>
      </c>
      <c r="F212" s="628" t="s">
        <v>4306</v>
      </c>
      <c r="G212" s="627" t="s">
        <v>4688</v>
      </c>
      <c r="H212" s="627" t="s">
        <v>4689</v>
      </c>
      <c r="I212" s="629">
        <v>1331</v>
      </c>
      <c r="J212" s="629">
        <v>1</v>
      </c>
      <c r="K212" s="630">
        <v>1331</v>
      </c>
    </row>
    <row r="213" spans="1:11" ht="14.4" customHeight="1" x14ac:dyDescent="0.3">
      <c r="A213" s="625" t="s">
        <v>526</v>
      </c>
      <c r="B213" s="626" t="s">
        <v>528</v>
      </c>
      <c r="C213" s="627" t="s">
        <v>550</v>
      </c>
      <c r="D213" s="628" t="s">
        <v>551</v>
      </c>
      <c r="E213" s="627" t="s">
        <v>4305</v>
      </c>
      <c r="F213" s="628" t="s">
        <v>4306</v>
      </c>
      <c r="G213" s="627" t="s">
        <v>4690</v>
      </c>
      <c r="H213" s="627" t="s">
        <v>4691</v>
      </c>
      <c r="I213" s="629">
        <v>2.8325</v>
      </c>
      <c r="J213" s="629">
        <v>1300</v>
      </c>
      <c r="K213" s="630">
        <v>3678</v>
      </c>
    </row>
    <row r="214" spans="1:11" ht="14.4" customHeight="1" x14ac:dyDescent="0.3">
      <c r="A214" s="625" t="s">
        <v>526</v>
      </c>
      <c r="B214" s="626" t="s">
        <v>528</v>
      </c>
      <c r="C214" s="627" t="s">
        <v>550</v>
      </c>
      <c r="D214" s="628" t="s">
        <v>551</v>
      </c>
      <c r="E214" s="627" t="s">
        <v>4305</v>
      </c>
      <c r="F214" s="628" t="s">
        <v>4306</v>
      </c>
      <c r="G214" s="627" t="s">
        <v>4690</v>
      </c>
      <c r="H214" s="627" t="s">
        <v>4692</v>
      </c>
      <c r="I214" s="629">
        <v>2.82</v>
      </c>
      <c r="J214" s="629">
        <v>300</v>
      </c>
      <c r="K214" s="630">
        <v>846</v>
      </c>
    </row>
    <row r="215" spans="1:11" ht="14.4" customHeight="1" x14ac:dyDescent="0.3">
      <c r="A215" s="625" t="s">
        <v>526</v>
      </c>
      <c r="B215" s="626" t="s">
        <v>528</v>
      </c>
      <c r="C215" s="627" t="s">
        <v>550</v>
      </c>
      <c r="D215" s="628" t="s">
        <v>551</v>
      </c>
      <c r="E215" s="627" t="s">
        <v>4305</v>
      </c>
      <c r="F215" s="628" t="s">
        <v>4306</v>
      </c>
      <c r="G215" s="627" t="s">
        <v>4693</v>
      </c>
      <c r="H215" s="627" t="s">
        <v>4694</v>
      </c>
      <c r="I215" s="629">
        <v>20.57</v>
      </c>
      <c r="J215" s="629">
        <v>100</v>
      </c>
      <c r="K215" s="630">
        <v>2057</v>
      </c>
    </row>
    <row r="216" spans="1:11" ht="14.4" customHeight="1" x14ac:dyDescent="0.3">
      <c r="A216" s="625" t="s">
        <v>526</v>
      </c>
      <c r="B216" s="626" t="s">
        <v>528</v>
      </c>
      <c r="C216" s="627" t="s">
        <v>550</v>
      </c>
      <c r="D216" s="628" t="s">
        <v>551</v>
      </c>
      <c r="E216" s="627" t="s">
        <v>4305</v>
      </c>
      <c r="F216" s="628" t="s">
        <v>4306</v>
      </c>
      <c r="G216" s="627" t="s">
        <v>4695</v>
      </c>
      <c r="H216" s="627" t="s">
        <v>4696</v>
      </c>
      <c r="I216" s="629">
        <v>1.888333333333333</v>
      </c>
      <c r="J216" s="629">
        <v>2300</v>
      </c>
      <c r="K216" s="630">
        <v>4347.1000000000004</v>
      </c>
    </row>
    <row r="217" spans="1:11" ht="14.4" customHeight="1" x14ac:dyDescent="0.3">
      <c r="A217" s="625" t="s">
        <v>526</v>
      </c>
      <c r="B217" s="626" t="s">
        <v>528</v>
      </c>
      <c r="C217" s="627" t="s">
        <v>550</v>
      </c>
      <c r="D217" s="628" t="s">
        <v>551</v>
      </c>
      <c r="E217" s="627" t="s">
        <v>4305</v>
      </c>
      <c r="F217" s="628" t="s">
        <v>4306</v>
      </c>
      <c r="G217" s="627" t="s">
        <v>4697</v>
      </c>
      <c r="H217" s="627" t="s">
        <v>4698</v>
      </c>
      <c r="I217" s="629">
        <v>5.4433333333333334</v>
      </c>
      <c r="J217" s="629">
        <v>28359</v>
      </c>
      <c r="K217" s="630">
        <v>152043.08000000002</v>
      </c>
    </row>
    <row r="218" spans="1:11" ht="14.4" customHeight="1" x14ac:dyDescent="0.3">
      <c r="A218" s="625" t="s">
        <v>526</v>
      </c>
      <c r="B218" s="626" t="s">
        <v>528</v>
      </c>
      <c r="C218" s="627" t="s">
        <v>550</v>
      </c>
      <c r="D218" s="628" t="s">
        <v>551</v>
      </c>
      <c r="E218" s="627" t="s">
        <v>4305</v>
      </c>
      <c r="F218" s="628" t="s">
        <v>4306</v>
      </c>
      <c r="G218" s="627" t="s">
        <v>4699</v>
      </c>
      <c r="H218" s="627" t="s">
        <v>4700</v>
      </c>
      <c r="I218" s="629">
        <v>13.201999999999998</v>
      </c>
      <c r="J218" s="629">
        <v>60</v>
      </c>
      <c r="K218" s="630">
        <v>792.1</v>
      </c>
    </row>
    <row r="219" spans="1:11" ht="14.4" customHeight="1" x14ac:dyDescent="0.3">
      <c r="A219" s="625" t="s">
        <v>526</v>
      </c>
      <c r="B219" s="626" t="s">
        <v>528</v>
      </c>
      <c r="C219" s="627" t="s">
        <v>550</v>
      </c>
      <c r="D219" s="628" t="s">
        <v>551</v>
      </c>
      <c r="E219" s="627" t="s">
        <v>4305</v>
      </c>
      <c r="F219" s="628" t="s">
        <v>4306</v>
      </c>
      <c r="G219" s="627" t="s">
        <v>4701</v>
      </c>
      <c r="H219" s="627" t="s">
        <v>4702</v>
      </c>
      <c r="I219" s="629">
        <v>214.78</v>
      </c>
      <c r="J219" s="629">
        <v>10</v>
      </c>
      <c r="K219" s="630">
        <v>2147.7600000000002</v>
      </c>
    </row>
    <row r="220" spans="1:11" ht="14.4" customHeight="1" x14ac:dyDescent="0.3">
      <c r="A220" s="625" t="s">
        <v>526</v>
      </c>
      <c r="B220" s="626" t="s">
        <v>528</v>
      </c>
      <c r="C220" s="627" t="s">
        <v>550</v>
      </c>
      <c r="D220" s="628" t="s">
        <v>551</v>
      </c>
      <c r="E220" s="627" t="s">
        <v>4305</v>
      </c>
      <c r="F220" s="628" t="s">
        <v>4306</v>
      </c>
      <c r="G220" s="627" t="s">
        <v>4703</v>
      </c>
      <c r="H220" s="627" t="s">
        <v>4704</v>
      </c>
      <c r="I220" s="629">
        <v>406.56</v>
      </c>
      <c r="J220" s="629">
        <v>10</v>
      </c>
      <c r="K220" s="630">
        <v>4065.6</v>
      </c>
    </row>
    <row r="221" spans="1:11" ht="14.4" customHeight="1" x14ac:dyDescent="0.3">
      <c r="A221" s="625" t="s">
        <v>526</v>
      </c>
      <c r="B221" s="626" t="s">
        <v>528</v>
      </c>
      <c r="C221" s="627" t="s">
        <v>550</v>
      </c>
      <c r="D221" s="628" t="s">
        <v>551</v>
      </c>
      <c r="E221" s="627" t="s">
        <v>4305</v>
      </c>
      <c r="F221" s="628" t="s">
        <v>4306</v>
      </c>
      <c r="G221" s="627" t="s">
        <v>4705</v>
      </c>
      <c r="H221" s="627" t="s">
        <v>4706</v>
      </c>
      <c r="I221" s="629">
        <v>13.07</v>
      </c>
      <c r="J221" s="629">
        <v>60</v>
      </c>
      <c r="K221" s="630">
        <v>781.6</v>
      </c>
    </row>
    <row r="222" spans="1:11" ht="14.4" customHeight="1" x14ac:dyDescent="0.3">
      <c r="A222" s="625" t="s">
        <v>526</v>
      </c>
      <c r="B222" s="626" t="s">
        <v>528</v>
      </c>
      <c r="C222" s="627" t="s">
        <v>550</v>
      </c>
      <c r="D222" s="628" t="s">
        <v>551</v>
      </c>
      <c r="E222" s="627" t="s">
        <v>4305</v>
      </c>
      <c r="F222" s="628" t="s">
        <v>4306</v>
      </c>
      <c r="G222" s="627" t="s">
        <v>4707</v>
      </c>
      <c r="H222" s="627" t="s">
        <v>4708</v>
      </c>
      <c r="I222" s="629">
        <v>13.19</v>
      </c>
      <c r="J222" s="629">
        <v>10</v>
      </c>
      <c r="K222" s="630">
        <v>131.9</v>
      </c>
    </row>
    <row r="223" spans="1:11" ht="14.4" customHeight="1" x14ac:dyDescent="0.3">
      <c r="A223" s="625" t="s">
        <v>526</v>
      </c>
      <c r="B223" s="626" t="s">
        <v>528</v>
      </c>
      <c r="C223" s="627" t="s">
        <v>550</v>
      </c>
      <c r="D223" s="628" t="s">
        <v>551</v>
      </c>
      <c r="E223" s="627" t="s">
        <v>4305</v>
      </c>
      <c r="F223" s="628" t="s">
        <v>4306</v>
      </c>
      <c r="G223" s="627" t="s">
        <v>4709</v>
      </c>
      <c r="H223" s="627" t="s">
        <v>4710</v>
      </c>
      <c r="I223" s="629">
        <v>13.175000000000001</v>
      </c>
      <c r="J223" s="629">
        <v>20</v>
      </c>
      <c r="K223" s="630">
        <v>263.5</v>
      </c>
    </row>
    <row r="224" spans="1:11" ht="14.4" customHeight="1" x14ac:dyDescent="0.3">
      <c r="A224" s="625" t="s">
        <v>526</v>
      </c>
      <c r="B224" s="626" t="s">
        <v>528</v>
      </c>
      <c r="C224" s="627" t="s">
        <v>550</v>
      </c>
      <c r="D224" s="628" t="s">
        <v>551</v>
      </c>
      <c r="E224" s="627" t="s">
        <v>4305</v>
      </c>
      <c r="F224" s="628" t="s">
        <v>4306</v>
      </c>
      <c r="G224" s="627" t="s">
        <v>4711</v>
      </c>
      <c r="H224" s="627" t="s">
        <v>4712</v>
      </c>
      <c r="I224" s="629">
        <v>1.5544444444444447</v>
      </c>
      <c r="J224" s="629">
        <v>5400</v>
      </c>
      <c r="K224" s="630">
        <v>8394</v>
      </c>
    </row>
    <row r="225" spans="1:11" ht="14.4" customHeight="1" x14ac:dyDescent="0.3">
      <c r="A225" s="625" t="s">
        <v>526</v>
      </c>
      <c r="B225" s="626" t="s">
        <v>528</v>
      </c>
      <c r="C225" s="627" t="s">
        <v>550</v>
      </c>
      <c r="D225" s="628" t="s">
        <v>551</v>
      </c>
      <c r="E225" s="627" t="s">
        <v>4305</v>
      </c>
      <c r="F225" s="628" t="s">
        <v>4306</v>
      </c>
      <c r="G225" s="627" t="s">
        <v>4711</v>
      </c>
      <c r="H225" s="627" t="s">
        <v>4713</v>
      </c>
      <c r="I225" s="629">
        <v>1.55</v>
      </c>
      <c r="J225" s="629">
        <v>1200</v>
      </c>
      <c r="K225" s="630">
        <v>1860</v>
      </c>
    </row>
    <row r="226" spans="1:11" ht="14.4" customHeight="1" x14ac:dyDescent="0.3">
      <c r="A226" s="625" t="s">
        <v>526</v>
      </c>
      <c r="B226" s="626" t="s">
        <v>528</v>
      </c>
      <c r="C226" s="627" t="s">
        <v>550</v>
      </c>
      <c r="D226" s="628" t="s">
        <v>551</v>
      </c>
      <c r="E226" s="627" t="s">
        <v>4305</v>
      </c>
      <c r="F226" s="628" t="s">
        <v>4306</v>
      </c>
      <c r="G226" s="627" t="s">
        <v>4714</v>
      </c>
      <c r="H226" s="627" t="s">
        <v>4715</v>
      </c>
      <c r="I226" s="629">
        <v>21.233333333333334</v>
      </c>
      <c r="J226" s="629">
        <v>300</v>
      </c>
      <c r="K226" s="630">
        <v>6370</v>
      </c>
    </row>
    <row r="227" spans="1:11" ht="14.4" customHeight="1" x14ac:dyDescent="0.3">
      <c r="A227" s="625" t="s">
        <v>526</v>
      </c>
      <c r="B227" s="626" t="s">
        <v>528</v>
      </c>
      <c r="C227" s="627" t="s">
        <v>550</v>
      </c>
      <c r="D227" s="628" t="s">
        <v>551</v>
      </c>
      <c r="E227" s="627" t="s">
        <v>4305</v>
      </c>
      <c r="F227" s="628" t="s">
        <v>4306</v>
      </c>
      <c r="G227" s="627" t="s">
        <v>4714</v>
      </c>
      <c r="H227" s="627" t="s">
        <v>4716</v>
      </c>
      <c r="I227" s="629">
        <v>21.234999999999999</v>
      </c>
      <c r="J227" s="629">
        <v>150</v>
      </c>
      <c r="K227" s="630">
        <v>3184.95</v>
      </c>
    </row>
    <row r="228" spans="1:11" ht="14.4" customHeight="1" x14ac:dyDescent="0.3">
      <c r="A228" s="625" t="s">
        <v>526</v>
      </c>
      <c r="B228" s="626" t="s">
        <v>528</v>
      </c>
      <c r="C228" s="627" t="s">
        <v>550</v>
      </c>
      <c r="D228" s="628" t="s">
        <v>551</v>
      </c>
      <c r="E228" s="627" t="s">
        <v>4305</v>
      </c>
      <c r="F228" s="628" t="s">
        <v>4306</v>
      </c>
      <c r="G228" s="627" t="s">
        <v>4717</v>
      </c>
      <c r="H228" s="627" t="s">
        <v>4718</v>
      </c>
      <c r="I228" s="629">
        <v>21.188749999999999</v>
      </c>
      <c r="J228" s="629">
        <v>950</v>
      </c>
      <c r="K228" s="630">
        <v>20116</v>
      </c>
    </row>
    <row r="229" spans="1:11" ht="14.4" customHeight="1" x14ac:dyDescent="0.3">
      <c r="A229" s="625" t="s">
        <v>526</v>
      </c>
      <c r="B229" s="626" t="s">
        <v>528</v>
      </c>
      <c r="C229" s="627" t="s">
        <v>550</v>
      </c>
      <c r="D229" s="628" t="s">
        <v>551</v>
      </c>
      <c r="E229" s="627" t="s">
        <v>4305</v>
      </c>
      <c r="F229" s="628" t="s">
        <v>4306</v>
      </c>
      <c r="G229" s="627" t="s">
        <v>4717</v>
      </c>
      <c r="H229" s="627" t="s">
        <v>4719</v>
      </c>
      <c r="I229" s="629">
        <v>21.23</v>
      </c>
      <c r="J229" s="629">
        <v>500</v>
      </c>
      <c r="K229" s="630">
        <v>10615</v>
      </c>
    </row>
    <row r="230" spans="1:11" ht="14.4" customHeight="1" x14ac:dyDescent="0.3">
      <c r="A230" s="625" t="s">
        <v>526</v>
      </c>
      <c r="B230" s="626" t="s">
        <v>528</v>
      </c>
      <c r="C230" s="627" t="s">
        <v>550</v>
      </c>
      <c r="D230" s="628" t="s">
        <v>551</v>
      </c>
      <c r="E230" s="627" t="s">
        <v>4305</v>
      </c>
      <c r="F230" s="628" t="s">
        <v>4306</v>
      </c>
      <c r="G230" s="627" t="s">
        <v>4720</v>
      </c>
      <c r="H230" s="627" t="s">
        <v>4721</v>
      </c>
      <c r="I230" s="629">
        <v>344.92999999999989</v>
      </c>
      <c r="J230" s="629">
        <v>190</v>
      </c>
      <c r="K230" s="630">
        <v>66004.09</v>
      </c>
    </row>
    <row r="231" spans="1:11" ht="14.4" customHeight="1" x14ac:dyDescent="0.3">
      <c r="A231" s="625" t="s">
        <v>526</v>
      </c>
      <c r="B231" s="626" t="s">
        <v>528</v>
      </c>
      <c r="C231" s="627" t="s">
        <v>550</v>
      </c>
      <c r="D231" s="628" t="s">
        <v>551</v>
      </c>
      <c r="E231" s="627" t="s">
        <v>4305</v>
      </c>
      <c r="F231" s="628" t="s">
        <v>4306</v>
      </c>
      <c r="G231" s="627" t="s">
        <v>4722</v>
      </c>
      <c r="H231" s="627" t="s">
        <v>4723</v>
      </c>
      <c r="I231" s="629">
        <v>479.15999999999997</v>
      </c>
      <c r="J231" s="629">
        <v>270</v>
      </c>
      <c r="K231" s="630">
        <v>129373.2</v>
      </c>
    </row>
    <row r="232" spans="1:11" ht="14.4" customHeight="1" x14ac:dyDescent="0.3">
      <c r="A232" s="625" t="s">
        <v>526</v>
      </c>
      <c r="B232" s="626" t="s">
        <v>528</v>
      </c>
      <c r="C232" s="627" t="s">
        <v>550</v>
      </c>
      <c r="D232" s="628" t="s">
        <v>551</v>
      </c>
      <c r="E232" s="627" t="s">
        <v>4305</v>
      </c>
      <c r="F232" s="628" t="s">
        <v>4306</v>
      </c>
      <c r="G232" s="627" t="s">
        <v>4724</v>
      </c>
      <c r="H232" s="627" t="s">
        <v>4725</v>
      </c>
      <c r="I232" s="629">
        <v>471.9</v>
      </c>
      <c r="J232" s="629">
        <v>2</v>
      </c>
      <c r="K232" s="630">
        <v>943.8</v>
      </c>
    </row>
    <row r="233" spans="1:11" ht="14.4" customHeight="1" x14ac:dyDescent="0.3">
      <c r="A233" s="625" t="s">
        <v>526</v>
      </c>
      <c r="B233" s="626" t="s">
        <v>528</v>
      </c>
      <c r="C233" s="627" t="s">
        <v>550</v>
      </c>
      <c r="D233" s="628" t="s">
        <v>551</v>
      </c>
      <c r="E233" s="627" t="s">
        <v>4305</v>
      </c>
      <c r="F233" s="628" t="s">
        <v>4306</v>
      </c>
      <c r="G233" s="627" t="s">
        <v>4724</v>
      </c>
      <c r="H233" s="627" t="s">
        <v>4726</v>
      </c>
      <c r="I233" s="629">
        <v>350.9</v>
      </c>
      <c r="J233" s="629">
        <v>2</v>
      </c>
      <c r="K233" s="630">
        <v>701.8</v>
      </c>
    </row>
    <row r="234" spans="1:11" ht="14.4" customHeight="1" x14ac:dyDescent="0.3">
      <c r="A234" s="625" t="s">
        <v>526</v>
      </c>
      <c r="B234" s="626" t="s">
        <v>528</v>
      </c>
      <c r="C234" s="627" t="s">
        <v>550</v>
      </c>
      <c r="D234" s="628" t="s">
        <v>551</v>
      </c>
      <c r="E234" s="627" t="s">
        <v>4305</v>
      </c>
      <c r="F234" s="628" t="s">
        <v>4306</v>
      </c>
      <c r="G234" s="627" t="s">
        <v>4724</v>
      </c>
      <c r="H234" s="627" t="s">
        <v>4727</v>
      </c>
      <c r="I234" s="629">
        <v>350.9</v>
      </c>
      <c r="J234" s="629">
        <v>2</v>
      </c>
      <c r="K234" s="630">
        <v>701.8</v>
      </c>
    </row>
    <row r="235" spans="1:11" ht="14.4" customHeight="1" x14ac:dyDescent="0.3">
      <c r="A235" s="625" t="s">
        <v>526</v>
      </c>
      <c r="B235" s="626" t="s">
        <v>528</v>
      </c>
      <c r="C235" s="627" t="s">
        <v>550</v>
      </c>
      <c r="D235" s="628" t="s">
        <v>551</v>
      </c>
      <c r="E235" s="627" t="s">
        <v>4305</v>
      </c>
      <c r="F235" s="628" t="s">
        <v>4306</v>
      </c>
      <c r="G235" s="627" t="s">
        <v>4728</v>
      </c>
      <c r="H235" s="627" t="s">
        <v>4729</v>
      </c>
      <c r="I235" s="629">
        <v>6.333333333333333</v>
      </c>
      <c r="J235" s="629">
        <v>70</v>
      </c>
      <c r="K235" s="630">
        <v>443.20000000000005</v>
      </c>
    </row>
    <row r="236" spans="1:11" ht="14.4" customHeight="1" x14ac:dyDescent="0.3">
      <c r="A236" s="625" t="s">
        <v>526</v>
      </c>
      <c r="B236" s="626" t="s">
        <v>528</v>
      </c>
      <c r="C236" s="627" t="s">
        <v>550</v>
      </c>
      <c r="D236" s="628" t="s">
        <v>551</v>
      </c>
      <c r="E236" s="627" t="s">
        <v>4305</v>
      </c>
      <c r="F236" s="628" t="s">
        <v>4306</v>
      </c>
      <c r="G236" s="627" t="s">
        <v>4728</v>
      </c>
      <c r="H236" s="627" t="s">
        <v>4730</v>
      </c>
      <c r="I236" s="629">
        <v>6.65</v>
      </c>
      <c r="J236" s="629">
        <v>10</v>
      </c>
      <c r="K236" s="630">
        <v>66.5</v>
      </c>
    </row>
    <row r="237" spans="1:11" ht="14.4" customHeight="1" x14ac:dyDescent="0.3">
      <c r="A237" s="625" t="s">
        <v>526</v>
      </c>
      <c r="B237" s="626" t="s">
        <v>528</v>
      </c>
      <c r="C237" s="627" t="s">
        <v>550</v>
      </c>
      <c r="D237" s="628" t="s">
        <v>551</v>
      </c>
      <c r="E237" s="627" t="s">
        <v>4305</v>
      </c>
      <c r="F237" s="628" t="s">
        <v>4306</v>
      </c>
      <c r="G237" s="627" t="s">
        <v>4728</v>
      </c>
      <c r="H237" s="627" t="s">
        <v>4731</v>
      </c>
      <c r="I237" s="629">
        <v>6.65</v>
      </c>
      <c r="J237" s="629">
        <v>10</v>
      </c>
      <c r="K237" s="630">
        <v>66.5</v>
      </c>
    </row>
    <row r="238" spans="1:11" ht="14.4" customHeight="1" x14ac:dyDescent="0.3">
      <c r="A238" s="625" t="s">
        <v>526</v>
      </c>
      <c r="B238" s="626" t="s">
        <v>528</v>
      </c>
      <c r="C238" s="627" t="s">
        <v>550</v>
      </c>
      <c r="D238" s="628" t="s">
        <v>551</v>
      </c>
      <c r="E238" s="627" t="s">
        <v>4305</v>
      </c>
      <c r="F238" s="628" t="s">
        <v>4306</v>
      </c>
      <c r="G238" s="627" t="s">
        <v>4732</v>
      </c>
      <c r="H238" s="627" t="s">
        <v>4733</v>
      </c>
      <c r="I238" s="629">
        <v>6.3419999999999996</v>
      </c>
      <c r="J238" s="629">
        <v>90</v>
      </c>
      <c r="K238" s="630">
        <v>571.59999999999991</v>
      </c>
    </row>
    <row r="239" spans="1:11" ht="14.4" customHeight="1" x14ac:dyDescent="0.3">
      <c r="A239" s="625" t="s">
        <v>526</v>
      </c>
      <c r="B239" s="626" t="s">
        <v>528</v>
      </c>
      <c r="C239" s="627" t="s">
        <v>550</v>
      </c>
      <c r="D239" s="628" t="s">
        <v>551</v>
      </c>
      <c r="E239" s="627" t="s">
        <v>4305</v>
      </c>
      <c r="F239" s="628" t="s">
        <v>4306</v>
      </c>
      <c r="G239" s="627" t="s">
        <v>4732</v>
      </c>
      <c r="H239" s="627" t="s">
        <v>4734</v>
      </c>
      <c r="I239" s="629">
        <v>6.58</v>
      </c>
      <c r="J239" s="629">
        <v>20</v>
      </c>
      <c r="K239" s="630">
        <v>131.6</v>
      </c>
    </row>
    <row r="240" spans="1:11" ht="14.4" customHeight="1" x14ac:dyDescent="0.3">
      <c r="A240" s="625" t="s">
        <v>526</v>
      </c>
      <c r="B240" s="626" t="s">
        <v>528</v>
      </c>
      <c r="C240" s="627" t="s">
        <v>550</v>
      </c>
      <c r="D240" s="628" t="s">
        <v>551</v>
      </c>
      <c r="E240" s="627" t="s">
        <v>4305</v>
      </c>
      <c r="F240" s="628" t="s">
        <v>4306</v>
      </c>
      <c r="G240" s="627" t="s">
        <v>4732</v>
      </c>
      <c r="H240" s="627" t="s">
        <v>4735</v>
      </c>
      <c r="I240" s="629">
        <v>6.65</v>
      </c>
      <c r="J240" s="629">
        <v>20</v>
      </c>
      <c r="K240" s="630">
        <v>133</v>
      </c>
    </row>
    <row r="241" spans="1:11" ht="14.4" customHeight="1" x14ac:dyDescent="0.3">
      <c r="A241" s="625" t="s">
        <v>526</v>
      </c>
      <c r="B241" s="626" t="s">
        <v>528</v>
      </c>
      <c r="C241" s="627" t="s">
        <v>550</v>
      </c>
      <c r="D241" s="628" t="s">
        <v>551</v>
      </c>
      <c r="E241" s="627" t="s">
        <v>4305</v>
      </c>
      <c r="F241" s="628" t="s">
        <v>4306</v>
      </c>
      <c r="G241" s="627" t="s">
        <v>4736</v>
      </c>
      <c r="H241" s="627" t="s">
        <v>4737</v>
      </c>
      <c r="I241" s="629">
        <v>6.42</v>
      </c>
      <c r="J241" s="629">
        <v>20</v>
      </c>
      <c r="K241" s="630">
        <v>128.4</v>
      </c>
    </row>
    <row r="242" spans="1:11" ht="14.4" customHeight="1" x14ac:dyDescent="0.3">
      <c r="A242" s="625" t="s">
        <v>526</v>
      </c>
      <c r="B242" s="626" t="s">
        <v>528</v>
      </c>
      <c r="C242" s="627" t="s">
        <v>550</v>
      </c>
      <c r="D242" s="628" t="s">
        <v>551</v>
      </c>
      <c r="E242" s="627" t="s">
        <v>4305</v>
      </c>
      <c r="F242" s="628" t="s">
        <v>4306</v>
      </c>
      <c r="G242" s="627" t="s">
        <v>4736</v>
      </c>
      <c r="H242" s="627" t="s">
        <v>4738</v>
      </c>
      <c r="I242" s="629">
        <v>6.63</v>
      </c>
      <c r="J242" s="629">
        <v>10</v>
      </c>
      <c r="K242" s="630">
        <v>66.3</v>
      </c>
    </row>
    <row r="243" spans="1:11" ht="14.4" customHeight="1" x14ac:dyDescent="0.3">
      <c r="A243" s="625" t="s">
        <v>526</v>
      </c>
      <c r="B243" s="626" t="s">
        <v>528</v>
      </c>
      <c r="C243" s="627" t="s">
        <v>550</v>
      </c>
      <c r="D243" s="628" t="s">
        <v>551</v>
      </c>
      <c r="E243" s="627" t="s">
        <v>4305</v>
      </c>
      <c r="F243" s="628" t="s">
        <v>4306</v>
      </c>
      <c r="G243" s="627" t="s">
        <v>4739</v>
      </c>
      <c r="H243" s="627" t="s">
        <v>4740</v>
      </c>
      <c r="I243" s="629">
        <v>261.58500000000004</v>
      </c>
      <c r="J243" s="629">
        <v>23</v>
      </c>
      <c r="K243" s="630">
        <v>6016.78</v>
      </c>
    </row>
    <row r="244" spans="1:11" ht="14.4" customHeight="1" x14ac:dyDescent="0.3">
      <c r="A244" s="625" t="s">
        <v>526</v>
      </c>
      <c r="B244" s="626" t="s">
        <v>528</v>
      </c>
      <c r="C244" s="627" t="s">
        <v>550</v>
      </c>
      <c r="D244" s="628" t="s">
        <v>551</v>
      </c>
      <c r="E244" s="627" t="s">
        <v>4305</v>
      </c>
      <c r="F244" s="628" t="s">
        <v>4306</v>
      </c>
      <c r="G244" s="627" t="s">
        <v>4741</v>
      </c>
      <c r="H244" s="627" t="s">
        <v>4742</v>
      </c>
      <c r="I244" s="629">
        <v>6.5</v>
      </c>
      <c r="J244" s="629">
        <v>20</v>
      </c>
      <c r="K244" s="630">
        <v>130</v>
      </c>
    </row>
    <row r="245" spans="1:11" ht="14.4" customHeight="1" x14ac:dyDescent="0.3">
      <c r="A245" s="625" t="s">
        <v>526</v>
      </c>
      <c r="B245" s="626" t="s">
        <v>528</v>
      </c>
      <c r="C245" s="627" t="s">
        <v>550</v>
      </c>
      <c r="D245" s="628" t="s">
        <v>551</v>
      </c>
      <c r="E245" s="627" t="s">
        <v>4305</v>
      </c>
      <c r="F245" s="628" t="s">
        <v>4306</v>
      </c>
      <c r="G245" s="627" t="s">
        <v>4741</v>
      </c>
      <c r="H245" s="627" t="s">
        <v>4743</v>
      </c>
      <c r="I245" s="629">
        <v>6.65</v>
      </c>
      <c r="J245" s="629">
        <v>10</v>
      </c>
      <c r="K245" s="630">
        <v>66.5</v>
      </c>
    </row>
    <row r="246" spans="1:11" ht="14.4" customHeight="1" x14ac:dyDescent="0.3">
      <c r="A246" s="625" t="s">
        <v>526</v>
      </c>
      <c r="B246" s="626" t="s">
        <v>528</v>
      </c>
      <c r="C246" s="627" t="s">
        <v>550</v>
      </c>
      <c r="D246" s="628" t="s">
        <v>551</v>
      </c>
      <c r="E246" s="627" t="s">
        <v>4305</v>
      </c>
      <c r="F246" s="628" t="s">
        <v>4306</v>
      </c>
      <c r="G246" s="627" t="s">
        <v>4744</v>
      </c>
      <c r="H246" s="627" t="s">
        <v>4745</v>
      </c>
      <c r="I246" s="629">
        <v>157.30000000000001</v>
      </c>
      <c r="J246" s="629">
        <v>20</v>
      </c>
      <c r="K246" s="630">
        <v>3146</v>
      </c>
    </row>
    <row r="247" spans="1:11" ht="14.4" customHeight="1" x14ac:dyDescent="0.3">
      <c r="A247" s="625" t="s">
        <v>526</v>
      </c>
      <c r="B247" s="626" t="s">
        <v>528</v>
      </c>
      <c r="C247" s="627" t="s">
        <v>550</v>
      </c>
      <c r="D247" s="628" t="s">
        <v>551</v>
      </c>
      <c r="E247" s="627" t="s">
        <v>4305</v>
      </c>
      <c r="F247" s="628" t="s">
        <v>4306</v>
      </c>
      <c r="G247" s="627" t="s">
        <v>4746</v>
      </c>
      <c r="H247" s="627" t="s">
        <v>4747</v>
      </c>
      <c r="I247" s="629">
        <v>220.91000000000003</v>
      </c>
      <c r="J247" s="629">
        <v>360</v>
      </c>
      <c r="K247" s="630">
        <v>79527.53</v>
      </c>
    </row>
    <row r="248" spans="1:11" ht="14.4" customHeight="1" x14ac:dyDescent="0.3">
      <c r="A248" s="625" t="s">
        <v>526</v>
      </c>
      <c r="B248" s="626" t="s">
        <v>528</v>
      </c>
      <c r="C248" s="627" t="s">
        <v>550</v>
      </c>
      <c r="D248" s="628" t="s">
        <v>551</v>
      </c>
      <c r="E248" s="627" t="s">
        <v>4305</v>
      </c>
      <c r="F248" s="628" t="s">
        <v>4306</v>
      </c>
      <c r="G248" s="627" t="s">
        <v>4748</v>
      </c>
      <c r="H248" s="627" t="s">
        <v>4749</v>
      </c>
      <c r="I248" s="629">
        <v>0.46142857142857135</v>
      </c>
      <c r="J248" s="629">
        <v>14200</v>
      </c>
      <c r="K248" s="630">
        <v>6550</v>
      </c>
    </row>
    <row r="249" spans="1:11" ht="14.4" customHeight="1" x14ac:dyDescent="0.3">
      <c r="A249" s="625" t="s">
        <v>526</v>
      </c>
      <c r="B249" s="626" t="s">
        <v>528</v>
      </c>
      <c r="C249" s="627" t="s">
        <v>550</v>
      </c>
      <c r="D249" s="628" t="s">
        <v>551</v>
      </c>
      <c r="E249" s="627" t="s">
        <v>4305</v>
      </c>
      <c r="F249" s="628" t="s">
        <v>4306</v>
      </c>
      <c r="G249" s="627" t="s">
        <v>4349</v>
      </c>
      <c r="H249" s="627" t="s">
        <v>4350</v>
      </c>
      <c r="I249" s="629">
        <v>0.47333333333333333</v>
      </c>
      <c r="J249" s="629">
        <v>6000</v>
      </c>
      <c r="K249" s="630">
        <v>2840</v>
      </c>
    </row>
    <row r="250" spans="1:11" ht="14.4" customHeight="1" x14ac:dyDescent="0.3">
      <c r="A250" s="625" t="s">
        <v>526</v>
      </c>
      <c r="B250" s="626" t="s">
        <v>528</v>
      </c>
      <c r="C250" s="627" t="s">
        <v>550</v>
      </c>
      <c r="D250" s="628" t="s">
        <v>551</v>
      </c>
      <c r="E250" s="627" t="s">
        <v>4305</v>
      </c>
      <c r="F250" s="628" t="s">
        <v>4306</v>
      </c>
      <c r="G250" s="627" t="s">
        <v>4750</v>
      </c>
      <c r="H250" s="627" t="s">
        <v>4751</v>
      </c>
      <c r="I250" s="629">
        <v>3.9963636363636366</v>
      </c>
      <c r="J250" s="629">
        <v>3200</v>
      </c>
      <c r="K250" s="630">
        <v>12752</v>
      </c>
    </row>
    <row r="251" spans="1:11" ht="14.4" customHeight="1" x14ac:dyDescent="0.3">
      <c r="A251" s="625" t="s">
        <v>526</v>
      </c>
      <c r="B251" s="626" t="s">
        <v>528</v>
      </c>
      <c r="C251" s="627" t="s">
        <v>550</v>
      </c>
      <c r="D251" s="628" t="s">
        <v>551</v>
      </c>
      <c r="E251" s="627" t="s">
        <v>4305</v>
      </c>
      <c r="F251" s="628" t="s">
        <v>4306</v>
      </c>
      <c r="G251" s="627" t="s">
        <v>4752</v>
      </c>
      <c r="H251" s="627" t="s">
        <v>4753</v>
      </c>
      <c r="I251" s="629">
        <v>2.5250000000000004</v>
      </c>
      <c r="J251" s="629">
        <v>200</v>
      </c>
      <c r="K251" s="630">
        <v>505</v>
      </c>
    </row>
    <row r="252" spans="1:11" ht="14.4" customHeight="1" x14ac:dyDescent="0.3">
      <c r="A252" s="625" t="s">
        <v>526</v>
      </c>
      <c r="B252" s="626" t="s">
        <v>528</v>
      </c>
      <c r="C252" s="627" t="s">
        <v>550</v>
      </c>
      <c r="D252" s="628" t="s">
        <v>551</v>
      </c>
      <c r="E252" s="627" t="s">
        <v>4305</v>
      </c>
      <c r="F252" s="628" t="s">
        <v>4306</v>
      </c>
      <c r="G252" s="627" t="s">
        <v>4754</v>
      </c>
      <c r="H252" s="627" t="s">
        <v>4755</v>
      </c>
      <c r="I252" s="629">
        <v>2.5854545454545459</v>
      </c>
      <c r="J252" s="629">
        <v>9800</v>
      </c>
      <c r="K252" s="630">
        <v>25315</v>
      </c>
    </row>
    <row r="253" spans="1:11" ht="14.4" customHeight="1" x14ac:dyDescent="0.3">
      <c r="A253" s="625" t="s">
        <v>526</v>
      </c>
      <c r="B253" s="626" t="s">
        <v>528</v>
      </c>
      <c r="C253" s="627" t="s">
        <v>550</v>
      </c>
      <c r="D253" s="628" t="s">
        <v>551</v>
      </c>
      <c r="E253" s="627" t="s">
        <v>4305</v>
      </c>
      <c r="F253" s="628" t="s">
        <v>4306</v>
      </c>
      <c r="G253" s="627" t="s">
        <v>4756</v>
      </c>
      <c r="H253" s="627" t="s">
        <v>4757</v>
      </c>
      <c r="I253" s="629">
        <v>2.5790909090909095</v>
      </c>
      <c r="J253" s="629">
        <v>9800</v>
      </c>
      <c r="K253" s="630">
        <v>25252</v>
      </c>
    </row>
    <row r="254" spans="1:11" ht="14.4" customHeight="1" x14ac:dyDescent="0.3">
      <c r="A254" s="625" t="s">
        <v>526</v>
      </c>
      <c r="B254" s="626" t="s">
        <v>528</v>
      </c>
      <c r="C254" s="627" t="s">
        <v>550</v>
      </c>
      <c r="D254" s="628" t="s">
        <v>551</v>
      </c>
      <c r="E254" s="627" t="s">
        <v>4305</v>
      </c>
      <c r="F254" s="628" t="s">
        <v>4306</v>
      </c>
      <c r="G254" s="627" t="s">
        <v>4758</v>
      </c>
      <c r="H254" s="627" t="s">
        <v>4759</v>
      </c>
      <c r="I254" s="629">
        <v>15.391250000000001</v>
      </c>
      <c r="J254" s="629">
        <v>500</v>
      </c>
      <c r="K254" s="630">
        <v>7695.6</v>
      </c>
    </row>
    <row r="255" spans="1:11" ht="14.4" customHeight="1" x14ac:dyDescent="0.3">
      <c r="A255" s="625" t="s">
        <v>526</v>
      </c>
      <c r="B255" s="626" t="s">
        <v>528</v>
      </c>
      <c r="C255" s="627" t="s">
        <v>550</v>
      </c>
      <c r="D255" s="628" t="s">
        <v>551</v>
      </c>
      <c r="E255" s="627" t="s">
        <v>4305</v>
      </c>
      <c r="F255" s="628" t="s">
        <v>4306</v>
      </c>
      <c r="G255" s="627" t="s">
        <v>4760</v>
      </c>
      <c r="H255" s="627" t="s">
        <v>4761</v>
      </c>
      <c r="I255" s="629">
        <v>2407.9</v>
      </c>
      <c r="J255" s="629">
        <v>10</v>
      </c>
      <c r="K255" s="630">
        <v>24079</v>
      </c>
    </row>
    <row r="256" spans="1:11" ht="14.4" customHeight="1" x14ac:dyDescent="0.3">
      <c r="A256" s="625" t="s">
        <v>526</v>
      </c>
      <c r="B256" s="626" t="s">
        <v>528</v>
      </c>
      <c r="C256" s="627" t="s">
        <v>550</v>
      </c>
      <c r="D256" s="628" t="s">
        <v>551</v>
      </c>
      <c r="E256" s="627" t="s">
        <v>4305</v>
      </c>
      <c r="F256" s="628" t="s">
        <v>4306</v>
      </c>
      <c r="G256" s="627" t="s">
        <v>4762</v>
      </c>
      <c r="H256" s="627" t="s">
        <v>4763</v>
      </c>
      <c r="I256" s="629">
        <v>689.7</v>
      </c>
      <c r="J256" s="629">
        <v>7</v>
      </c>
      <c r="K256" s="630">
        <v>4827.8999999999996</v>
      </c>
    </row>
    <row r="257" spans="1:11" ht="14.4" customHeight="1" x14ac:dyDescent="0.3">
      <c r="A257" s="625" t="s">
        <v>526</v>
      </c>
      <c r="B257" s="626" t="s">
        <v>528</v>
      </c>
      <c r="C257" s="627" t="s">
        <v>550</v>
      </c>
      <c r="D257" s="628" t="s">
        <v>551</v>
      </c>
      <c r="E257" s="627" t="s">
        <v>4305</v>
      </c>
      <c r="F257" s="628" t="s">
        <v>4306</v>
      </c>
      <c r="G257" s="627" t="s">
        <v>4764</v>
      </c>
      <c r="H257" s="627" t="s">
        <v>4765</v>
      </c>
      <c r="I257" s="629">
        <v>97.704999999999998</v>
      </c>
      <c r="J257" s="629">
        <v>10</v>
      </c>
      <c r="K257" s="630">
        <v>977.06999999999994</v>
      </c>
    </row>
    <row r="258" spans="1:11" ht="14.4" customHeight="1" x14ac:dyDescent="0.3">
      <c r="A258" s="625" t="s">
        <v>526</v>
      </c>
      <c r="B258" s="626" t="s">
        <v>528</v>
      </c>
      <c r="C258" s="627" t="s">
        <v>550</v>
      </c>
      <c r="D258" s="628" t="s">
        <v>551</v>
      </c>
      <c r="E258" s="627" t="s">
        <v>4305</v>
      </c>
      <c r="F258" s="628" t="s">
        <v>4306</v>
      </c>
      <c r="G258" s="627" t="s">
        <v>4766</v>
      </c>
      <c r="H258" s="627" t="s">
        <v>4767</v>
      </c>
      <c r="I258" s="629">
        <v>527.96</v>
      </c>
      <c r="J258" s="629">
        <v>20</v>
      </c>
      <c r="K258" s="630">
        <v>10559.3</v>
      </c>
    </row>
    <row r="259" spans="1:11" ht="14.4" customHeight="1" x14ac:dyDescent="0.3">
      <c r="A259" s="625" t="s">
        <v>526</v>
      </c>
      <c r="B259" s="626" t="s">
        <v>528</v>
      </c>
      <c r="C259" s="627" t="s">
        <v>550</v>
      </c>
      <c r="D259" s="628" t="s">
        <v>551</v>
      </c>
      <c r="E259" s="627" t="s">
        <v>4305</v>
      </c>
      <c r="F259" s="628" t="s">
        <v>4306</v>
      </c>
      <c r="G259" s="627" t="s">
        <v>4768</v>
      </c>
      <c r="H259" s="627" t="s">
        <v>4769</v>
      </c>
      <c r="I259" s="629">
        <v>2309.9316666666664</v>
      </c>
      <c r="J259" s="629">
        <v>30</v>
      </c>
      <c r="K259" s="630">
        <v>69297.95</v>
      </c>
    </row>
    <row r="260" spans="1:11" ht="14.4" customHeight="1" x14ac:dyDescent="0.3">
      <c r="A260" s="625" t="s">
        <v>526</v>
      </c>
      <c r="B260" s="626" t="s">
        <v>528</v>
      </c>
      <c r="C260" s="627" t="s">
        <v>550</v>
      </c>
      <c r="D260" s="628" t="s">
        <v>551</v>
      </c>
      <c r="E260" s="627" t="s">
        <v>4305</v>
      </c>
      <c r="F260" s="628" t="s">
        <v>4306</v>
      </c>
      <c r="G260" s="627" t="s">
        <v>4770</v>
      </c>
      <c r="H260" s="627" t="s">
        <v>4771</v>
      </c>
      <c r="I260" s="629">
        <v>484.04</v>
      </c>
      <c r="J260" s="629">
        <v>20</v>
      </c>
      <c r="K260" s="630">
        <v>9680.7000000000007</v>
      </c>
    </row>
    <row r="261" spans="1:11" ht="14.4" customHeight="1" x14ac:dyDescent="0.3">
      <c r="A261" s="625" t="s">
        <v>526</v>
      </c>
      <c r="B261" s="626" t="s">
        <v>528</v>
      </c>
      <c r="C261" s="627" t="s">
        <v>550</v>
      </c>
      <c r="D261" s="628" t="s">
        <v>551</v>
      </c>
      <c r="E261" s="627" t="s">
        <v>4305</v>
      </c>
      <c r="F261" s="628" t="s">
        <v>4306</v>
      </c>
      <c r="G261" s="627" t="s">
        <v>4772</v>
      </c>
      <c r="H261" s="627" t="s">
        <v>4773</v>
      </c>
      <c r="I261" s="629">
        <v>1342</v>
      </c>
      <c r="J261" s="629">
        <v>1</v>
      </c>
      <c r="K261" s="630">
        <v>1342</v>
      </c>
    </row>
    <row r="262" spans="1:11" ht="14.4" customHeight="1" x14ac:dyDescent="0.3">
      <c r="A262" s="625" t="s">
        <v>526</v>
      </c>
      <c r="B262" s="626" t="s">
        <v>528</v>
      </c>
      <c r="C262" s="627" t="s">
        <v>550</v>
      </c>
      <c r="D262" s="628" t="s">
        <v>551</v>
      </c>
      <c r="E262" s="627" t="s">
        <v>4305</v>
      </c>
      <c r="F262" s="628" t="s">
        <v>4306</v>
      </c>
      <c r="G262" s="627" t="s">
        <v>4774</v>
      </c>
      <c r="H262" s="627" t="s">
        <v>4775</v>
      </c>
      <c r="I262" s="629">
        <v>266.2</v>
      </c>
      <c r="J262" s="629">
        <v>60</v>
      </c>
      <c r="K262" s="630">
        <v>15972</v>
      </c>
    </row>
    <row r="263" spans="1:11" ht="14.4" customHeight="1" x14ac:dyDescent="0.3">
      <c r="A263" s="625" t="s">
        <v>526</v>
      </c>
      <c r="B263" s="626" t="s">
        <v>528</v>
      </c>
      <c r="C263" s="627" t="s">
        <v>550</v>
      </c>
      <c r="D263" s="628" t="s">
        <v>551</v>
      </c>
      <c r="E263" s="627" t="s">
        <v>4305</v>
      </c>
      <c r="F263" s="628" t="s">
        <v>4306</v>
      </c>
      <c r="G263" s="627" t="s">
        <v>4776</v>
      </c>
      <c r="H263" s="627" t="s">
        <v>4777</v>
      </c>
      <c r="I263" s="629">
        <v>1387.45</v>
      </c>
      <c r="J263" s="629">
        <v>7</v>
      </c>
      <c r="K263" s="630">
        <v>9712.1299999999992</v>
      </c>
    </row>
    <row r="264" spans="1:11" ht="14.4" customHeight="1" x14ac:dyDescent="0.3">
      <c r="A264" s="625" t="s">
        <v>526</v>
      </c>
      <c r="B264" s="626" t="s">
        <v>528</v>
      </c>
      <c r="C264" s="627" t="s">
        <v>550</v>
      </c>
      <c r="D264" s="628" t="s">
        <v>551</v>
      </c>
      <c r="E264" s="627" t="s">
        <v>4305</v>
      </c>
      <c r="F264" s="628" t="s">
        <v>4306</v>
      </c>
      <c r="G264" s="627" t="s">
        <v>4778</v>
      </c>
      <c r="H264" s="627" t="s">
        <v>4779</v>
      </c>
      <c r="I264" s="629">
        <v>266.2</v>
      </c>
      <c r="J264" s="629">
        <v>40</v>
      </c>
      <c r="K264" s="630">
        <v>10648</v>
      </c>
    </row>
    <row r="265" spans="1:11" ht="14.4" customHeight="1" x14ac:dyDescent="0.3">
      <c r="A265" s="625" t="s">
        <v>526</v>
      </c>
      <c r="B265" s="626" t="s">
        <v>528</v>
      </c>
      <c r="C265" s="627" t="s">
        <v>550</v>
      </c>
      <c r="D265" s="628" t="s">
        <v>551</v>
      </c>
      <c r="E265" s="627" t="s">
        <v>4305</v>
      </c>
      <c r="F265" s="628" t="s">
        <v>4306</v>
      </c>
      <c r="G265" s="627" t="s">
        <v>4780</v>
      </c>
      <c r="H265" s="627" t="s">
        <v>4781</v>
      </c>
      <c r="I265" s="629">
        <v>646.79999999999995</v>
      </c>
      <c r="J265" s="629">
        <v>4</v>
      </c>
      <c r="K265" s="630">
        <v>2587.1999999999998</v>
      </c>
    </row>
    <row r="266" spans="1:11" ht="14.4" customHeight="1" x14ac:dyDescent="0.3">
      <c r="A266" s="625" t="s">
        <v>526</v>
      </c>
      <c r="B266" s="626" t="s">
        <v>528</v>
      </c>
      <c r="C266" s="627" t="s">
        <v>550</v>
      </c>
      <c r="D266" s="628" t="s">
        <v>551</v>
      </c>
      <c r="E266" s="627" t="s">
        <v>4305</v>
      </c>
      <c r="F266" s="628" t="s">
        <v>4306</v>
      </c>
      <c r="G266" s="627" t="s">
        <v>4782</v>
      </c>
      <c r="H266" s="627" t="s">
        <v>4783</v>
      </c>
      <c r="I266" s="629">
        <v>91.04</v>
      </c>
      <c r="J266" s="629">
        <v>40</v>
      </c>
      <c r="K266" s="630">
        <v>3641.62</v>
      </c>
    </row>
    <row r="267" spans="1:11" ht="14.4" customHeight="1" x14ac:dyDescent="0.3">
      <c r="A267" s="625" t="s">
        <v>526</v>
      </c>
      <c r="B267" s="626" t="s">
        <v>528</v>
      </c>
      <c r="C267" s="627" t="s">
        <v>550</v>
      </c>
      <c r="D267" s="628" t="s">
        <v>551</v>
      </c>
      <c r="E267" s="627" t="s">
        <v>4305</v>
      </c>
      <c r="F267" s="628" t="s">
        <v>4306</v>
      </c>
      <c r="G267" s="627" t="s">
        <v>4784</v>
      </c>
      <c r="H267" s="627" t="s">
        <v>4785</v>
      </c>
      <c r="I267" s="629">
        <v>91.04</v>
      </c>
      <c r="J267" s="629">
        <v>40</v>
      </c>
      <c r="K267" s="630">
        <v>3641.62</v>
      </c>
    </row>
    <row r="268" spans="1:11" ht="14.4" customHeight="1" x14ac:dyDescent="0.3">
      <c r="A268" s="625" t="s">
        <v>526</v>
      </c>
      <c r="B268" s="626" t="s">
        <v>528</v>
      </c>
      <c r="C268" s="627" t="s">
        <v>550</v>
      </c>
      <c r="D268" s="628" t="s">
        <v>551</v>
      </c>
      <c r="E268" s="627" t="s">
        <v>4305</v>
      </c>
      <c r="F268" s="628" t="s">
        <v>4306</v>
      </c>
      <c r="G268" s="627" t="s">
        <v>4786</v>
      </c>
      <c r="H268" s="627" t="s">
        <v>4787</v>
      </c>
      <c r="I268" s="629">
        <v>3213</v>
      </c>
      <c r="J268" s="629">
        <v>1</v>
      </c>
      <c r="K268" s="630">
        <v>3213</v>
      </c>
    </row>
    <row r="269" spans="1:11" ht="14.4" customHeight="1" x14ac:dyDescent="0.3">
      <c r="A269" s="625" t="s">
        <v>526</v>
      </c>
      <c r="B269" s="626" t="s">
        <v>528</v>
      </c>
      <c r="C269" s="627" t="s">
        <v>550</v>
      </c>
      <c r="D269" s="628" t="s">
        <v>551</v>
      </c>
      <c r="E269" s="627" t="s">
        <v>4305</v>
      </c>
      <c r="F269" s="628" t="s">
        <v>4306</v>
      </c>
      <c r="G269" s="627" t="s">
        <v>4788</v>
      </c>
      <c r="H269" s="627" t="s">
        <v>4789</v>
      </c>
      <c r="I269" s="629">
        <v>484.03</v>
      </c>
      <c r="J269" s="629">
        <v>10</v>
      </c>
      <c r="K269" s="630">
        <v>4840.3</v>
      </c>
    </row>
    <row r="270" spans="1:11" ht="14.4" customHeight="1" x14ac:dyDescent="0.3">
      <c r="A270" s="625" t="s">
        <v>526</v>
      </c>
      <c r="B270" s="626" t="s">
        <v>528</v>
      </c>
      <c r="C270" s="627" t="s">
        <v>550</v>
      </c>
      <c r="D270" s="628" t="s">
        <v>551</v>
      </c>
      <c r="E270" s="627" t="s">
        <v>4305</v>
      </c>
      <c r="F270" s="628" t="s">
        <v>4306</v>
      </c>
      <c r="G270" s="627" t="s">
        <v>4790</v>
      </c>
      <c r="H270" s="627" t="s">
        <v>4791</v>
      </c>
      <c r="I270" s="629">
        <v>162.20000000000002</v>
      </c>
      <c r="J270" s="629">
        <v>6</v>
      </c>
      <c r="K270" s="630">
        <v>973.21</v>
      </c>
    </row>
    <row r="271" spans="1:11" ht="14.4" customHeight="1" x14ac:dyDescent="0.3">
      <c r="A271" s="625" t="s">
        <v>526</v>
      </c>
      <c r="B271" s="626" t="s">
        <v>528</v>
      </c>
      <c r="C271" s="627" t="s">
        <v>550</v>
      </c>
      <c r="D271" s="628" t="s">
        <v>551</v>
      </c>
      <c r="E271" s="627" t="s">
        <v>4305</v>
      </c>
      <c r="F271" s="628" t="s">
        <v>4306</v>
      </c>
      <c r="G271" s="627" t="s">
        <v>4792</v>
      </c>
      <c r="H271" s="627" t="s">
        <v>4793</v>
      </c>
      <c r="I271" s="629">
        <v>186.94</v>
      </c>
      <c r="J271" s="629">
        <v>10</v>
      </c>
      <c r="K271" s="630">
        <v>1869.4</v>
      </c>
    </row>
    <row r="272" spans="1:11" ht="14.4" customHeight="1" x14ac:dyDescent="0.3">
      <c r="A272" s="625" t="s">
        <v>526</v>
      </c>
      <c r="B272" s="626" t="s">
        <v>528</v>
      </c>
      <c r="C272" s="627" t="s">
        <v>550</v>
      </c>
      <c r="D272" s="628" t="s">
        <v>551</v>
      </c>
      <c r="E272" s="627" t="s">
        <v>4305</v>
      </c>
      <c r="F272" s="628" t="s">
        <v>4306</v>
      </c>
      <c r="G272" s="627" t="s">
        <v>4794</v>
      </c>
      <c r="H272" s="627" t="s">
        <v>4795</v>
      </c>
      <c r="I272" s="629">
        <v>22.326666666666664</v>
      </c>
      <c r="J272" s="629">
        <v>60</v>
      </c>
      <c r="K272" s="630">
        <v>1339.6100000000001</v>
      </c>
    </row>
    <row r="273" spans="1:11" ht="14.4" customHeight="1" x14ac:dyDescent="0.3">
      <c r="A273" s="625" t="s">
        <v>526</v>
      </c>
      <c r="B273" s="626" t="s">
        <v>528</v>
      </c>
      <c r="C273" s="627" t="s">
        <v>550</v>
      </c>
      <c r="D273" s="628" t="s">
        <v>551</v>
      </c>
      <c r="E273" s="627" t="s">
        <v>4305</v>
      </c>
      <c r="F273" s="628" t="s">
        <v>4306</v>
      </c>
      <c r="G273" s="627" t="s">
        <v>4796</v>
      </c>
      <c r="H273" s="627" t="s">
        <v>4797</v>
      </c>
      <c r="I273" s="629">
        <v>61.06</v>
      </c>
      <c r="J273" s="629">
        <v>400</v>
      </c>
      <c r="K273" s="630">
        <v>24422.639999999999</v>
      </c>
    </row>
    <row r="274" spans="1:11" ht="14.4" customHeight="1" x14ac:dyDescent="0.3">
      <c r="A274" s="625" t="s">
        <v>526</v>
      </c>
      <c r="B274" s="626" t="s">
        <v>528</v>
      </c>
      <c r="C274" s="627" t="s">
        <v>550</v>
      </c>
      <c r="D274" s="628" t="s">
        <v>551</v>
      </c>
      <c r="E274" s="627" t="s">
        <v>4305</v>
      </c>
      <c r="F274" s="628" t="s">
        <v>4306</v>
      </c>
      <c r="G274" s="627" t="s">
        <v>4798</v>
      </c>
      <c r="H274" s="627" t="s">
        <v>4799</v>
      </c>
      <c r="I274" s="629">
        <v>1869.4300000000003</v>
      </c>
      <c r="J274" s="629">
        <v>25</v>
      </c>
      <c r="K274" s="630">
        <v>46735.75</v>
      </c>
    </row>
    <row r="275" spans="1:11" ht="14.4" customHeight="1" x14ac:dyDescent="0.3">
      <c r="A275" s="625" t="s">
        <v>526</v>
      </c>
      <c r="B275" s="626" t="s">
        <v>528</v>
      </c>
      <c r="C275" s="627" t="s">
        <v>550</v>
      </c>
      <c r="D275" s="628" t="s">
        <v>551</v>
      </c>
      <c r="E275" s="627" t="s">
        <v>4305</v>
      </c>
      <c r="F275" s="628" t="s">
        <v>4306</v>
      </c>
      <c r="G275" s="627" t="s">
        <v>4800</v>
      </c>
      <c r="H275" s="627" t="s">
        <v>4801</v>
      </c>
      <c r="I275" s="629">
        <v>71.27</v>
      </c>
      <c r="J275" s="629">
        <v>14</v>
      </c>
      <c r="K275" s="630">
        <v>997.77</v>
      </c>
    </row>
    <row r="276" spans="1:11" ht="14.4" customHeight="1" x14ac:dyDescent="0.3">
      <c r="A276" s="625" t="s">
        <v>526</v>
      </c>
      <c r="B276" s="626" t="s">
        <v>528</v>
      </c>
      <c r="C276" s="627" t="s">
        <v>550</v>
      </c>
      <c r="D276" s="628" t="s">
        <v>551</v>
      </c>
      <c r="E276" s="627" t="s">
        <v>4305</v>
      </c>
      <c r="F276" s="628" t="s">
        <v>4306</v>
      </c>
      <c r="G276" s="627" t="s">
        <v>4802</v>
      </c>
      <c r="H276" s="627" t="s">
        <v>4803</v>
      </c>
      <c r="I276" s="629">
        <v>275.74285714285713</v>
      </c>
      <c r="J276" s="629">
        <v>240</v>
      </c>
      <c r="K276" s="630">
        <v>65340</v>
      </c>
    </row>
    <row r="277" spans="1:11" ht="14.4" customHeight="1" x14ac:dyDescent="0.3">
      <c r="A277" s="625" t="s">
        <v>526</v>
      </c>
      <c r="B277" s="626" t="s">
        <v>528</v>
      </c>
      <c r="C277" s="627" t="s">
        <v>550</v>
      </c>
      <c r="D277" s="628" t="s">
        <v>551</v>
      </c>
      <c r="E277" s="627" t="s">
        <v>4305</v>
      </c>
      <c r="F277" s="628" t="s">
        <v>4306</v>
      </c>
      <c r="G277" s="627" t="s">
        <v>4802</v>
      </c>
      <c r="H277" s="627" t="s">
        <v>4804</v>
      </c>
      <c r="I277" s="629">
        <v>272.25</v>
      </c>
      <c r="J277" s="629">
        <v>20</v>
      </c>
      <c r="K277" s="630">
        <v>5445</v>
      </c>
    </row>
    <row r="278" spans="1:11" ht="14.4" customHeight="1" x14ac:dyDescent="0.3">
      <c r="A278" s="625" t="s">
        <v>526</v>
      </c>
      <c r="B278" s="626" t="s">
        <v>528</v>
      </c>
      <c r="C278" s="627" t="s">
        <v>550</v>
      </c>
      <c r="D278" s="628" t="s">
        <v>551</v>
      </c>
      <c r="E278" s="627" t="s">
        <v>4305</v>
      </c>
      <c r="F278" s="628" t="s">
        <v>4306</v>
      </c>
      <c r="G278" s="627" t="s">
        <v>4805</v>
      </c>
      <c r="H278" s="627" t="s">
        <v>4806</v>
      </c>
      <c r="I278" s="629">
        <v>12.84</v>
      </c>
      <c r="J278" s="629">
        <v>100</v>
      </c>
      <c r="K278" s="630">
        <v>1284.42</v>
      </c>
    </row>
    <row r="279" spans="1:11" ht="14.4" customHeight="1" x14ac:dyDescent="0.3">
      <c r="A279" s="625" t="s">
        <v>526</v>
      </c>
      <c r="B279" s="626" t="s">
        <v>528</v>
      </c>
      <c r="C279" s="627" t="s">
        <v>550</v>
      </c>
      <c r="D279" s="628" t="s">
        <v>551</v>
      </c>
      <c r="E279" s="627" t="s">
        <v>4305</v>
      </c>
      <c r="F279" s="628" t="s">
        <v>4306</v>
      </c>
      <c r="G279" s="627" t="s">
        <v>4807</v>
      </c>
      <c r="H279" s="627" t="s">
        <v>4808</v>
      </c>
      <c r="I279" s="629">
        <v>649.09</v>
      </c>
      <c r="J279" s="629">
        <v>10</v>
      </c>
      <c r="K279" s="630">
        <v>6490.91</v>
      </c>
    </row>
    <row r="280" spans="1:11" ht="14.4" customHeight="1" x14ac:dyDescent="0.3">
      <c r="A280" s="625" t="s">
        <v>526</v>
      </c>
      <c r="B280" s="626" t="s">
        <v>528</v>
      </c>
      <c r="C280" s="627" t="s">
        <v>550</v>
      </c>
      <c r="D280" s="628" t="s">
        <v>551</v>
      </c>
      <c r="E280" s="627" t="s">
        <v>4305</v>
      </c>
      <c r="F280" s="628" t="s">
        <v>4306</v>
      </c>
      <c r="G280" s="627" t="s">
        <v>4809</v>
      </c>
      <c r="H280" s="627" t="s">
        <v>4810</v>
      </c>
      <c r="I280" s="629">
        <v>176.23</v>
      </c>
      <c r="J280" s="629">
        <v>20</v>
      </c>
      <c r="K280" s="630">
        <v>3524.68</v>
      </c>
    </row>
    <row r="281" spans="1:11" ht="14.4" customHeight="1" x14ac:dyDescent="0.3">
      <c r="A281" s="625" t="s">
        <v>526</v>
      </c>
      <c r="B281" s="626" t="s">
        <v>528</v>
      </c>
      <c r="C281" s="627" t="s">
        <v>550</v>
      </c>
      <c r="D281" s="628" t="s">
        <v>551</v>
      </c>
      <c r="E281" s="627" t="s">
        <v>4305</v>
      </c>
      <c r="F281" s="628" t="s">
        <v>4306</v>
      </c>
      <c r="G281" s="627" t="s">
        <v>4811</v>
      </c>
      <c r="H281" s="627" t="s">
        <v>4812</v>
      </c>
      <c r="I281" s="629">
        <v>13.05</v>
      </c>
      <c r="J281" s="629">
        <v>20</v>
      </c>
      <c r="K281" s="630">
        <v>261</v>
      </c>
    </row>
    <row r="282" spans="1:11" ht="14.4" customHeight="1" x14ac:dyDescent="0.3">
      <c r="A282" s="625" t="s">
        <v>526</v>
      </c>
      <c r="B282" s="626" t="s">
        <v>528</v>
      </c>
      <c r="C282" s="627" t="s">
        <v>550</v>
      </c>
      <c r="D282" s="628" t="s">
        <v>551</v>
      </c>
      <c r="E282" s="627" t="s">
        <v>4305</v>
      </c>
      <c r="F282" s="628" t="s">
        <v>4306</v>
      </c>
      <c r="G282" s="627" t="s">
        <v>4813</v>
      </c>
      <c r="H282" s="627" t="s">
        <v>4814</v>
      </c>
      <c r="I282" s="629">
        <v>618</v>
      </c>
      <c r="J282" s="629">
        <v>1</v>
      </c>
      <c r="K282" s="630">
        <v>618</v>
      </c>
    </row>
    <row r="283" spans="1:11" ht="14.4" customHeight="1" x14ac:dyDescent="0.3">
      <c r="A283" s="625" t="s">
        <v>526</v>
      </c>
      <c r="B283" s="626" t="s">
        <v>528</v>
      </c>
      <c r="C283" s="627" t="s">
        <v>550</v>
      </c>
      <c r="D283" s="628" t="s">
        <v>551</v>
      </c>
      <c r="E283" s="627" t="s">
        <v>4305</v>
      </c>
      <c r="F283" s="628" t="s">
        <v>4306</v>
      </c>
      <c r="G283" s="627" t="s">
        <v>4815</v>
      </c>
      <c r="H283" s="627" t="s">
        <v>4816</v>
      </c>
      <c r="I283" s="629">
        <v>25.99</v>
      </c>
      <c r="J283" s="629">
        <v>400</v>
      </c>
      <c r="K283" s="630">
        <v>10396.32</v>
      </c>
    </row>
    <row r="284" spans="1:11" ht="14.4" customHeight="1" x14ac:dyDescent="0.3">
      <c r="A284" s="625" t="s">
        <v>526</v>
      </c>
      <c r="B284" s="626" t="s">
        <v>528</v>
      </c>
      <c r="C284" s="627" t="s">
        <v>550</v>
      </c>
      <c r="D284" s="628" t="s">
        <v>551</v>
      </c>
      <c r="E284" s="627" t="s">
        <v>4305</v>
      </c>
      <c r="F284" s="628" t="s">
        <v>4306</v>
      </c>
      <c r="G284" s="627" t="s">
        <v>4817</v>
      </c>
      <c r="H284" s="627" t="s">
        <v>4818</v>
      </c>
      <c r="I284" s="629">
        <v>5721.5</v>
      </c>
      <c r="J284" s="629">
        <v>3</v>
      </c>
      <c r="K284" s="630">
        <v>17136</v>
      </c>
    </row>
    <row r="285" spans="1:11" ht="14.4" customHeight="1" x14ac:dyDescent="0.3">
      <c r="A285" s="625" t="s">
        <v>526</v>
      </c>
      <c r="B285" s="626" t="s">
        <v>528</v>
      </c>
      <c r="C285" s="627" t="s">
        <v>550</v>
      </c>
      <c r="D285" s="628" t="s">
        <v>551</v>
      </c>
      <c r="E285" s="627" t="s">
        <v>4305</v>
      </c>
      <c r="F285" s="628" t="s">
        <v>4306</v>
      </c>
      <c r="G285" s="627" t="s">
        <v>4819</v>
      </c>
      <c r="H285" s="627" t="s">
        <v>4820</v>
      </c>
      <c r="I285" s="629">
        <v>247.2</v>
      </c>
      <c r="J285" s="629">
        <v>10</v>
      </c>
      <c r="K285" s="630">
        <v>2472.0100000000002</v>
      </c>
    </row>
    <row r="286" spans="1:11" ht="14.4" customHeight="1" x14ac:dyDescent="0.3">
      <c r="A286" s="625" t="s">
        <v>526</v>
      </c>
      <c r="B286" s="626" t="s">
        <v>528</v>
      </c>
      <c r="C286" s="627" t="s">
        <v>550</v>
      </c>
      <c r="D286" s="628" t="s">
        <v>551</v>
      </c>
      <c r="E286" s="627" t="s">
        <v>4305</v>
      </c>
      <c r="F286" s="628" t="s">
        <v>4306</v>
      </c>
      <c r="G286" s="627" t="s">
        <v>4821</v>
      </c>
      <c r="H286" s="627" t="s">
        <v>4822</v>
      </c>
      <c r="I286" s="629">
        <v>422.3125</v>
      </c>
      <c r="J286" s="629">
        <v>14</v>
      </c>
      <c r="K286" s="630">
        <v>5912.5</v>
      </c>
    </row>
    <row r="287" spans="1:11" ht="14.4" customHeight="1" x14ac:dyDescent="0.3">
      <c r="A287" s="625" t="s">
        <v>526</v>
      </c>
      <c r="B287" s="626" t="s">
        <v>528</v>
      </c>
      <c r="C287" s="627" t="s">
        <v>550</v>
      </c>
      <c r="D287" s="628" t="s">
        <v>551</v>
      </c>
      <c r="E287" s="627" t="s">
        <v>4305</v>
      </c>
      <c r="F287" s="628" t="s">
        <v>4306</v>
      </c>
      <c r="G287" s="627" t="s">
        <v>4823</v>
      </c>
      <c r="H287" s="627" t="s">
        <v>4824</v>
      </c>
      <c r="I287" s="629">
        <v>845.8</v>
      </c>
      <c r="J287" s="629">
        <v>2</v>
      </c>
      <c r="K287" s="630">
        <v>1607.73</v>
      </c>
    </row>
    <row r="288" spans="1:11" ht="14.4" customHeight="1" x14ac:dyDescent="0.3">
      <c r="A288" s="625" t="s">
        <v>526</v>
      </c>
      <c r="B288" s="626" t="s">
        <v>528</v>
      </c>
      <c r="C288" s="627" t="s">
        <v>550</v>
      </c>
      <c r="D288" s="628" t="s">
        <v>551</v>
      </c>
      <c r="E288" s="627" t="s">
        <v>4305</v>
      </c>
      <c r="F288" s="628" t="s">
        <v>4306</v>
      </c>
      <c r="G288" s="627" t="s">
        <v>4825</v>
      </c>
      <c r="H288" s="627" t="s">
        <v>4826</v>
      </c>
      <c r="I288" s="629">
        <v>68.64</v>
      </c>
      <c r="J288" s="629">
        <v>10</v>
      </c>
      <c r="K288" s="630">
        <v>686.38</v>
      </c>
    </row>
    <row r="289" spans="1:11" ht="14.4" customHeight="1" x14ac:dyDescent="0.3">
      <c r="A289" s="625" t="s">
        <v>526</v>
      </c>
      <c r="B289" s="626" t="s">
        <v>528</v>
      </c>
      <c r="C289" s="627" t="s">
        <v>550</v>
      </c>
      <c r="D289" s="628" t="s">
        <v>551</v>
      </c>
      <c r="E289" s="627" t="s">
        <v>4305</v>
      </c>
      <c r="F289" s="628" t="s">
        <v>4306</v>
      </c>
      <c r="G289" s="627" t="s">
        <v>4827</v>
      </c>
      <c r="H289" s="627" t="s">
        <v>4828</v>
      </c>
      <c r="I289" s="629">
        <v>172.56</v>
      </c>
      <c r="J289" s="629">
        <v>15</v>
      </c>
      <c r="K289" s="630">
        <v>2588.39</v>
      </c>
    </row>
    <row r="290" spans="1:11" ht="14.4" customHeight="1" x14ac:dyDescent="0.3">
      <c r="A290" s="625" t="s">
        <v>526</v>
      </c>
      <c r="B290" s="626" t="s">
        <v>528</v>
      </c>
      <c r="C290" s="627" t="s">
        <v>550</v>
      </c>
      <c r="D290" s="628" t="s">
        <v>551</v>
      </c>
      <c r="E290" s="627" t="s">
        <v>4305</v>
      </c>
      <c r="F290" s="628" t="s">
        <v>4306</v>
      </c>
      <c r="G290" s="627" t="s">
        <v>4829</v>
      </c>
      <c r="H290" s="627" t="s">
        <v>4830</v>
      </c>
      <c r="I290" s="629">
        <v>172.56</v>
      </c>
      <c r="J290" s="629">
        <v>5</v>
      </c>
      <c r="K290" s="630">
        <v>862.8</v>
      </c>
    </row>
    <row r="291" spans="1:11" ht="14.4" customHeight="1" x14ac:dyDescent="0.3">
      <c r="A291" s="625" t="s">
        <v>526</v>
      </c>
      <c r="B291" s="626" t="s">
        <v>528</v>
      </c>
      <c r="C291" s="627" t="s">
        <v>550</v>
      </c>
      <c r="D291" s="628" t="s">
        <v>551</v>
      </c>
      <c r="E291" s="627" t="s">
        <v>4305</v>
      </c>
      <c r="F291" s="628" t="s">
        <v>4306</v>
      </c>
      <c r="G291" s="627" t="s">
        <v>4831</v>
      </c>
      <c r="H291" s="627" t="s">
        <v>4832</v>
      </c>
      <c r="I291" s="629">
        <v>568.70000000000005</v>
      </c>
      <c r="J291" s="629">
        <v>10</v>
      </c>
      <c r="K291" s="630">
        <v>5687</v>
      </c>
    </row>
    <row r="292" spans="1:11" ht="14.4" customHeight="1" x14ac:dyDescent="0.3">
      <c r="A292" s="625" t="s">
        <v>526</v>
      </c>
      <c r="B292" s="626" t="s">
        <v>528</v>
      </c>
      <c r="C292" s="627" t="s">
        <v>550</v>
      </c>
      <c r="D292" s="628" t="s">
        <v>551</v>
      </c>
      <c r="E292" s="627" t="s">
        <v>4305</v>
      </c>
      <c r="F292" s="628" t="s">
        <v>4306</v>
      </c>
      <c r="G292" s="627" t="s">
        <v>4833</v>
      </c>
      <c r="H292" s="627" t="s">
        <v>4834</v>
      </c>
      <c r="I292" s="629">
        <v>1828.5</v>
      </c>
      <c r="J292" s="629">
        <v>8</v>
      </c>
      <c r="K292" s="630">
        <v>14628</v>
      </c>
    </row>
    <row r="293" spans="1:11" ht="14.4" customHeight="1" x14ac:dyDescent="0.3">
      <c r="A293" s="625" t="s">
        <v>526</v>
      </c>
      <c r="B293" s="626" t="s">
        <v>528</v>
      </c>
      <c r="C293" s="627" t="s">
        <v>550</v>
      </c>
      <c r="D293" s="628" t="s">
        <v>551</v>
      </c>
      <c r="E293" s="627" t="s">
        <v>4305</v>
      </c>
      <c r="F293" s="628" t="s">
        <v>4306</v>
      </c>
      <c r="G293" s="627" t="s">
        <v>4835</v>
      </c>
      <c r="H293" s="627" t="s">
        <v>4836</v>
      </c>
      <c r="I293" s="629">
        <v>150</v>
      </c>
      <c r="J293" s="629">
        <v>10</v>
      </c>
      <c r="K293" s="630">
        <v>1500.06</v>
      </c>
    </row>
    <row r="294" spans="1:11" ht="14.4" customHeight="1" x14ac:dyDescent="0.3">
      <c r="A294" s="625" t="s">
        <v>526</v>
      </c>
      <c r="B294" s="626" t="s">
        <v>528</v>
      </c>
      <c r="C294" s="627" t="s">
        <v>550</v>
      </c>
      <c r="D294" s="628" t="s">
        <v>551</v>
      </c>
      <c r="E294" s="627" t="s">
        <v>4305</v>
      </c>
      <c r="F294" s="628" t="s">
        <v>4306</v>
      </c>
      <c r="G294" s="627" t="s">
        <v>4837</v>
      </c>
      <c r="H294" s="627" t="s">
        <v>4838</v>
      </c>
      <c r="I294" s="629">
        <v>150</v>
      </c>
      <c r="J294" s="629">
        <v>20</v>
      </c>
      <c r="K294" s="630">
        <v>3000.06</v>
      </c>
    </row>
    <row r="295" spans="1:11" ht="14.4" customHeight="1" x14ac:dyDescent="0.3">
      <c r="A295" s="625" t="s">
        <v>526</v>
      </c>
      <c r="B295" s="626" t="s">
        <v>528</v>
      </c>
      <c r="C295" s="627" t="s">
        <v>550</v>
      </c>
      <c r="D295" s="628" t="s">
        <v>551</v>
      </c>
      <c r="E295" s="627" t="s">
        <v>4305</v>
      </c>
      <c r="F295" s="628" t="s">
        <v>4306</v>
      </c>
      <c r="G295" s="627" t="s">
        <v>4839</v>
      </c>
      <c r="H295" s="627" t="s">
        <v>4840</v>
      </c>
      <c r="I295" s="629">
        <v>527.96</v>
      </c>
      <c r="J295" s="629">
        <v>30</v>
      </c>
      <c r="K295" s="630">
        <v>15838.9</v>
      </c>
    </row>
    <row r="296" spans="1:11" ht="14.4" customHeight="1" x14ac:dyDescent="0.3">
      <c r="A296" s="625" t="s">
        <v>526</v>
      </c>
      <c r="B296" s="626" t="s">
        <v>528</v>
      </c>
      <c r="C296" s="627" t="s">
        <v>550</v>
      </c>
      <c r="D296" s="628" t="s">
        <v>551</v>
      </c>
      <c r="E296" s="627" t="s">
        <v>4305</v>
      </c>
      <c r="F296" s="628" t="s">
        <v>4306</v>
      </c>
      <c r="G296" s="627" t="s">
        <v>4841</v>
      </c>
      <c r="H296" s="627" t="s">
        <v>4842</v>
      </c>
      <c r="I296" s="629">
        <v>465.85</v>
      </c>
      <c r="J296" s="629">
        <v>20</v>
      </c>
      <c r="K296" s="630">
        <v>9317</v>
      </c>
    </row>
    <row r="297" spans="1:11" ht="14.4" customHeight="1" x14ac:dyDescent="0.3">
      <c r="A297" s="625" t="s">
        <v>526</v>
      </c>
      <c r="B297" s="626" t="s">
        <v>528</v>
      </c>
      <c r="C297" s="627" t="s">
        <v>550</v>
      </c>
      <c r="D297" s="628" t="s">
        <v>551</v>
      </c>
      <c r="E297" s="627" t="s">
        <v>4305</v>
      </c>
      <c r="F297" s="628" t="s">
        <v>4306</v>
      </c>
      <c r="G297" s="627" t="s">
        <v>4843</v>
      </c>
      <c r="H297" s="627" t="s">
        <v>4844</v>
      </c>
      <c r="I297" s="629">
        <v>9.68</v>
      </c>
      <c r="J297" s="629">
        <v>2300</v>
      </c>
      <c r="K297" s="630">
        <v>22264</v>
      </c>
    </row>
    <row r="298" spans="1:11" ht="14.4" customHeight="1" x14ac:dyDescent="0.3">
      <c r="A298" s="625" t="s">
        <v>526</v>
      </c>
      <c r="B298" s="626" t="s">
        <v>528</v>
      </c>
      <c r="C298" s="627" t="s">
        <v>550</v>
      </c>
      <c r="D298" s="628" t="s">
        <v>551</v>
      </c>
      <c r="E298" s="627" t="s">
        <v>4305</v>
      </c>
      <c r="F298" s="628" t="s">
        <v>4306</v>
      </c>
      <c r="G298" s="627" t="s">
        <v>4845</v>
      </c>
      <c r="H298" s="627" t="s">
        <v>4846</v>
      </c>
      <c r="I298" s="629">
        <v>568.70000000000005</v>
      </c>
      <c r="J298" s="629">
        <v>1</v>
      </c>
      <c r="K298" s="630">
        <v>568.70000000000005</v>
      </c>
    </row>
    <row r="299" spans="1:11" ht="14.4" customHeight="1" x14ac:dyDescent="0.3">
      <c r="A299" s="625" t="s">
        <v>526</v>
      </c>
      <c r="B299" s="626" t="s">
        <v>528</v>
      </c>
      <c r="C299" s="627" t="s">
        <v>550</v>
      </c>
      <c r="D299" s="628" t="s">
        <v>551</v>
      </c>
      <c r="E299" s="627" t="s">
        <v>4305</v>
      </c>
      <c r="F299" s="628" t="s">
        <v>4306</v>
      </c>
      <c r="G299" s="627" t="s">
        <v>4847</v>
      </c>
      <c r="H299" s="627" t="s">
        <v>4848</v>
      </c>
      <c r="I299" s="629">
        <v>1822.11</v>
      </c>
      <c r="J299" s="629">
        <v>1</v>
      </c>
      <c r="K299" s="630">
        <v>1822.11</v>
      </c>
    </row>
    <row r="300" spans="1:11" ht="14.4" customHeight="1" x14ac:dyDescent="0.3">
      <c r="A300" s="625" t="s">
        <v>526</v>
      </c>
      <c r="B300" s="626" t="s">
        <v>528</v>
      </c>
      <c r="C300" s="627" t="s">
        <v>550</v>
      </c>
      <c r="D300" s="628" t="s">
        <v>551</v>
      </c>
      <c r="E300" s="627" t="s">
        <v>4305</v>
      </c>
      <c r="F300" s="628" t="s">
        <v>4306</v>
      </c>
      <c r="G300" s="627" t="s">
        <v>4849</v>
      </c>
      <c r="H300" s="627" t="s">
        <v>4850</v>
      </c>
      <c r="I300" s="629">
        <v>1647.29</v>
      </c>
      <c r="J300" s="629">
        <v>10</v>
      </c>
      <c r="K300" s="630">
        <v>16472.939999999999</v>
      </c>
    </row>
    <row r="301" spans="1:11" ht="14.4" customHeight="1" x14ac:dyDescent="0.3">
      <c r="A301" s="625" t="s">
        <v>526</v>
      </c>
      <c r="B301" s="626" t="s">
        <v>528</v>
      </c>
      <c r="C301" s="627" t="s">
        <v>550</v>
      </c>
      <c r="D301" s="628" t="s">
        <v>551</v>
      </c>
      <c r="E301" s="627" t="s">
        <v>4305</v>
      </c>
      <c r="F301" s="628" t="s">
        <v>4306</v>
      </c>
      <c r="G301" s="627" t="s">
        <v>4851</v>
      </c>
      <c r="H301" s="627" t="s">
        <v>4852</v>
      </c>
      <c r="I301" s="629">
        <v>337</v>
      </c>
      <c r="J301" s="629">
        <v>1</v>
      </c>
      <c r="K301" s="630">
        <v>337</v>
      </c>
    </row>
    <row r="302" spans="1:11" ht="14.4" customHeight="1" x14ac:dyDescent="0.3">
      <c r="A302" s="625" t="s">
        <v>526</v>
      </c>
      <c r="B302" s="626" t="s">
        <v>528</v>
      </c>
      <c r="C302" s="627" t="s">
        <v>550</v>
      </c>
      <c r="D302" s="628" t="s">
        <v>551</v>
      </c>
      <c r="E302" s="627" t="s">
        <v>4305</v>
      </c>
      <c r="F302" s="628" t="s">
        <v>4306</v>
      </c>
      <c r="G302" s="627" t="s">
        <v>4853</v>
      </c>
      <c r="H302" s="627" t="s">
        <v>4854</v>
      </c>
      <c r="I302" s="629">
        <v>852</v>
      </c>
      <c r="J302" s="629">
        <v>1</v>
      </c>
      <c r="K302" s="630">
        <v>852</v>
      </c>
    </row>
    <row r="303" spans="1:11" ht="14.4" customHeight="1" x14ac:dyDescent="0.3">
      <c r="A303" s="625" t="s">
        <v>526</v>
      </c>
      <c r="B303" s="626" t="s">
        <v>528</v>
      </c>
      <c r="C303" s="627" t="s">
        <v>550</v>
      </c>
      <c r="D303" s="628" t="s">
        <v>551</v>
      </c>
      <c r="E303" s="627" t="s">
        <v>4305</v>
      </c>
      <c r="F303" s="628" t="s">
        <v>4306</v>
      </c>
      <c r="G303" s="627" t="s">
        <v>4855</v>
      </c>
      <c r="H303" s="627" t="s">
        <v>4856</v>
      </c>
      <c r="I303" s="629">
        <v>299</v>
      </c>
      <c r="J303" s="629">
        <v>2</v>
      </c>
      <c r="K303" s="630">
        <v>598</v>
      </c>
    </row>
    <row r="304" spans="1:11" ht="14.4" customHeight="1" x14ac:dyDescent="0.3">
      <c r="A304" s="625" t="s">
        <v>526</v>
      </c>
      <c r="B304" s="626" t="s">
        <v>528</v>
      </c>
      <c r="C304" s="627" t="s">
        <v>550</v>
      </c>
      <c r="D304" s="628" t="s">
        <v>551</v>
      </c>
      <c r="E304" s="627" t="s">
        <v>4305</v>
      </c>
      <c r="F304" s="628" t="s">
        <v>4306</v>
      </c>
      <c r="G304" s="627" t="s">
        <v>4857</v>
      </c>
      <c r="H304" s="627" t="s">
        <v>4858</v>
      </c>
      <c r="I304" s="629">
        <v>1078</v>
      </c>
      <c r="J304" s="629">
        <v>2</v>
      </c>
      <c r="K304" s="630">
        <v>2156</v>
      </c>
    </row>
    <row r="305" spans="1:11" ht="14.4" customHeight="1" x14ac:dyDescent="0.3">
      <c r="A305" s="625" t="s">
        <v>526</v>
      </c>
      <c r="B305" s="626" t="s">
        <v>528</v>
      </c>
      <c r="C305" s="627" t="s">
        <v>550</v>
      </c>
      <c r="D305" s="628" t="s">
        <v>551</v>
      </c>
      <c r="E305" s="627" t="s">
        <v>4305</v>
      </c>
      <c r="F305" s="628" t="s">
        <v>4306</v>
      </c>
      <c r="G305" s="627" t="s">
        <v>4859</v>
      </c>
      <c r="H305" s="627" t="s">
        <v>4860</v>
      </c>
      <c r="I305" s="629">
        <v>747</v>
      </c>
      <c r="J305" s="629">
        <v>2</v>
      </c>
      <c r="K305" s="630">
        <v>1494</v>
      </c>
    </row>
    <row r="306" spans="1:11" ht="14.4" customHeight="1" x14ac:dyDescent="0.3">
      <c r="A306" s="625" t="s">
        <v>526</v>
      </c>
      <c r="B306" s="626" t="s">
        <v>528</v>
      </c>
      <c r="C306" s="627" t="s">
        <v>550</v>
      </c>
      <c r="D306" s="628" t="s">
        <v>551</v>
      </c>
      <c r="E306" s="627" t="s">
        <v>4305</v>
      </c>
      <c r="F306" s="628" t="s">
        <v>4306</v>
      </c>
      <c r="G306" s="627" t="s">
        <v>4861</v>
      </c>
      <c r="H306" s="627" t="s">
        <v>4862</v>
      </c>
      <c r="I306" s="629">
        <v>193</v>
      </c>
      <c r="J306" s="629">
        <v>2</v>
      </c>
      <c r="K306" s="630">
        <v>386</v>
      </c>
    </row>
    <row r="307" spans="1:11" ht="14.4" customHeight="1" x14ac:dyDescent="0.3">
      <c r="A307" s="625" t="s">
        <v>526</v>
      </c>
      <c r="B307" s="626" t="s">
        <v>528</v>
      </c>
      <c r="C307" s="627" t="s">
        <v>550</v>
      </c>
      <c r="D307" s="628" t="s">
        <v>551</v>
      </c>
      <c r="E307" s="627" t="s">
        <v>4307</v>
      </c>
      <c r="F307" s="628" t="s">
        <v>4308</v>
      </c>
      <c r="G307" s="627" t="s">
        <v>4863</v>
      </c>
      <c r="H307" s="627" t="s">
        <v>4864</v>
      </c>
      <c r="I307" s="629">
        <v>85.91</v>
      </c>
      <c r="J307" s="629">
        <v>3</v>
      </c>
      <c r="K307" s="630">
        <v>257.73</v>
      </c>
    </row>
    <row r="308" spans="1:11" ht="14.4" customHeight="1" x14ac:dyDescent="0.3">
      <c r="A308" s="625" t="s">
        <v>526</v>
      </c>
      <c r="B308" s="626" t="s">
        <v>528</v>
      </c>
      <c r="C308" s="627" t="s">
        <v>550</v>
      </c>
      <c r="D308" s="628" t="s">
        <v>551</v>
      </c>
      <c r="E308" s="627" t="s">
        <v>4307</v>
      </c>
      <c r="F308" s="628" t="s">
        <v>4308</v>
      </c>
      <c r="G308" s="627" t="s">
        <v>4865</v>
      </c>
      <c r="H308" s="627" t="s">
        <v>4866</v>
      </c>
      <c r="I308" s="629">
        <v>50.8</v>
      </c>
      <c r="J308" s="629">
        <v>1</v>
      </c>
      <c r="K308" s="630">
        <v>50.8</v>
      </c>
    </row>
    <row r="309" spans="1:11" ht="14.4" customHeight="1" x14ac:dyDescent="0.3">
      <c r="A309" s="625" t="s">
        <v>526</v>
      </c>
      <c r="B309" s="626" t="s">
        <v>528</v>
      </c>
      <c r="C309" s="627" t="s">
        <v>550</v>
      </c>
      <c r="D309" s="628" t="s">
        <v>551</v>
      </c>
      <c r="E309" s="627" t="s">
        <v>4307</v>
      </c>
      <c r="F309" s="628" t="s">
        <v>4308</v>
      </c>
      <c r="G309" s="627" t="s">
        <v>4865</v>
      </c>
      <c r="H309" s="627" t="s">
        <v>4867</v>
      </c>
      <c r="I309" s="629">
        <v>50.82</v>
      </c>
      <c r="J309" s="629">
        <v>5</v>
      </c>
      <c r="K309" s="630">
        <v>254.10000000000002</v>
      </c>
    </row>
    <row r="310" spans="1:11" ht="14.4" customHeight="1" x14ac:dyDescent="0.3">
      <c r="A310" s="625" t="s">
        <v>526</v>
      </c>
      <c r="B310" s="626" t="s">
        <v>528</v>
      </c>
      <c r="C310" s="627" t="s">
        <v>550</v>
      </c>
      <c r="D310" s="628" t="s">
        <v>551</v>
      </c>
      <c r="E310" s="627" t="s">
        <v>4307</v>
      </c>
      <c r="F310" s="628" t="s">
        <v>4308</v>
      </c>
      <c r="G310" s="627" t="s">
        <v>4868</v>
      </c>
      <c r="H310" s="627" t="s">
        <v>4869</v>
      </c>
      <c r="I310" s="629">
        <v>101.14666666666666</v>
      </c>
      <c r="J310" s="629">
        <v>6</v>
      </c>
      <c r="K310" s="630">
        <v>606.88</v>
      </c>
    </row>
    <row r="311" spans="1:11" ht="14.4" customHeight="1" x14ac:dyDescent="0.3">
      <c r="A311" s="625" t="s">
        <v>526</v>
      </c>
      <c r="B311" s="626" t="s">
        <v>528</v>
      </c>
      <c r="C311" s="627" t="s">
        <v>550</v>
      </c>
      <c r="D311" s="628" t="s">
        <v>551</v>
      </c>
      <c r="E311" s="627" t="s">
        <v>4307</v>
      </c>
      <c r="F311" s="628" t="s">
        <v>4308</v>
      </c>
      <c r="G311" s="627" t="s">
        <v>4870</v>
      </c>
      <c r="H311" s="627" t="s">
        <v>4871</v>
      </c>
      <c r="I311" s="629">
        <v>142.67333333333332</v>
      </c>
      <c r="J311" s="629">
        <v>5</v>
      </c>
      <c r="K311" s="630">
        <v>713.37</v>
      </c>
    </row>
    <row r="312" spans="1:11" ht="14.4" customHeight="1" x14ac:dyDescent="0.3">
      <c r="A312" s="625" t="s">
        <v>526</v>
      </c>
      <c r="B312" s="626" t="s">
        <v>528</v>
      </c>
      <c r="C312" s="627" t="s">
        <v>550</v>
      </c>
      <c r="D312" s="628" t="s">
        <v>551</v>
      </c>
      <c r="E312" s="627" t="s">
        <v>4307</v>
      </c>
      <c r="F312" s="628" t="s">
        <v>4308</v>
      </c>
      <c r="G312" s="627" t="s">
        <v>4863</v>
      </c>
      <c r="H312" s="627" t="s">
        <v>4864</v>
      </c>
      <c r="I312" s="629">
        <v>87.12</v>
      </c>
      <c r="J312" s="629">
        <v>3</v>
      </c>
      <c r="K312" s="630">
        <v>261.36</v>
      </c>
    </row>
    <row r="313" spans="1:11" ht="14.4" customHeight="1" x14ac:dyDescent="0.3">
      <c r="A313" s="625" t="s">
        <v>526</v>
      </c>
      <c r="B313" s="626" t="s">
        <v>528</v>
      </c>
      <c r="C313" s="627" t="s">
        <v>550</v>
      </c>
      <c r="D313" s="628" t="s">
        <v>551</v>
      </c>
      <c r="E313" s="627" t="s">
        <v>4307</v>
      </c>
      <c r="F313" s="628" t="s">
        <v>4308</v>
      </c>
      <c r="G313" s="627" t="s">
        <v>4868</v>
      </c>
      <c r="H313" s="627" t="s">
        <v>4869</v>
      </c>
      <c r="I313" s="629">
        <v>101.8</v>
      </c>
      <c r="J313" s="629">
        <v>1</v>
      </c>
      <c r="K313" s="630">
        <v>101.8</v>
      </c>
    </row>
    <row r="314" spans="1:11" ht="14.4" customHeight="1" x14ac:dyDescent="0.3">
      <c r="A314" s="625" t="s">
        <v>526</v>
      </c>
      <c r="B314" s="626" t="s">
        <v>528</v>
      </c>
      <c r="C314" s="627" t="s">
        <v>550</v>
      </c>
      <c r="D314" s="628" t="s">
        <v>551</v>
      </c>
      <c r="E314" s="627" t="s">
        <v>4307</v>
      </c>
      <c r="F314" s="628" t="s">
        <v>4308</v>
      </c>
      <c r="G314" s="627" t="s">
        <v>4870</v>
      </c>
      <c r="H314" s="627" t="s">
        <v>4871</v>
      </c>
      <c r="I314" s="629">
        <v>153.38</v>
      </c>
      <c r="J314" s="629">
        <v>2</v>
      </c>
      <c r="K314" s="630">
        <v>306.76</v>
      </c>
    </row>
    <row r="315" spans="1:11" ht="14.4" customHeight="1" x14ac:dyDescent="0.3">
      <c r="A315" s="625" t="s">
        <v>526</v>
      </c>
      <c r="B315" s="626" t="s">
        <v>528</v>
      </c>
      <c r="C315" s="627" t="s">
        <v>550</v>
      </c>
      <c r="D315" s="628" t="s">
        <v>551</v>
      </c>
      <c r="E315" s="627" t="s">
        <v>4309</v>
      </c>
      <c r="F315" s="628" t="s">
        <v>4310</v>
      </c>
      <c r="G315" s="627" t="s">
        <v>4872</v>
      </c>
      <c r="H315" s="627" t="s">
        <v>4873</v>
      </c>
      <c r="I315" s="629">
        <v>928.20090909090902</v>
      </c>
      <c r="J315" s="629">
        <v>110</v>
      </c>
      <c r="K315" s="630">
        <v>102102.36</v>
      </c>
    </row>
    <row r="316" spans="1:11" ht="14.4" customHeight="1" x14ac:dyDescent="0.3">
      <c r="A316" s="625" t="s">
        <v>526</v>
      </c>
      <c r="B316" s="626" t="s">
        <v>528</v>
      </c>
      <c r="C316" s="627" t="s">
        <v>550</v>
      </c>
      <c r="D316" s="628" t="s">
        <v>551</v>
      </c>
      <c r="E316" s="627" t="s">
        <v>4309</v>
      </c>
      <c r="F316" s="628" t="s">
        <v>4310</v>
      </c>
      <c r="G316" s="627" t="s">
        <v>4874</v>
      </c>
      <c r="H316" s="627" t="s">
        <v>4875</v>
      </c>
      <c r="I316" s="629">
        <v>319.90999999999997</v>
      </c>
      <c r="J316" s="629">
        <v>380</v>
      </c>
      <c r="K316" s="630">
        <v>121566.72</v>
      </c>
    </row>
    <row r="317" spans="1:11" ht="14.4" customHeight="1" x14ac:dyDescent="0.3">
      <c r="A317" s="625" t="s">
        <v>526</v>
      </c>
      <c r="B317" s="626" t="s">
        <v>528</v>
      </c>
      <c r="C317" s="627" t="s">
        <v>550</v>
      </c>
      <c r="D317" s="628" t="s">
        <v>551</v>
      </c>
      <c r="E317" s="627" t="s">
        <v>4309</v>
      </c>
      <c r="F317" s="628" t="s">
        <v>4310</v>
      </c>
      <c r="G317" s="627" t="s">
        <v>4876</v>
      </c>
      <c r="H317" s="627" t="s">
        <v>4877</v>
      </c>
      <c r="I317" s="629">
        <v>19400</v>
      </c>
      <c r="J317" s="629">
        <v>1</v>
      </c>
      <c r="K317" s="630">
        <v>19400</v>
      </c>
    </row>
    <row r="318" spans="1:11" ht="14.4" customHeight="1" x14ac:dyDescent="0.3">
      <c r="A318" s="625" t="s">
        <v>526</v>
      </c>
      <c r="B318" s="626" t="s">
        <v>528</v>
      </c>
      <c r="C318" s="627" t="s">
        <v>550</v>
      </c>
      <c r="D318" s="628" t="s">
        <v>551</v>
      </c>
      <c r="E318" s="627" t="s">
        <v>4309</v>
      </c>
      <c r="F318" s="628" t="s">
        <v>4310</v>
      </c>
      <c r="G318" s="627" t="s">
        <v>4876</v>
      </c>
      <c r="H318" s="627" t="s">
        <v>4878</v>
      </c>
      <c r="I318" s="629">
        <v>19399.93</v>
      </c>
      <c r="J318" s="629">
        <v>3</v>
      </c>
      <c r="K318" s="630">
        <v>58199.79</v>
      </c>
    </row>
    <row r="319" spans="1:11" ht="14.4" customHeight="1" x14ac:dyDescent="0.3">
      <c r="A319" s="625" t="s">
        <v>526</v>
      </c>
      <c r="B319" s="626" t="s">
        <v>528</v>
      </c>
      <c r="C319" s="627" t="s">
        <v>550</v>
      </c>
      <c r="D319" s="628" t="s">
        <v>551</v>
      </c>
      <c r="E319" s="627" t="s">
        <v>4309</v>
      </c>
      <c r="F319" s="628" t="s">
        <v>4310</v>
      </c>
      <c r="G319" s="627" t="s">
        <v>4879</v>
      </c>
      <c r="H319" s="627" t="s">
        <v>4880</v>
      </c>
      <c r="I319" s="629">
        <v>568.7833333333333</v>
      </c>
      <c r="J319" s="629">
        <v>140</v>
      </c>
      <c r="K319" s="630">
        <v>79629.850000000006</v>
      </c>
    </row>
    <row r="320" spans="1:11" ht="14.4" customHeight="1" x14ac:dyDescent="0.3">
      <c r="A320" s="625" t="s">
        <v>526</v>
      </c>
      <c r="B320" s="626" t="s">
        <v>528</v>
      </c>
      <c r="C320" s="627" t="s">
        <v>550</v>
      </c>
      <c r="D320" s="628" t="s">
        <v>551</v>
      </c>
      <c r="E320" s="627" t="s">
        <v>4309</v>
      </c>
      <c r="F320" s="628" t="s">
        <v>4310</v>
      </c>
      <c r="G320" s="627" t="s">
        <v>4879</v>
      </c>
      <c r="H320" s="627" t="s">
        <v>4881</v>
      </c>
      <c r="I320" s="629">
        <v>568.78749999999991</v>
      </c>
      <c r="J320" s="629">
        <v>58</v>
      </c>
      <c r="K320" s="630">
        <v>32989.600000000006</v>
      </c>
    </row>
    <row r="321" spans="1:11" ht="14.4" customHeight="1" x14ac:dyDescent="0.3">
      <c r="A321" s="625" t="s">
        <v>526</v>
      </c>
      <c r="B321" s="626" t="s">
        <v>528</v>
      </c>
      <c r="C321" s="627" t="s">
        <v>550</v>
      </c>
      <c r="D321" s="628" t="s">
        <v>551</v>
      </c>
      <c r="E321" s="627" t="s">
        <v>4309</v>
      </c>
      <c r="F321" s="628" t="s">
        <v>4310</v>
      </c>
      <c r="G321" s="627" t="s">
        <v>4882</v>
      </c>
      <c r="H321" s="627" t="s">
        <v>4883</v>
      </c>
      <c r="I321" s="629">
        <v>267.21500000000003</v>
      </c>
      <c r="J321" s="629">
        <v>14</v>
      </c>
      <c r="K321" s="630">
        <v>3744.46</v>
      </c>
    </row>
    <row r="322" spans="1:11" ht="14.4" customHeight="1" x14ac:dyDescent="0.3">
      <c r="A322" s="625" t="s">
        <v>526</v>
      </c>
      <c r="B322" s="626" t="s">
        <v>528</v>
      </c>
      <c r="C322" s="627" t="s">
        <v>550</v>
      </c>
      <c r="D322" s="628" t="s">
        <v>551</v>
      </c>
      <c r="E322" s="627" t="s">
        <v>4309</v>
      </c>
      <c r="F322" s="628" t="s">
        <v>4310</v>
      </c>
      <c r="G322" s="627" t="s">
        <v>4884</v>
      </c>
      <c r="H322" s="627" t="s">
        <v>4885</v>
      </c>
      <c r="I322" s="629">
        <v>346.5</v>
      </c>
      <c r="J322" s="629">
        <v>40</v>
      </c>
      <c r="K322" s="630">
        <v>13859.880000000001</v>
      </c>
    </row>
    <row r="323" spans="1:11" ht="14.4" customHeight="1" x14ac:dyDescent="0.3">
      <c r="A323" s="625" t="s">
        <v>526</v>
      </c>
      <c r="B323" s="626" t="s">
        <v>528</v>
      </c>
      <c r="C323" s="627" t="s">
        <v>550</v>
      </c>
      <c r="D323" s="628" t="s">
        <v>551</v>
      </c>
      <c r="E323" s="627" t="s">
        <v>4309</v>
      </c>
      <c r="F323" s="628" t="s">
        <v>4310</v>
      </c>
      <c r="G323" s="627" t="s">
        <v>4886</v>
      </c>
      <c r="H323" s="627" t="s">
        <v>4887</v>
      </c>
      <c r="I323" s="629">
        <v>1316.32</v>
      </c>
      <c r="J323" s="629">
        <v>20</v>
      </c>
      <c r="K323" s="630">
        <v>26378.61</v>
      </c>
    </row>
    <row r="324" spans="1:11" ht="14.4" customHeight="1" x14ac:dyDescent="0.3">
      <c r="A324" s="625" t="s">
        <v>526</v>
      </c>
      <c r="B324" s="626" t="s">
        <v>528</v>
      </c>
      <c r="C324" s="627" t="s">
        <v>550</v>
      </c>
      <c r="D324" s="628" t="s">
        <v>551</v>
      </c>
      <c r="E324" s="627" t="s">
        <v>4309</v>
      </c>
      <c r="F324" s="628" t="s">
        <v>4310</v>
      </c>
      <c r="G324" s="627" t="s">
        <v>4888</v>
      </c>
      <c r="H324" s="627" t="s">
        <v>4889</v>
      </c>
      <c r="I324" s="629">
        <v>920</v>
      </c>
      <c r="J324" s="629">
        <v>5</v>
      </c>
      <c r="K324" s="630">
        <v>4600</v>
      </c>
    </row>
    <row r="325" spans="1:11" ht="14.4" customHeight="1" x14ac:dyDescent="0.3">
      <c r="A325" s="625" t="s">
        <v>526</v>
      </c>
      <c r="B325" s="626" t="s">
        <v>528</v>
      </c>
      <c r="C325" s="627" t="s">
        <v>550</v>
      </c>
      <c r="D325" s="628" t="s">
        <v>551</v>
      </c>
      <c r="E325" s="627" t="s">
        <v>4309</v>
      </c>
      <c r="F325" s="628" t="s">
        <v>4310</v>
      </c>
      <c r="G325" s="627" t="s">
        <v>4890</v>
      </c>
      <c r="H325" s="627" t="s">
        <v>4891</v>
      </c>
      <c r="I325" s="629">
        <v>5854.14</v>
      </c>
      <c r="J325" s="629">
        <v>1</v>
      </c>
      <c r="K325" s="630">
        <v>5854.14</v>
      </c>
    </row>
    <row r="326" spans="1:11" ht="14.4" customHeight="1" x14ac:dyDescent="0.3">
      <c r="A326" s="625" t="s">
        <v>526</v>
      </c>
      <c r="B326" s="626" t="s">
        <v>528</v>
      </c>
      <c r="C326" s="627" t="s">
        <v>550</v>
      </c>
      <c r="D326" s="628" t="s">
        <v>551</v>
      </c>
      <c r="E326" s="627" t="s">
        <v>4309</v>
      </c>
      <c r="F326" s="628" t="s">
        <v>4310</v>
      </c>
      <c r="G326" s="627" t="s">
        <v>4892</v>
      </c>
      <c r="H326" s="627" t="s">
        <v>4893</v>
      </c>
      <c r="I326" s="629">
        <v>7676.25</v>
      </c>
      <c r="J326" s="629">
        <v>1</v>
      </c>
      <c r="K326" s="630">
        <v>7676.25</v>
      </c>
    </row>
    <row r="327" spans="1:11" ht="14.4" customHeight="1" x14ac:dyDescent="0.3">
      <c r="A327" s="625" t="s">
        <v>526</v>
      </c>
      <c r="B327" s="626" t="s">
        <v>528</v>
      </c>
      <c r="C327" s="627" t="s">
        <v>550</v>
      </c>
      <c r="D327" s="628" t="s">
        <v>551</v>
      </c>
      <c r="E327" s="627" t="s">
        <v>4311</v>
      </c>
      <c r="F327" s="628" t="s">
        <v>4312</v>
      </c>
      <c r="G327" s="627" t="s">
        <v>4894</v>
      </c>
      <c r="H327" s="627" t="s">
        <v>4895</v>
      </c>
      <c r="I327" s="629">
        <v>465.55</v>
      </c>
      <c r="J327" s="629">
        <v>7</v>
      </c>
      <c r="K327" s="630">
        <v>3258.8399999999997</v>
      </c>
    </row>
    <row r="328" spans="1:11" ht="14.4" customHeight="1" x14ac:dyDescent="0.3">
      <c r="A328" s="625" t="s">
        <v>526</v>
      </c>
      <c r="B328" s="626" t="s">
        <v>528</v>
      </c>
      <c r="C328" s="627" t="s">
        <v>550</v>
      </c>
      <c r="D328" s="628" t="s">
        <v>551</v>
      </c>
      <c r="E328" s="627" t="s">
        <v>4313</v>
      </c>
      <c r="F328" s="628" t="s">
        <v>4314</v>
      </c>
      <c r="G328" s="627" t="s">
        <v>4896</v>
      </c>
      <c r="H328" s="627" t="s">
        <v>4897</v>
      </c>
      <c r="I328" s="629">
        <v>7.99</v>
      </c>
      <c r="J328" s="629">
        <v>300</v>
      </c>
      <c r="K328" s="630">
        <v>2397</v>
      </c>
    </row>
    <row r="329" spans="1:11" ht="14.4" customHeight="1" x14ac:dyDescent="0.3">
      <c r="A329" s="625" t="s">
        <v>526</v>
      </c>
      <c r="B329" s="626" t="s">
        <v>528</v>
      </c>
      <c r="C329" s="627" t="s">
        <v>550</v>
      </c>
      <c r="D329" s="628" t="s">
        <v>551</v>
      </c>
      <c r="E329" s="627" t="s">
        <v>4313</v>
      </c>
      <c r="F329" s="628" t="s">
        <v>4314</v>
      </c>
      <c r="G329" s="627" t="s">
        <v>4898</v>
      </c>
      <c r="H329" s="627" t="s">
        <v>4899</v>
      </c>
      <c r="I329" s="629">
        <v>12.183333333333332</v>
      </c>
      <c r="J329" s="629">
        <v>600</v>
      </c>
      <c r="K329" s="630">
        <v>7310</v>
      </c>
    </row>
    <row r="330" spans="1:11" ht="14.4" customHeight="1" x14ac:dyDescent="0.3">
      <c r="A330" s="625" t="s">
        <v>526</v>
      </c>
      <c r="B330" s="626" t="s">
        <v>528</v>
      </c>
      <c r="C330" s="627" t="s">
        <v>550</v>
      </c>
      <c r="D330" s="628" t="s">
        <v>551</v>
      </c>
      <c r="E330" s="627" t="s">
        <v>4313</v>
      </c>
      <c r="F330" s="628" t="s">
        <v>4314</v>
      </c>
      <c r="G330" s="627" t="s">
        <v>4900</v>
      </c>
      <c r="H330" s="627" t="s">
        <v>4901</v>
      </c>
      <c r="I330" s="629">
        <v>1374.19</v>
      </c>
      <c r="J330" s="629">
        <v>3</v>
      </c>
      <c r="K330" s="630">
        <v>4122.58</v>
      </c>
    </row>
    <row r="331" spans="1:11" ht="14.4" customHeight="1" x14ac:dyDescent="0.3">
      <c r="A331" s="625" t="s">
        <v>526</v>
      </c>
      <c r="B331" s="626" t="s">
        <v>528</v>
      </c>
      <c r="C331" s="627" t="s">
        <v>550</v>
      </c>
      <c r="D331" s="628" t="s">
        <v>551</v>
      </c>
      <c r="E331" s="627" t="s">
        <v>4313</v>
      </c>
      <c r="F331" s="628" t="s">
        <v>4314</v>
      </c>
      <c r="G331" s="627" t="s">
        <v>4902</v>
      </c>
      <c r="H331" s="627" t="s">
        <v>4903</v>
      </c>
      <c r="I331" s="629">
        <v>3582.0199999999995</v>
      </c>
      <c r="J331" s="629">
        <v>35</v>
      </c>
      <c r="K331" s="630">
        <v>126626.5</v>
      </c>
    </row>
    <row r="332" spans="1:11" ht="14.4" customHeight="1" x14ac:dyDescent="0.3">
      <c r="A332" s="625" t="s">
        <v>526</v>
      </c>
      <c r="B332" s="626" t="s">
        <v>528</v>
      </c>
      <c r="C332" s="627" t="s">
        <v>550</v>
      </c>
      <c r="D332" s="628" t="s">
        <v>551</v>
      </c>
      <c r="E332" s="627" t="s">
        <v>4313</v>
      </c>
      <c r="F332" s="628" t="s">
        <v>4314</v>
      </c>
      <c r="G332" s="627" t="s">
        <v>4904</v>
      </c>
      <c r="H332" s="627" t="s">
        <v>4905</v>
      </c>
      <c r="I332" s="629">
        <v>135.37727272727278</v>
      </c>
      <c r="J332" s="629">
        <v>900</v>
      </c>
      <c r="K332" s="630">
        <v>122948.13</v>
      </c>
    </row>
    <row r="333" spans="1:11" ht="14.4" customHeight="1" x14ac:dyDescent="0.3">
      <c r="A333" s="625" t="s">
        <v>526</v>
      </c>
      <c r="B333" s="626" t="s">
        <v>528</v>
      </c>
      <c r="C333" s="627" t="s">
        <v>550</v>
      </c>
      <c r="D333" s="628" t="s">
        <v>551</v>
      </c>
      <c r="E333" s="627" t="s">
        <v>4313</v>
      </c>
      <c r="F333" s="628" t="s">
        <v>4314</v>
      </c>
      <c r="G333" s="627" t="s">
        <v>4906</v>
      </c>
      <c r="H333" s="627" t="s">
        <v>4907</v>
      </c>
      <c r="I333" s="629">
        <v>683.95500000000004</v>
      </c>
      <c r="J333" s="629">
        <v>7</v>
      </c>
      <c r="K333" s="630">
        <v>4787.68</v>
      </c>
    </row>
    <row r="334" spans="1:11" ht="14.4" customHeight="1" x14ac:dyDescent="0.3">
      <c r="A334" s="625" t="s">
        <v>526</v>
      </c>
      <c r="B334" s="626" t="s">
        <v>528</v>
      </c>
      <c r="C334" s="627" t="s">
        <v>550</v>
      </c>
      <c r="D334" s="628" t="s">
        <v>551</v>
      </c>
      <c r="E334" s="627" t="s">
        <v>4313</v>
      </c>
      <c r="F334" s="628" t="s">
        <v>4314</v>
      </c>
      <c r="G334" s="627" t="s">
        <v>4908</v>
      </c>
      <c r="H334" s="627" t="s">
        <v>4909</v>
      </c>
      <c r="I334" s="629">
        <v>678.20500000000004</v>
      </c>
      <c r="J334" s="629">
        <v>7</v>
      </c>
      <c r="K334" s="630">
        <v>4747.43</v>
      </c>
    </row>
    <row r="335" spans="1:11" ht="14.4" customHeight="1" x14ac:dyDescent="0.3">
      <c r="A335" s="625" t="s">
        <v>526</v>
      </c>
      <c r="B335" s="626" t="s">
        <v>528</v>
      </c>
      <c r="C335" s="627" t="s">
        <v>550</v>
      </c>
      <c r="D335" s="628" t="s">
        <v>551</v>
      </c>
      <c r="E335" s="627" t="s">
        <v>4313</v>
      </c>
      <c r="F335" s="628" t="s">
        <v>4314</v>
      </c>
      <c r="G335" s="627" t="s">
        <v>4910</v>
      </c>
      <c r="H335" s="627" t="s">
        <v>4911</v>
      </c>
      <c r="I335" s="629">
        <v>672.46</v>
      </c>
      <c r="J335" s="629">
        <v>7</v>
      </c>
      <c r="K335" s="630">
        <v>4707.1900000000005</v>
      </c>
    </row>
    <row r="336" spans="1:11" ht="14.4" customHeight="1" x14ac:dyDescent="0.3">
      <c r="A336" s="625" t="s">
        <v>526</v>
      </c>
      <c r="B336" s="626" t="s">
        <v>528</v>
      </c>
      <c r="C336" s="627" t="s">
        <v>550</v>
      </c>
      <c r="D336" s="628" t="s">
        <v>551</v>
      </c>
      <c r="E336" s="627" t="s">
        <v>4313</v>
      </c>
      <c r="F336" s="628" t="s">
        <v>4314</v>
      </c>
      <c r="G336" s="627" t="s">
        <v>4912</v>
      </c>
      <c r="H336" s="627" t="s">
        <v>4913</v>
      </c>
      <c r="I336" s="629">
        <v>551.76</v>
      </c>
      <c r="J336" s="629">
        <v>7</v>
      </c>
      <c r="K336" s="630">
        <v>3862.32</v>
      </c>
    </row>
    <row r="337" spans="1:11" ht="14.4" customHeight="1" x14ac:dyDescent="0.3">
      <c r="A337" s="625" t="s">
        <v>526</v>
      </c>
      <c r="B337" s="626" t="s">
        <v>528</v>
      </c>
      <c r="C337" s="627" t="s">
        <v>550</v>
      </c>
      <c r="D337" s="628" t="s">
        <v>551</v>
      </c>
      <c r="E337" s="627" t="s">
        <v>4313</v>
      </c>
      <c r="F337" s="628" t="s">
        <v>4314</v>
      </c>
      <c r="G337" s="627" t="s">
        <v>4914</v>
      </c>
      <c r="H337" s="627" t="s">
        <v>4915</v>
      </c>
      <c r="I337" s="629">
        <v>7.0024999999999995</v>
      </c>
      <c r="J337" s="629">
        <v>500</v>
      </c>
      <c r="K337" s="630">
        <v>3502</v>
      </c>
    </row>
    <row r="338" spans="1:11" ht="14.4" customHeight="1" x14ac:dyDescent="0.3">
      <c r="A338" s="625" t="s">
        <v>526</v>
      </c>
      <c r="B338" s="626" t="s">
        <v>528</v>
      </c>
      <c r="C338" s="627" t="s">
        <v>550</v>
      </c>
      <c r="D338" s="628" t="s">
        <v>551</v>
      </c>
      <c r="E338" s="627" t="s">
        <v>4313</v>
      </c>
      <c r="F338" s="628" t="s">
        <v>4314</v>
      </c>
      <c r="G338" s="627" t="s">
        <v>4914</v>
      </c>
      <c r="H338" s="627" t="s">
        <v>4916</v>
      </c>
      <c r="I338" s="629">
        <v>7</v>
      </c>
      <c r="J338" s="629">
        <v>300</v>
      </c>
      <c r="K338" s="630">
        <v>2100</v>
      </c>
    </row>
    <row r="339" spans="1:11" ht="14.4" customHeight="1" x14ac:dyDescent="0.3">
      <c r="A339" s="625" t="s">
        <v>526</v>
      </c>
      <c r="B339" s="626" t="s">
        <v>528</v>
      </c>
      <c r="C339" s="627" t="s">
        <v>550</v>
      </c>
      <c r="D339" s="628" t="s">
        <v>551</v>
      </c>
      <c r="E339" s="627" t="s">
        <v>4315</v>
      </c>
      <c r="F339" s="628" t="s">
        <v>4316</v>
      </c>
      <c r="G339" s="627" t="s">
        <v>4917</v>
      </c>
      <c r="H339" s="627" t="s">
        <v>4918</v>
      </c>
      <c r="I339" s="629">
        <v>33.876666666666672</v>
      </c>
      <c r="J339" s="629">
        <v>828</v>
      </c>
      <c r="K339" s="630">
        <v>27927.98</v>
      </c>
    </row>
    <row r="340" spans="1:11" ht="14.4" customHeight="1" x14ac:dyDescent="0.3">
      <c r="A340" s="625" t="s">
        <v>526</v>
      </c>
      <c r="B340" s="626" t="s">
        <v>528</v>
      </c>
      <c r="C340" s="627" t="s">
        <v>550</v>
      </c>
      <c r="D340" s="628" t="s">
        <v>551</v>
      </c>
      <c r="E340" s="627" t="s">
        <v>4315</v>
      </c>
      <c r="F340" s="628" t="s">
        <v>4316</v>
      </c>
      <c r="G340" s="627" t="s">
        <v>4919</v>
      </c>
      <c r="H340" s="627" t="s">
        <v>4920</v>
      </c>
      <c r="I340" s="629">
        <v>47.202500000000001</v>
      </c>
      <c r="J340" s="629">
        <v>120</v>
      </c>
      <c r="K340" s="630">
        <v>5443.25</v>
      </c>
    </row>
    <row r="341" spans="1:11" ht="14.4" customHeight="1" x14ac:dyDescent="0.3">
      <c r="A341" s="625" t="s">
        <v>526</v>
      </c>
      <c r="B341" s="626" t="s">
        <v>528</v>
      </c>
      <c r="C341" s="627" t="s">
        <v>550</v>
      </c>
      <c r="D341" s="628" t="s">
        <v>551</v>
      </c>
      <c r="E341" s="627" t="s">
        <v>4315</v>
      </c>
      <c r="F341" s="628" t="s">
        <v>4316</v>
      </c>
      <c r="G341" s="627" t="s">
        <v>4921</v>
      </c>
      <c r="H341" s="627" t="s">
        <v>4922</v>
      </c>
      <c r="I341" s="629">
        <v>71.64500000000001</v>
      </c>
      <c r="J341" s="629">
        <v>180</v>
      </c>
      <c r="K341" s="630">
        <v>12730.5</v>
      </c>
    </row>
    <row r="342" spans="1:11" ht="14.4" customHeight="1" x14ac:dyDescent="0.3">
      <c r="A342" s="625" t="s">
        <v>526</v>
      </c>
      <c r="B342" s="626" t="s">
        <v>528</v>
      </c>
      <c r="C342" s="627" t="s">
        <v>550</v>
      </c>
      <c r="D342" s="628" t="s">
        <v>551</v>
      </c>
      <c r="E342" s="627" t="s">
        <v>4317</v>
      </c>
      <c r="F342" s="628" t="s">
        <v>4318</v>
      </c>
      <c r="G342" s="627" t="s">
        <v>4923</v>
      </c>
      <c r="H342" s="627" t="s">
        <v>4924</v>
      </c>
      <c r="I342" s="629">
        <v>0.29916666666666664</v>
      </c>
      <c r="J342" s="629">
        <v>4500</v>
      </c>
      <c r="K342" s="630">
        <v>1346</v>
      </c>
    </row>
    <row r="343" spans="1:11" ht="14.4" customHeight="1" x14ac:dyDescent="0.3">
      <c r="A343" s="625" t="s">
        <v>526</v>
      </c>
      <c r="B343" s="626" t="s">
        <v>528</v>
      </c>
      <c r="C343" s="627" t="s">
        <v>550</v>
      </c>
      <c r="D343" s="628" t="s">
        <v>551</v>
      </c>
      <c r="E343" s="627" t="s">
        <v>4317</v>
      </c>
      <c r="F343" s="628" t="s">
        <v>4318</v>
      </c>
      <c r="G343" s="627" t="s">
        <v>4355</v>
      </c>
      <c r="H343" s="627" t="s">
        <v>4356</v>
      </c>
      <c r="I343" s="629">
        <v>0.29833333333333328</v>
      </c>
      <c r="J343" s="629">
        <v>4600</v>
      </c>
      <c r="K343" s="630">
        <v>1373</v>
      </c>
    </row>
    <row r="344" spans="1:11" ht="14.4" customHeight="1" x14ac:dyDescent="0.3">
      <c r="A344" s="625" t="s">
        <v>526</v>
      </c>
      <c r="B344" s="626" t="s">
        <v>528</v>
      </c>
      <c r="C344" s="627" t="s">
        <v>550</v>
      </c>
      <c r="D344" s="628" t="s">
        <v>551</v>
      </c>
      <c r="E344" s="627" t="s">
        <v>4317</v>
      </c>
      <c r="F344" s="628" t="s">
        <v>4318</v>
      </c>
      <c r="G344" s="627" t="s">
        <v>4357</v>
      </c>
      <c r="H344" s="627" t="s">
        <v>4358</v>
      </c>
      <c r="I344" s="629">
        <v>0.29928571428571427</v>
      </c>
      <c r="J344" s="629">
        <v>7000</v>
      </c>
      <c r="K344" s="630">
        <v>2104</v>
      </c>
    </row>
    <row r="345" spans="1:11" ht="14.4" customHeight="1" x14ac:dyDescent="0.3">
      <c r="A345" s="625" t="s">
        <v>526</v>
      </c>
      <c r="B345" s="626" t="s">
        <v>528</v>
      </c>
      <c r="C345" s="627" t="s">
        <v>550</v>
      </c>
      <c r="D345" s="628" t="s">
        <v>551</v>
      </c>
      <c r="E345" s="627" t="s">
        <v>4317</v>
      </c>
      <c r="F345" s="628" t="s">
        <v>4318</v>
      </c>
      <c r="G345" s="627" t="s">
        <v>4925</v>
      </c>
      <c r="H345" s="627" t="s">
        <v>4926</v>
      </c>
      <c r="I345" s="629">
        <v>10.46</v>
      </c>
      <c r="J345" s="629">
        <v>40</v>
      </c>
      <c r="K345" s="630">
        <v>418.3</v>
      </c>
    </row>
    <row r="346" spans="1:11" ht="14.4" customHeight="1" x14ac:dyDescent="0.3">
      <c r="A346" s="625" t="s">
        <v>526</v>
      </c>
      <c r="B346" s="626" t="s">
        <v>528</v>
      </c>
      <c r="C346" s="627" t="s">
        <v>550</v>
      </c>
      <c r="D346" s="628" t="s">
        <v>551</v>
      </c>
      <c r="E346" s="627" t="s">
        <v>4317</v>
      </c>
      <c r="F346" s="628" t="s">
        <v>4318</v>
      </c>
      <c r="G346" s="627" t="s">
        <v>4927</v>
      </c>
      <c r="H346" s="627" t="s">
        <v>4928</v>
      </c>
      <c r="I346" s="629">
        <v>10.45</v>
      </c>
      <c r="J346" s="629">
        <v>40</v>
      </c>
      <c r="K346" s="630">
        <v>418.17</v>
      </c>
    </row>
    <row r="347" spans="1:11" ht="14.4" customHeight="1" x14ac:dyDescent="0.3">
      <c r="A347" s="625" t="s">
        <v>526</v>
      </c>
      <c r="B347" s="626" t="s">
        <v>528</v>
      </c>
      <c r="C347" s="627" t="s">
        <v>550</v>
      </c>
      <c r="D347" s="628" t="s">
        <v>551</v>
      </c>
      <c r="E347" s="627" t="s">
        <v>4317</v>
      </c>
      <c r="F347" s="628" t="s">
        <v>4318</v>
      </c>
      <c r="G347" s="627" t="s">
        <v>4359</v>
      </c>
      <c r="H347" s="627" t="s">
        <v>4360</v>
      </c>
      <c r="I347" s="629">
        <v>0.30066666666666658</v>
      </c>
      <c r="J347" s="629">
        <v>39600</v>
      </c>
      <c r="K347" s="630">
        <v>11945</v>
      </c>
    </row>
    <row r="348" spans="1:11" ht="14.4" customHeight="1" x14ac:dyDescent="0.3">
      <c r="A348" s="625" t="s">
        <v>526</v>
      </c>
      <c r="B348" s="626" t="s">
        <v>528</v>
      </c>
      <c r="C348" s="627" t="s">
        <v>550</v>
      </c>
      <c r="D348" s="628" t="s">
        <v>551</v>
      </c>
      <c r="E348" s="627" t="s">
        <v>4317</v>
      </c>
      <c r="F348" s="628" t="s">
        <v>4318</v>
      </c>
      <c r="G348" s="627" t="s">
        <v>4929</v>
      </c>
      <c r="H348" s="627" t="s">
        <v>4930</v>
      </c>
      <c r="I348" s="629">
        <v>11.942499999999999</v>
      </c>
      <c r="J348" s="629">
        <v>400</v>
      </c>
      <c r="K348" s="630">
        <v>4776.5</v>
      </c>
    </row>
    <row r="349" spans="1:11" ht="14.4" customHeight="1" x14ac:dyDescent="0.3">
      <c r="A349" s="625" t="s">
        <v>526</v>
      </c>
      <c r="B349" s="626" t="s">
        <v>528</v>
      </c>
      <c r="C349" s="627" t="s">
        <v>550</v>
      </c>
      <c r="D349" s="628" t="s">
        <v>551</v>
      </c>
      <c r="E349" s="627" t="s">
        <v>4319</v>
      </c>
      <c r="F349" s="628" t="s">
        <v>4320</v>
      </c>
      <c r="G349" s="627" t="s">
        <v>4365</v>
      </c>
      <c r="H349" s="627" t="s">
        <v>4366</v>
      </c>
      <c r="I349" s="629">
        <v>0.79333333333333345</v>
      </c>
      <c r="J349" s="629">
        <v>128700</v>
      </c>
      <c r="K349" s="630">
        <v>102784</v>
      </c>
    </row>
    <row r="350" spans="1:11" ht="14.4" customHeight="1" x14ac:dyDescent="0.3">
      <c r="A350" s="625" t="s">
        <v>526</v>
      </c>
      <c r="B350" s="626" t="s">
        <v>528</v>
      </c>
      <c r="C350" s="627" t="s">
        <v>550</v>
      </c>
      <c r="D350" s="628" t="s">
        <v>551</v>
      </c>
      <c r="E350" s="627" t="s">
        <v>4319</v>
      </c>
      <c r="F350" s="628" t="s">
        <v>4320</v>
      </c>
      <c r="G350" s="627" t="s">
        <v>4931</v>
      </c>
      <c r="H350" s="627" t="s">
        <v>4932</v>
      </c>
      <c r="I350" s="629">
        <v>10.961250000000001</v>
      </c>
      <c r="J350" s="629">
        <v>370</v>
      </c>
      <c r="K350" s="630">
        <v>4054.2000000000003</v>
      </c>
    </row>
    <row r="351" spans="1:11" ht="14.4" customHeight="1" x14ac:dyDescent="0.3">
      <c r="A351" s="625" t="s">
        <v>526</v>
      </c>
      <c r="B351" s="626" t="s">
        <v>528</v>
      </c>
      <c r="C351" s="627" t="s">
        <v>550</v>
      </c>
      <c r="D351" s="628" t="s">
        <v>551</v>
      </c>
      <c r="E351" s="627" t="s">
        <v>4319</v>
      </c>
      <c r="F351" s="628" t="s">
        <v>4320</v>
      </c>
      <c r="G351" s="627" t="s">
        <v>4931</v>
      </c>
      <c r="H351" s="627" t="s">
        <v>4933</v>
      </c>
      <c r="I351" s="629">
        <v>11.01</v>
      </c>
      <c r="J351" s="629">
        <v>80</v>
      </c>
      <c r="K351" s="630">
        <v>880.8</v>
      </c>
    </row>
    <row r="352" spans="1:11" ht="14.4" customHeight="1" x14ac:dyDescent="0.3">
      <c r="A352" s="625" t="s">
        <v>526</v>
      </c>
      <c r="B352" s="626" t="s">
        <v>528</v>
      </c>
      <c r="C352" s="627" t="s">
        <v>550</v>
      </c>
      <c r="D352" s="628" t="s">
        <v>551</v>
      </c>
      <c r="E352" s="627" t="s">
        <v>4319</v>
      </c>
      <c r="F352" s="628" t="s">
        <v>4320</v>
      </c>
      <c r="G352" s="627" t="s">
        <v>4934</v>
      </c>
      <c r="H352" s="627" t="s">
        <v>4935</v>
      </c>
      <c r="I352" s="629">
        <v>10.987500000000001</v>
      </c>
      <c r="J352" s="629">
        <v>290</v>
      </c>
      <c r="K352" s="630">
        <v>3184.9</v>
      </c>
    </row>
    <row r="353" spans="1:11" ht="14.4" customHeight="1" x14ac:dyDescent="0.3">
      <c r="A353" s="625" t="s">
        <v>526</v>
      </c>
      <c r="B353" s="626" t="s">
        <v>528</v>
      </c>
      <c r="C353" s="627" t="s">
        <v>550</v>
      </c>
      <c r="D353" s="628" t="s">
        <v>551</v>
      </c>
      <c r="E353" s="627" t="s">
        <v>4319</v>
      </c>
      <c r="F353" s="628" t="s">
        <v>4320</v>
      </c>
      <c r="G353" s="627" t="s">
        <v>4934</v>
      </c>
      <c r="H353" s="627" t="s">
        <v>4936</v>
      </c>
      <c r="I353" s="629">
        <v>11.01</v>
      </c>
      <c r="J353" s="629">
        <v>160</v>
      </c>
      <c r="K353" s="630">
        <v>1761.6</v>
      </c>
    </row>
    <row r="354" spans="1:11" ht="14.4" customHeight="1" x14ac:dyDescent="0.3">
      <c r="A354" s="625" t="s">
        <v>526</v>
      </c>
      <c r="B354" s="626" t="s">
        <v>528</v>
      </c>
      <c r="C354" s="627" t="s">
        <v>550</v>
      </c>
      <c r="D354" s="628" t="s">
        <v>551</v>
      </c>
      <c r="E354" s="627" t="s">
        <v>4319</v>
      </c>
      <c r="F354" s="628" t="s">
        <v>4320</v>
      </c>
      <c r="G354" s="627" t="s">
        <v>4937</v>
      </c>
      <c r="H354" s="627" t="s">
        <v>4938</v>
      </c>
      <c r="I354" s="629">
        <v>10.9925</v>
      </c>
      <c r="J354" s="629">
        <v>320</v>
      </c>
      <c r="K354" s="630">
        <v>3516.2</v>
      </c>
    </row>
    <row r="355" spans="1:11" ht="14.4" customHeight="1" x14ac:dyDescent="0.3">
      <c r="A355" s="625" t="s">
        <v>526</v>
      </c>
      <c r="B355" s="626" t="s">
        <v>528</v>
      </c>
      <c r="C355" s="627" t="s">
        <v>550</v>
      </c>
      <c r="D355" s="628" t="s">
        <v>551</v>
      </c>
      <c r="E355" s="627" t="s">
        <v>4319</v>
      </c>
      <c r="F355" s="628" t="s">
        <v>4320</v>
      </c>
      <c r="G355" s="627" t="s">
        <v>4939</v>
      </c>
      <c r="H355" s="627" t="s">
        <v>4940</v>
      </c>
      <c r="I355" s="629">
        <v>10.889999999999999</v>
      </c>
      <c r="J355" s="629">
        <v>330</v>
      </c>
      <c r="K355" s="630">
        <v>3590.8</v>
      </c>
    </row>
    <row r="356" spans="1:11" ht="14.4" customHeight="1" x14ac:dyDescent="0.3">
      <c r="A356" s="625" t="s">
        <v>526</v>
      </c>
      <c r="B356" s="626" t="s">
        <v>528</v>
      </c>
      <c r="C356" s="627" t="s">
        <v>550</v>
      </c>
      <c r="D356" s="628" t="s">
        <v>551</v>
      </c>
      <c r="E356" s="627" t="s">
        <v>4319</v>
      </c>
      <c r="F356" s="628" t="s">
        <v>4320</v>
      </c>
      <c r="G356" s="627" t="s">
        <v>4939</v>
      </c>
      <c r="H356" s="627" t="s">
        <v>4941</v>
      </c>
      <c r="I356" s="629">
        <v>11.01</v>
      </c>
      <c r="J356" s="629">
        <v>120</v>
      </c>
      <c r="K356" s="630">
        <v>1321.2</v>
      </c>
    </row>
    <row r="357" spans="1:11" ht="14.4" customHeight="1" x14ac:dyDescent="0.3">
      <c r="A357" s="625" t="s">
        <v>526</v>
      </c>
      <c r="B357" s="626" t="s">
        <v>528</v>
      </c>
      <c r="C357" s="627" t="s">
        <v>550</v>
      </c>
      <c r="D357" s="628" t="s">
        <v>551</v>
      </c>
      <c r="E357" s="627" t="s">
        <v>4319</v>
      </c>
      <c r="F357" s="628" t="s">
        <v>4320</v>
      </c>
      <c r="G357" s="627" t="s">
        <v>4942</v>
      </c>
      <c r="H357" s="627" t="s">
        <v>4943</v>
      </c>
      <c r="I357" s="629">
        <v>10.37</v>
      </c>
      <c r="J357" s="629">
        <v>50</v>
      </c>
      <c r="K357" s="630">
        <v>518.5</v>
      </c>
    </row>
    <row r="358" spans="1:11" ht="14.4" customHeight="1" x14ac:dyDescent="0.3">
      <c r="A358" s="625" t="s">
        <v>526</v>
      </c>
      <c r="B358" s="626" t="s">
        <v>528</v>
      </c>
      <c r="C358" s="627" t="s">
        <v>550</v>
      </c>
      <c r="D358" s="628" t="s">
        <v>551</v>
      </c>
      <c r="E358" s="627" t="s">
        <v>4319</v>
      </c>
      <c r="F358" s="628" t="s">
        <v>4320</v>
      </c>
      <c r="G358" s="627" t="s">
        <v>4369</v>
      </c>
      <c r="H358" s="627" t="s">
        <v>4370</v>
      </c>
      <c r="I358" s="629">
        <v>0.79166666666666663</v>
      </c>
      <c r="J358" s="629">
        <v>102000</v>
      </c>
      <c r="K358" s="630">
        <v>80880</v>
      </c>
    </row>
    <row r="359" spans="1:11" ht="14.4" customHeight="1" x14ac:dyDescent="0.3">
      <c r="A359" s="625" t="s">
        <v>526</v>
      </c>
      <c r="B359" s="626" t="s">
        <v>528</v>
      </c>
      <c r="C359" s="627" t="s">
        <v>550</v>
      </c>
      <c r="D359" s="628" t="s">
        <v>551</v>
      </c>
      <c r="E359" s="627" t="s">
        <v>4319</v>
      </c>
      <c r="F359" s="628" t="s">
        <v>4320</v>
      </c>
      <c r="G359" s="627" t="s">
        <v>4371</v>
      </c>
      <c r="H359" s="627" t="s">
        <v>4372</v>
      </c>
      <c r="I359" s="629">
        <v>0.77</v>
      </c>
      <c r="J359" s="629">
        <v>11000</v>
      </c>
      <c r="K359" s="630">
        <v>8470</v>
      </c>
    </row>
    <row r="360" spans="1:11" ht="14.4" customHeight="1" x14ac:dyDescent="0.3">
      <c r="A360" s="625" t="s">
        <v>526</v>
      </c>
      <c r="B360" s="626" t="s">
        <v>528</v>
      </c>
      <c r="C360" s="627" t="s">
        <v>550</v>
      </c>
      <c r="D360" s="628" t="s">
        <v>551</v>
      </c>
      <c r="E360" s="627" t="s">
        <v>4301</v>
      </c>
      <c r="F360" s="628" t="s">
        <v>4302</v>
      </c>
      <c r="G360" s="627" t="s">
        <v>4944</v>
      </c>
      <c r="H360" s="627" t="s">
        <v>4945</v>
      </c>
      <c r="I360" s="629">
        <v>151.65818181818184</v>
      </c>
      <c r="J360" s="629">
        <v>43</v>
      </c>
      <c r="K360" s="630">
        <v>6538.1400000000012</v>
      </c>
    </row>
    <row r="361" spans="1:11" ht="14.4" customHeight="1" x14ac:dyDescent="0.3">
      <c r="A361" s="625" t="s">
        <v>526</v>
      </c>
      <c r="B361" s="626" t="s">
        <v>528</v>
      </c>
      <c r="C361" s="627" t="s">
        <v>550</v>
      </c>
      <c r="D361" s="628" t="s">
        <v>551</v>
      </c>
      <c r="E361" s="627" t="s">
        <v>4301</v>
      </c>
      <c r="F361" s="628" t="s">
        <v>4302</v>
      </c>
      <c r="G361" s="627" t="s">
        <v>4946</v>
      </c>
      <c r="H361" s="627" t="s">
        <v>4947</v>
      </c>
      <c r="I361" s="629">
        <v>139.11569354319056</v>
      </c>
      <c r="J361" s="629">
        <v>260</v>
      </c>
      <c r="K361" s="630">
        <v>36173.303121493176</v>
      </c>
    </row>
    <row r="362" spans="1:11" ht="14.4" customHeight="1" x14ac:dyDescent="0.3">
      <c r="A362" s="625" t="s">
        <v>526</v>
      </c>
      <c r="B362" s="626" t="s">
        <v>528</v>
      </c>
      <c r="C362" s="627" t="s">
        <v>550</v>
      </c>
      <c r="D362" s="628" t="s">
        <v>551</v>
      </c>
      <c r="E362" s="627" t="s">
        <v>4301</v>
      </c>
      <c r="F362" s="628" t="s">
        <v>4302</v>
      </c>
      <c r="G362" s="627" t="s">
        <v>4948</v>
      </c>
      <c r="H362" s="627" t="s">
        <v>4949</v>
      </c>
      <c r="I362" s="629">
        <v>139.11571306599924</v>
      </c>
      <c r="J362" s="629">
        <v>260</v>
      </c>
      <c r="K362" s="630">
        <v>36173.308002195343</v>
      </c>
    </row>
    <row r="363" spans="1:11" ht="14.4" customHeight="1" x14ac:dyDescent="0.3">
      <c r="A363" s="625" t="s">
        <v>526</v>
      </c>
      <c r="B363" s="626" t="s">
        <v>528</v>
      </c>
      <c r="C363" s="627" t="s">
        <v>550</v>
      </c>
      <c r="D363" s="628" t="s">
        <v>551</v>
      </c>
      <c r="E363" s="627" t="s">
        <v>4301</v>
      </c>
      <c r="F363" s="628" t="s">
        <v>4302</v>
      </c>
      <c r="G363" s="627" t="s">
        <v>4950</v>
      </c>
      <c r="H363" s="627" t="s">
        <v>4951</v>
      </c>
      <c r="I363" s="629">
        <v>11.580128824713883</v>
      </c>
      <c r="J363" s="629">
        <v>430</v>
      </c>
      <c r="K363" s="630">
        <v>4983.547311726209</v>
      </c>
    </row>
    <row r="364" spans="1:11" ht="14.4" customHeight="1" x14ac:dyDescent="0.3">
      <c r="A364" s="625" t="s">
        <v>526</v>
      </c>
      <c r="B364" s="626" t="s">
        <v>528</v>
      </c>
      <c r="C364" s="627" t="s">
        <v>550</v>
      </c>
      <c r="D364" s="628" t="s">
        <v>551</v>
      </c>
      <c r="E364" s="627" t="s">
        <v>4301</v>
      </c>
      <c r="F364" s="628" t="s">
        <v>4302</v>
      </c>
      <c r="G364" s="627" t="s">
        <v>4952</v>
      </c>
      <c r="H364" s="627" t="s">
        <v>4953</v>
      </c>
      <c r="I364" s="629">
        <v>2507.9699999999998</v>
      </c>
      <c r="J364" s="629">
        <v>0.5</v>
      </c>
      <c r="K364" s="630">
        <v>1253.9849999999999</v>
      </c>
    </row>
    <row r="365" spans="1:11" ht="14.4" customHeight="1" x14ac:dyDescent="0.3">
      <c r="A365" s="625" t="s">
        <v>526</v>
      </c>
      <c r="B365" s="626" t="s">
        <v>528</v>
      </c>
      <c r="C365" s="627" t="s">
        <v>550</v>
      </c>
      <c r="D365" s="628" t="s">
        <v>551</v>
      </c>
      <c r="E365" s="627" t="s">
        <v>4301</v>
      </c>
      <c r="F365" s="628" t="s">
        <v>4302</v>
      </c>
      <c r="G365" s="627" t="s">
        <v>4954</v>
      </c>
      <c r="H365" s="627" t="s">
        <v>4955</v>
      </c>
      <c r="I365" s="629">
        <v>10471.823161886001</v>
      </c>
      <c r="J365" s="629">
        <v>1.5</v>
      </c>
      <c r="K365" s="630">
        <v>15707.734742829001</v>
      </c>
    </row>
    <row r="366" spans="1:11" ht="14.4" customHeight="1" x14ac:dyDescent="0.3">
      <c r="A366" s="625" t="s">
        <v>526</v>
      </c>
      <c r="B366" s="626" t="s">
        <v>528</v>
      </c>
      <c r="C366" s="627" t="s">
        <v>550</v>
      </c>
      <c r="D366" s="628" t="s">
        <v>551</v>
      </c>
      <c r="E366" s="627" t="s">
        <v>4301</v>
      </c>
      <c r="F366" s="628" t="s">
        <v>4302</v>
      </c>
      <c r="G366" s="627" t="s">
        <v>4956</v>
      </c>
      <c r="H366" s="627" t="s">
        <v>4957</v>
      </c>
      <c r="I366" s="629">
        <v>14288.216741378899</v>
      </c>
      <c r="J366" s="629">
        <v>8</v>
      </c>
      <c r="K366" s="630">
        <v>116903.59593658239</v>
      </c>
    </row>
    <row r="367" spans="1:11" ht="14.4" customHeight="1" x14ac:dyDescent="0.3">
      <c r="A367" s="625" t="s">
        <v>526</v>
      </c>
      <c r="B367" s="626" t="s">
        <v>528</v>
      </c>
      <c r="C367" s="627" t="s">
        <v>550</v>
      </c>
      <c r="D367" s="628" t="s">
        <v>551</v>
      </c>
      <c r="E367" s="627" t="s">
        <v>4301</v>
      </c>
      <c r="F367" s="628" t="s">
        <v>4302</v>
      </c>
      <c r="G367" s="627" t="s">
        <v>4958</v>
      </c>
      <c r="H367" s="627" t="s">
        <v>4959</v>
      </c>
      <c r="I367" s="629">
        <v>2929.9996415775531</v>
      </c>
      <c r="J367" s="629">
        <v>3</v>
      </c>
      <c r="K367" s="630">
        <v>8723.9089247326592</v>
      </c>
    </row>
    <row r="368" spans="1:11" ht="14.4" customHeight="1" x14ac:dyDescent="0.3">
      <c r="A368" s="625" t="s">
        <v>526</v>
      </c>
      <c r="B368" s="626" t="s">
        <v>528</v>
      </c>
      <c r="C368" s="627" t="s">
        <v>550</v>
      </c>
      <c r="D368" s="628" t="s">
        <v>551</v>
      </c>
      <c r="E368" s="627" t="s">
        <v>4301</v>
      </c>
      <c r="F368" s="628" t="s">
        <v>4302</v>
      </c>
      <c r="G368" s="627" t="s">
        <v>4960</v>
      </c>
      <c r="H368" s="627" t="s">
        <v>4961</v>
      </c>
      <c r="I368" s="629">
        <v>3360.0973998637401</v>
      </c>
      <c r="J368" s="629">
        <v>0.5</v>
      </c>
      <c r="K368" s="630">
        <v>1680.04869993187</v>
      </c>
    </row>
    <row r="369" spans="1:11" ht="14.4" customHeight="1" x14ac:dyDescent="0.3">
      <c r="A369" s="625" t="s">
        <v>526</v>
      </c>
      <c r="B369" s="626" t="s">
        <v>528</v>
      </c>
      <c r="C369" s="627" t="s">
        <v>550</v>
      </c>
      <c r="D369" s="628" t="s">
        <v>551</v>
      </c>
      <c r="E369" s="627" t="s">
        <v>4301</v>
      </c>
      <c r="F369" s="628" t="s">
        <v>4302</v>
      </c>
      <c r="G369" s="627" t="s">
        <v>4962</v>
      </c>
      <c r="H369" s="627" t="s">
        <v>4963</v>
      </c>
      <c r="I369" s="629">
        <v>7801.7174414552592</v>
      </c>
      <c r="J369" s="629">
        <v>5.5</v>
      </c>
      <c r="K369" s="630">
        <v>43062.921551197782</v>
      </c>
    </row>
    <row r="370" spans="1:11" ht="14.4" customHeight="1" x14ac:dyDescent="0.3">
      <c r="A370" s="625" t="s">
        <v>526</v>
      </c>
      <c r="B370" s="626" t="s">
        <v>528</v>
      </c>
      <c r="C370" s="627" t="s">
        <v>550</v>
      </c>
      <c r="D370" s="628" t="s">
        <v>551</v>
      </c>
      <c r="E370" s="627" t="s">
        <v>4301</v>
      </c>
      <c r="F370" s="628" t="s">
        <v>4302</v>
      </c>
      <c r="G370" s="627" t="s">
        <v>4964</v>
      </c>
      <c r="H370" s="627" t="s">
        <v>4965</v>
      </c>
      <c r="I370" s="629">
        <v>21313.011713171902</v>
      </c>
      <c r="J370" s="629">
        <v>10</v>
      </c>
      <c r="K370" s="630">
        <v>213406.01370013223</v>
      </c>
    </row>
    <row r="371" spans="1:11" ht="14.4" customHeight="1" x14ac:dyDescent="0.3">
      <c r="A371" s="625" t="s">
        <v>526</v>
      </c>
      <c r="B371" s="626" t="s">
        <v>528</v>
      </c>
      <c r="C371" s="627" t="s">
        <v>550</v>
      </c>
      <c r="D371" s="628" t="s">
        <v>551</v>
      </c>
      <c r="E371" s="627" t="s">
        <v>4301</v>
      </c>
      <c r="F371" s="628" t="s">
        <v>4302</v>
      </c>
      <c r="G371" s="627" t="s">
        <v>4966</v>
      </c>
      <c r="H371" s="627" t="s">
        <v>4967</v>
      </c>
      <c r="I371" s="629">
        <v>10006.410324629167</v>
      </c>
      <c r="J371" s="629">
        <v>3</v>
      </c>
      <c r="K371" s="630">
        <v>30019.230973887501</v>
      </c>
    </row>
    <row r="372" spans="1:11" ht="14.4" customHeight="1" x14ac:dyDescent="0.3">
      <c r="A372" s="625" t="s">
        <v>526</v>
      </c>
      <c r="B372" s="626" t="s">
        <v>528</v>
      </c>
      <c r="C372" s="627" t="s">
        <v>550</v>
      </c>
      <c r="D372" s="628" t="s">
        <v>551</v>
      </c>
      <c r="E372" s="627" t="s">
        <v>4301</v>
      </c>
      <c r="F372" s="628" t="s">
        <v>4302</v>
      </c>
      <c r="G372" s="627" t="s">
        <v>4968</v>
      </c>
      <c r="H372" s="627" t="s">
        <v>4969</v>
      </c>
      <c r="I372" s="629">
        <v>6115.6066752093357</v>
      </c>
      <c r="J372" s="629">
        <v>2.5</v>
      </c>
      <c r="K372" s="630">
        <v>15289.01668375201</v>
      </c>
    </row>
    <row r="373" spans="1:11" ht="14.4" customHeight="1" x14ac:dyDescent="0.3">
      <c r="A373" s="625" t="s">
        <v>526</v>
      </c>
      <c r="B373" s="626" t="s">
        <v>528</v>
      </c>
      <c r="C373" s="627" t="s">
        <v>550</v>
      </c>
      <c r="D373" s="628" t="s">
        <v>551</v>
      </c>
      <c r="E373" s="627" t="s">
        <v>4301</v>
      </c>
      <c r="F373" s="628" t="s">
        <v>4302</v>
      </c>
      <c r="G373" s="627" t="s">
        <v>4970</v>
      </c>
      <c r="H373" s="627" t="s">
        <v>4971</v>
      </c>
      <c r="I373" s="629">
        <v>19596.5600000001</v>
      </c>
      <c r="J373" s="629">
        <v>0.5</v>
      </c>
      <c r="K373" s="630">
        <v>9798.2800000000498</v>
      </c>
    </row>
    <row r="374" spans="1:11" ht="14.4" customHeight="1" x14ac:dyDescent="0.3">
      <c r="A374" s="625" t="s">
        <v>526</v>
      </c>
      <c r="B374" s="626" t="s">
        <v>528</v>
      </c>
      <c r="C374" s="627" t="s">
        <v>550</v>
      </c>
      <c r="D374" s="628" t="s">
        <v>551</v>
      </c>
      <c r="E374" s="627" t="s">
        <v>4301</v>
      </c>
      <c r="F374" s="628" t="s">
        <v>4302</v>
      </c>
      <c r="G374" s="627" t="s">
        <v>4972</v>
      </c>
      <c r="H374" s="627" t="s">
        <v>4973</v>
      </c>
      <c r="I374" s="629">
        <v>6115.6056826180447</v>
      </c>
      <c r="J374" s="629">
        <v>3</v>
      </c>
      <c r="K374" s="630">
        <v>18346.817047854136</v>
      </c>
    </row>
    <row r="375" spans="1:11" ht="14.4" customHeight="1" x14ac:dyDescent="0.3">
      <c r="A375" s="625" t="s">
        <v>526</v>
      </c>
      <c r="B375" s="626" t="s">
        <v>528</v>
      </c>
      <c r="C375" s="627" t="s">
        <v>550</v>
      </c>
      <c r="D375" s="628" t="s">
        <v>551</v>
      </c>
      <c r="E375" s="627" t="s">
        <v>4301</v>
      </c>
      <c r="F375" s="628" t="s">
        <v>4302</v>
      </c>
      <c r="G375" s="627" t="s">
        <v>4974</v>
      </c>
      <c r="H375" s="627" t="s">
        <v>4975</v>
      </c>
      <c r="I375" s="629">
        <v>4504.1037955298198</v>
      </c>
      <c r="J375" s="629">
        <v>3</v>
      </c>
      <c r="K375" s="630">
        <v>13512.311386589459</v>
      </c>
    </row>
    <row r="376" spans="1:11" ht="14.4" customHeight="1" x14ac:dyDescent="0.3">
      <c r="A376" s="625" t="s">
        <v>526</v>
      </c>
      <c r="B376" s="626" t="s">
        <v>528</v>
      </c>
      <c r="C376" s="627" t="s">
        <v>550</v>
      </c>
      <c r="D376" s="628" t="s">
        <v>551</v>
      </c>
      <c r="E376" s="627" t="s">
        <v>4301</v>
      </c>
      <c r="F376" s="628" t="s">
        <v>4302</v>
      </c>
      <c r="G376" s="627" t="s">
        <v>4976</v>
      </c>
      <c r="H376" s="627" t="s">
        <v>4977</v>
      </c>
      <c r="I376" s="629">
        <v>5871.0405432753305</v>
      </c>
      <c r="J376" s="629">
        <v>1.5</v>
      </c>
      <c r="K376" s="630">
        <v>8806.5609424954855</v>
      </c>
    </row>
    <row r="377" spans="1:11" ht="14.4" customHeight="1" x14ac:dyDescent="0.3">
      <c r="A377" s="625" t="s">
        <v>526</v>
      </c>
      <c r="B377" s="626" t="s">
        <v>528</v>
      </c>
      <c r="C377" s="627" t="s">
        <v>550</v>
      </c>
      <c r="D377" s="628" t="s">
        <v>551</v>
      </c>
      <c r="E377" s="627" t="s">
        <v>4301</v>
      </c>
      <c r="F377" s="628" t="s">
        <v>4302</v>
      </c>
      <c r="G377" s="627" t="s">
        <v>4978</v>
      </c>
      <c r="H377" s="627" t="s">
        <v>4979</v>
      </c>
      <c r="I377" s="629">
        <v>254.82599999999999</v>
      </c>
      <c r="J377" s="629">
        <v>10</v>
      </c>
      <c r="K377" s="630">
        <v>2548.2599999999998</v>
      </c>
    </row>
    <row r="378" spans="1:11" ht="14.4" customHeight="1" x14ac:dyDescent="0.3">
      <c r="A378" s="625" t="s">
        <v>526</v>
      </c>
      <c r="B378" s="626" t="s">
        <v>528</v>
      </c>
      <c r="C378" s="627" t="s">
        <v>550</v>
      </c>
      <c r="D378" s="628" t="s">
        <v>551</v>
      </c>
      <c r="E378" s="627" t="s">
        <v>4301</v>
      </c>
      <c r="F378" s="628" t="s">
        <v>4302</v>
      </c>
      <c r="G378" s="627" t="s">
        <v>4980</v>
      </c>
      <c r="H378" s="627" t="s">
        <v>4981</v>
      </c>
      <c r="I378" s="629">
        <v>5558.8858153846004</v>
      </c>
      <c r="J378" s="629">
        <v>1</v>
      </c>
      <c r="K378" s="630">
        <v>5558.8858153846004</v>
      </c>
    </row>
    <row r="379" spans="1:11" ht="14.4" customHeight="1" x14ac:dyDescent="0.3">
      <c r="A379" s="625" t="s">
        <v>526</v>
      </c>
      <c r="B379" s="626" t="s">
        <v>528</v>
      </c>
      <c r="C379" s="627" t="s">
        <v>550</v>
      </c>
      <c r="D379" s="628" t="s">
        <v>551</v>
      </c>
      <c r="E379" s="627" t="s">
        <v>4301</v>
      </c>
      <c r="F379" s="628" t="s">
        <v>4302</v>
      </c>
      <c r="G379" s="627" t="s">
        <v>4982</v>
      </c>
      <c r="H379" s="627" t="s">
        <v>4983</v>
      </c>
      <c r="I379" s="629">
        <v>1929.27002559841</v>
      </c>
      <c r="J379" s="629">
        <v>0.5</v>
      </c>
      <c r="K379" s="630">
        <v>964.63501279920501</v>
      </c>
    </row>
    <row r="380" spans="1:11" ht="14.4" customHeight="1" x14ac:dyDescent="0.3">
      <c r="A380" s="625" t="s">
        <v>526</v>
      </c>
      <c r="B380" s="626" t="s">
        <v>528</v>
      </c>
      <c r="C380" s="627" t="s">
        <v>550</v>
      </c>
      <c r="D380" s="628" t="s">
        <v>551</v>
      </c>
      <c r="E380" s="627" t="s">
        <v>4301</v>
      </c>
      <c r="F380" s="628" t="s">
        <v>4302</v>
      </c>
      <c r="G380" s="627" t="s">
        <v>4984</v>
      </c>
      <c r="H380" s="627" t="s">
        <v>4985</v>
      </c>
      <c r="I380" s="629">
        <v>7699.3995350703244</v>
      </c>
      <c r="J380" s="629">
        <v>3</v>
      </c>
      <c r="K380" s="630">
        <v>23098.198581831741</v>
      </c>
    </row>
    <row r="381" spans="1:11" ht="14.4" customHeight="1" x14ac:dyDescent="0.3">
      <c r="A381" s="625" t="s">
        <v>526</v>
      </c>
      <c r="B381" s="626" t="s">
        <v>528</v>
      </c>
      <c r="C381" s="627" t="s">
        <v>552</v>
      </c>
      <c r="D381" s="628" t="s">
        <v>553</v>
      </c>
      <c r="E381" s="627" t="s">
        <v>4303</v>
      </c>
      <c r="F381" s="628" t="s">
        <v>4304</v>
      </c>
      <c r="G381" s="627" t="s">
        <v>4986</v>
      </c>
      <c r="H381" s="627" t="s">
        <v>4987</v>
      </c>
      <c r="I381" s="629">
        <v>34.741428571428571</v>
      </c>
      <c r="J381" s="629">
        <v>84</v>
      </c>
      <c r="K381" s="630">
        <v>2918.3599999999997</v>
      </c>
    </row>
    <row r="382" spans="1:11" ht="14.4" customHeight="1" x14ac:dyDescent="0.3">
      <c r="A382" s="625" t="s">
        <v>526</v>
      </c>
      <c r="B382" s="626" t="s">
        <v>528</v>
      </c>
      <c r="C382" s="627" t="s">
        <v>552</v>
      </c>
      <c r="D382" s="628" t="s">
        <v>553</v>
      </c>
      <c r="E382" s="627" t="s">
        <v>4303</v>
      </c>
      <c r="F382" s="628" t="s">
        <v>4304</v>
      </c>
      <c r="G382" s="627" t="s">
        <v>4988</v>
      </c>
      <c r="H382" s="627" t="s">
        <v>4989</v>
      </c>
      <c r="I382" s="629">
        <v>12.373636363636365</v>
      </c>
      <c r="J382" s="629">
        <v>161</v>
      </c>
      <c r="K382" s="630">
        <v>1992.23</v>
      </c>
    </row>
    <row r="383" spans="1:11" ht="14.4" customHeight="1" x14ac:dyDescent="0.3">
      <c r="A383" s="625" t="s">
        <v>526</v>
      </c>
      <c r="B383" s="626" t="s">
        <v>528</v>
      </c>
      <c r="C383" s="627" t="s">
        <v>552</v>
      </c>
      <c r="D383" s="628" t="s">
        <v>553</v>
      </c>
      <c r="E383" s="627" t="s">
        <v>4303</v>
      </c>
      <c r="F383" s="628" t="s">
        <v>4304</v>
      </c>
      <c r="G383" s="627" t="s">
        <v>4415</v>
      </c>
      <c r="H383" s="627" t="s">
        <v>4416</v>
      </c>
      <c r="I383" s="629">
        <v>25.56</v>
      </c>
      <c r="J383" s="629">
        <v>24</v>
      </c>
      <c r="K383" s="630">
        <v>613.46</v>
      </c>
    </row>
    <row r="384" spans="1:11" ht="14.4" customHeight="1" x14ac:dyDescent="0.3">
      <c r="A384" s="625" t="s">
        <v>526</v>
      </c>
      <c r="B384" s="626" t="s">
        <v>528</v>
      </c>
      <c r="C384" s="627" t="s">
        <v>552</v>
      </c>
      <c r="D384" s="628" t="s">
        <v>553</v>
      </c>
      <c r="E384" s="627" t="s">
        <v>4303</v>
      </c>
      <c r="F384" s="628" t="s">
        <v>4304</v>
      </c>
      <c r="G384" s="627" t="s">
        <v>4415</v>
      </c>
      <c r="H384" s="627" t="s">
        <v>4417</v>
      </c>
      <c r="I384" s="629">
        <v>25.56</v>
      </c>
      <c r="J384" s="629">
        <v>24</v>
      </c>
      <c r="K384" s="630">
        <v>613.44000000000005</v>
      </c>
    </row>
    <row r="385" spans="1:11" ht="14.4" customHeight="1" x14ac:dyDescent="0.3">
      <c r="A385" s="625" t="s">
        <v>526</v>
      </c>
      <c r="B385" s="626" t="s">
        <v>528</v>
      </c>
      <c r="C385" s="627" t="s">
        <v>552</v>
      </c>
      <c r="D385" s="628" t="s">
        <v>553</v>
      </c>
      <c r="E385" s="627" t="s">
        <v>4303</v>
      </c>
      <c r="F385" s="628" t="s">
        <v>4304</v>
      </c>
      <c r="G385" s="627" t="s">
        <v>4990</v>
      </c>
      <c r="H385" s="627" t="s">
        <v>4991</v>
      </c>
      <c r="I385" s="629">
        <v>53.424999999999997</v>
      </c>
      <c r="J385" s="629">
        <v>24</v>
      </c>
      <c r="K385" s="630">
        <v>1282.2</v>
      </c>
    </row>
    <row r="386" spans="1:11" ht="14.4" customHeight="1" x14ac:dyDescent="0.3">
      <c r="A386" s="625" t="s">
        <v>526</v>
      </c>
      <c r="B386" s="626" t="s">
        <v>528</v>
      </c>
      <c r="C386" s="627" t="s">
        <v>552</v>
      </c>
      <c r="D386" s="628" t="s">
        <v>553</v>
      </c>
      <c r="E386" s="627" t="s">
        <v>4303</v>
      </c>
      <c r="F386" s="628" t="s">
        <v>4304</v>
      </c>
      <c r="G386" s="627" t="s">
        <v>4990</v>
      </c>
      <c r="H386" s="627" t="s">
        <v>4992</v>
      </c>
      <c r="I386" s="629">
        <v>53.435000000000002</v>
      </c>
      <c r="J386" s="629">
        <v>24</v>
      </c>
      <c r="K386" s="630">
        <v>1282.46</v>
      </c>
    </row>
    <row r="387" spans="1:11" ht="14.4" customHeight="1" x14ac:dyDescent="0.3">
      <c r="A387" s="625" t="s">
        <v>526</v>
      </c>
      <c r="B387" s="626" t="s">
        <v>528</v>
      </c>
      <c r="C387" s="627" t="s">
        <v>552</v>
      </c>
      <c r="D387" s="628" t="s">
        <v>553</v>
      </c>
      <c r="E387" s="627" t="s">
        <v>4303</v>
      </c>
      <c r="F387" s="628" t="s">
        <v>4304</v>
      </c>
      <c r="G387" s="627" t="s">
        <v>4321</v>
      </c>
      <c r="H387" s="627" t="s">
        <v>4322</v>
      </c>
      <c r="I387" s="629">
        <v>1.4829999999999997</v>
      </c>
      <c r="J387" s="629">
        <v>7100</v>
      </c>
      <c r="K387" s="630">
        <v>10498.5</v>
      </c>
    </row>
    <row r="388" spans="1:11" ht="14.4" customHeight="1" x14ac:dyDescent="0.3">
      <c r="A388" s="625" t="s">
        <v>526</v>
      </c>
      <c r="B388" s="626" t="s">
        <v>528</v>
      </c>
      <c r="C388" s="627" t="s">
        <v>552</v>
      </c>
      <c r="D388" s="628" t="s">
        <v>553</v>
      </c>
      <c r="E388" s="627" t="s">
        <v>4303</v>
      </c>
      <c r="F388" s="628" t="s">
        <v>4304</v>
      </c>
      <c r="G388" s="627" t="s">
        <v>4323</v>
      </c>
      <c r="H388" s="627" t="s">
        <v>4324</v>
      </c>
      <c r="I388" s="629">
        <v>41.591290322580633</v>
      </c>
      <c r="J388" s="629">
        <v>1290</v>
      </c>
      <c r="K388" s="630">
        <v>53616.959999999992</v>
      </c>
    </row>
    <row r="389" spans="1:11" ht="14.4" customHeight="1" x14ac:dyDescent="0.3">
      <c r="A389" s="625" t="s">
        <v>526</v>
      </c>
      <c r="B389" s="626" t="s">
        <v>528</v>
      </c>
      <c r="C389" s="627" t="s">
        <v>552</v>
      </c>
      <c r="D389" s="628" t="s">
        <v>553</v>
      </c>
      <c r="E389" s="627" t="s">
        <v>4303</v>
      </c>
      <c r="F389" s="628" t="s">
        <v>4304</v>
      </c>
      <c r="G389" s="627" t="s">
        <v>4325</v>
      </c>
      <c r="H389" s="627" t="s">
        <v>4326</v>
      </c>
      <c r="I389" s="629">
        <v>0.59568181818181853</v>
      </c>
      <c r="J389" s="629">
        <v>6730</v>
      </c>
      <c r="K389" s="630">
        <v>4005.5</v>
      </c>
    </row>
    <row r="390" spans="1:11" ht="14.4" customHeight="1" x14ac:dyDescent="0.3">
      <c r="A390" s="625" t="s">
        <v>526</v>
      </c>
      <c r="B390" s="626" t="s">
        <v>528</v>
      </c>
      <c r="C390" s="627" t="s">
        <v>552</v>
      </c>
      <c r="D390" s="628" t="s">
        <v>553</v>
      </c>
      <c r="E390" s="627" t="s">
        <v>4303</v>
      </c>
      <c r="F390" s="628" t="s">
        <v>4304</v>
      </c>
      <c r="G390" s="627" t="s">
        <v>4993</v>
      </c>
      <c r="H390" s="627" t="s">
        <v>4994</v>
      </c>
      <c r="I390" s="629">
        <v>39.986249999999998</v>
      </c>
      <c r="J390" s="629">
        <v>300</v>
      </c>
      <c r="K390" s="630">
        <v>11959.800000000001</v>
      </c>
    </row>
    <row r="391" spans="1:11" ht="14.4" customHeight="1" x14ac:dyDescent="0.3">
      <c r="A391" s="625" t="s">
        <v>526</v>
      </c>
      <c r="B391" s="626" t="s">
        <v>528</v>
      </c>
      <c r="C391" s="627" t="s">
        <v>552</v>
      </c>
      <c r="D391" s="628" t="s">
        <v>553</v>
      </c>
      <c r="E391" s="627" t="s">
        <v>4303</v>
      </c>
      <c r="F391" s="628" t="s">
        <v>4304</v>
      </c>
      <c r="G391" s="627" t="s">
        <v>4995</v>
      </c>
      <c r="H391" s="627" t="s">
        <v>4996</v>
      </c>
      <c r="I391" s="629">
        <v>19.817499999999999</v>
      </c>
      <c r="J391" s="629">
        <v>108</v>
      </c>
      <c r="K391" s="630">
        <v>2140.4099999999994</v>
      </c>
    </row>
    <row r="392" spans="1:11" ht="14.4" customHeight="1" x14ac:dyDescent="0.3">
      <c r="A392" s="625" t="s">
        <v>526</v>
      </c>
      <c r="B392" s="626" t="s">
        <v>528</v>
      </c>
      <c r="C392" s="627" t="s">
        <v>552</v>
      </c>
      <c r="D392" s="628" t="s">
        <v>553</v>
      </c>
      <c r="E392" s="627" t="s">
        <v>4303</v>
      </c>
      <c r="F392" s="628" t="s">
        <v>4304</v>
      </c>
      <c r="G392" s="627" t="s">
        <v>4995</v>
      </c>
      <c r="H392" s="627" t="s">
        <v>4997</v>
      </c>
      <c r="I392" s="629">
        <v>19.809999999999999</v>
      </c>
      <c r="J392" s="629">
        <v>15</v>
      </c>
      <c r="K392" s="630">
        <v>297.14999999999998</v>
      </c>
    </row>
    <row r="393" spans="1:11" ht="14.4" customHeight="1" x14ac:dyDescent="0.3">
      <c r="A393" s="625" t="s">
        <v>526</v>
      </c>
      <c r="B393" s="626" t="s">
        <v>528</v>
      </c>
      <c r="C393" s="627" t="s">
        <v>552</v>
      </c>
      <c r="D393" s="628" t="s">
        <v>553</v>
      </c>
      <c r="E393" s="627" t="s">
        <v>4303</v>
      </c>
      <c r="F393" s="628" t="s">
        <v>4304</v>
      </c>
      <c r="G393" s="627" t="s">
        <v>4998</v>
      </c>
      <c r="H393" s="627" t="s">
        <v>4999</v>
      </c>
      <c r="I393" s="629">
        <v>26.179230769230774</v>
      </c>
      <c r="J393" s="629">
        <v>21</v>
      </c>
      <c r="K393" s="630">
        <v>549.82000000000005</v>
      </c>
    </row>
    <row r="394" spans="1:11" ht="14.4" customHeight="1" x14ac:dyDescent="0.3">
      <c r="A394" s="625" t="s">
        <v>526</v>
      </c>
      <c r="B394" s="626" t="s">
        <v>528</v>
      </c>
      <c r="C394" s="627" t="s">
        <v>552</v>
      </c>
      <c r="D394" s="628" t="s">
        <v>553</v>
      </c>
      <c r="E394" s="627" t="s">
        <v>4303</v>
      </c>
      <c r="F394" s="628" t="s">
        <v>4304</v>
      </c>
      <c r="G394" s="627" t="s">
        <v>4998</v>
      </c>
      <c r="H394" s="627" t="s">
        <v>5000</v>
      </c>
      <c r="I394" s="629">
        <v>26.16</v>
      </c>
      <c r="J394" s="629">
        <v>4</v>
      </c>
      <c r="K394" s="630">
        <v>104.63</v>
      </c>
    </row>
    <row r="395" spans="1:11" ht="14.4" customHeight="1" x14ac:dyDescent="0.3">
      <c r="A395" s="625" t="s">
        <v>526</v>
      </c>
      <c r="B395" s="626" t="s">
        <v>528</v>
      </c>
      <c r="C395" s="627" t="s">
        <v>552</v>
      </c>
      <c r="D395" s="628" t="s">
        <v>553</v>
      </c>
      <c r="E395" s="627" t="s">
        <v>4303</v>
      </c>
      <c r="F395" s="628" t="s">
        <v>4304</v>
      </c>
      <c r="G395" s="627" t="s">
        <v>4471</v>
      </c>
      <c r="H395" s="627" t="s">
        <v>4473</v>
      </c>
      <c r="I395" s="629">
        <v>0.93</v>
      </c>
      <c r="J395" s="629">
        <v>500</v>
      </c>
      <c r="K395" s="630">
        <v>465</v>
      </c>
    </row>
    <row r="396" spans="1:11" ht="14.4" customHeight="1" x14ac:dyDescent="0.3">
      <c r="A396" s="625" t="s">
        <v>526</v>
      </c>
      <c r="B396" s="626" t="s">
        <v>528</v>
      </c>
      <c r="C396" s="627" t="s">
        <v>552</v>
      </c>
      <c r="D396" s="628" t="s">
        <v>553</v>
      </c>
      <c r="E396" s="627" t="s">
        <v>4303</v>
      </c>
      <c r="F396" s="628" t="s">
        <v>4304</v>
      </c>
      <c r="G396" s="627" t="s">
        <v>5001</v>
      </c>
      <c r="H396" s="627" t="s">
        <v>5002</v>
      </c>
      <c r="I396" s="629">
        <v>9.1199999999999992</v>
      </c>
      <c r="J396" s="629">
        <v>20</v>
      </c>
      <c r="K396" s="630">
        <v>182.4</v>
      </c>
    </row>
    <row r="397" spans="1:11" ht="14.4" customHeight="1" x14ac:dyDescent="0.3">
      <c r="A397" s="625" t="s">
        <v>526</v>
      </c>
      <c r="B397" s="626" t="s">
        <v>528</v>
      </c>
      <c r="C397" s="627" t="s">
        <v>552</v>
      </c>
      <c r="D397" s="628" t="s">
        <v>553</v>
      </c>
      <c r="E397" s="627" t="s">
        <v>4303</v>
      </c>
      <c r="F397" s="628" t="s">
        <v>4304</v>
      </c>
      <c r="G397" s="627" t="s">
        <v>5003</v>
      </c>
      <c r="H397" s="627" t="s">
        <v>5004</v>
      </c>
      <c r="I397" s="629">
        <v>26.37</v>
      </c>
      <c r="J397" s="629">
        <v>36</v>
      </c>
      <c r="K397" s="630">
        <v>949.31999999999994</v>
      </c>
    </row>
    <row r="398" spans="1:11" ht="14.4" customHeight="1" x14ac:dyDescent="0.3">
      <c r="A398" s="625" t="s">
        <v>526</v>
      </c>
      <c r="B398" s="626" t="s">
        <v>528</v>
      </c>
      <c r="C398" s="627" t="s">
        <v>552</v>
      </c>
      <c r="D398" s="628" t="s">
        <v>553</v>
      </c>
      <c r="E398" s="627" t="s">
        <v>4303</v>
      </c>
      <c r="F398" s="628" t="s">
        <v>4304</v>
      </c>
      <c r="G398" s="627" t="s">
        <v>5005</v>
      </c>
      <c r="H398" s="627" t="s">
        <v>5006</v>
      </c>
      <c r="I398" s="629">
        <v>9.7966666666666651</v>
      </c>
      <c r="J398" s="629">
        <v>38</v>
      </c>
      <c r="K398" s="630">
        <v>372.36</v>
      </c>
    </row>
    <row r="399" spans="1:11" ht="14.4" customHeight="1" x14ac:dyDescent="0.3">
      <c r="A399" s="625" t="s">
        <v>526</v>
      </c>
      <c r="B399" s="626" t="s">
        <v>528</v>
      </c>
      <c r="C399" s="627" t="s">
        <v>552</v>
      </c>
      <c r="D399" s="628" t="s">
        <v>553</v>
      </c>
      <c r="E399" s="627" t="s">
        <v>4303</v>
      </c>
      <c r="F399" s="628" t="s">
        <v>4304</v>
      </c>
      <c r="G399" s="627" t="s">
        <v>4482</v>
      </c>
      <c r="H399" s="627" t="s">
        <v>4483</v>
      </c>
      <c r="I399" s="629">
        <v>7.2819047619047597</v>
      </c>
      <c r="J399" s="629">
        <v>97</v>
      </c>
      <c r="K399" s="630">
        <v>705.8900000000001</v>
      </c>
    </row>
    <row r="400" spans="1:11" ht="14.4" customHeight="1" x14ac:dyDescent="0.3">
      <c r="A400" s="625" t="s">
        <v>526</v>
      </c>
      <c r="B400" s="626" t="s">
        <v>528</v>
      </c>
      <c r="C400" s="627" t="s">
        <v>552</v>
      </c>
      <c r="D400" s="628" t="s">
        <v>553</v>
      </c>
      <c r="E400" s="627" t="s">
        <v>4303</v>
      </c>
      <c r="F400" s="628" t="s">
        <v>4304</v>
      </c>
      <c r="G400" s="627" t="s">
        <v>4482</v>
      </c>
      <c r="H400" s="627" t="s">
        <v>4484</v>
      </c>
      <c r="I400" s="629">
        <v>7.1650000000000009</v>
      </c>
      <c r="J400" s="629">
        <v>22</v>
      </c>
      <c r="K400" s="630">
        <v>157.62</v>
      </c>
    </row>
    <row r="401" spans="1:11" ht="14.4" customHeight="1" x14ac:dyDescent="0.3">
      <c r="A401" s="625" t="s">
        <v>526</v>
      </c>
      <c r="B401" s="626" t="s">
        <v>528</v>
      </c>
      <c r="C401" s="627" t="s">
        <v>552</v>
      </c>
      <c r="D401" s="628" t="s">
        <v>553</v>
      </c>
      <c r="E401" s="627" t="s">
        <v>4303</v>
      </c>
      <c r="F401" s="628" t="s">
        <v>4304</v>
      </c>
      <c r="G401" s="627" t="s">
        <v>4329</v>
      </c>
      <c r="H401" s="627" t="s">
        <v>4330</v>
      </c>
      <c r="I401" s="629">
        <v>0.85428571428571409</v>
      </c>
      <c r="J401" s="629">
        <v>1600</v>
      </c>
      <c r="K401" s="630">
        <v>1367</v>
      </c>
    </row>
    <row r="402" spans="1:11" ht="14.4" customHeight="1" x14ac:dyDescent="0.3">
      <c r="A402" s="625" t="s">
        <v>526</v>
      </c>
      <c r="B402" s="626" t="s">
        <v>528</v>
      </c>
      <c r="C402" s="627" t="s">
        <v>552</v>
      </c>
      <c r="D402" s="628" t="s">
        <v>553</v>
      </c>
      <c r="E402" s="627" t="s">
        <v>4303</v>
      </c>
      <c r="F402" s="628" t="s">
        <v>4304</v>
      </c>
      <c r="G402" s="627" t="s">
        <v>4485</v>
      </c>
      <c r="H402" s="627" t="s">
        <v>4486</v>
      </c>
      <c r="I402" s="629">
        <v>1.5147058823529411</v>
      </c>
      <c r="J402" s="629">
        <v>1050</v>
      </c>
      <c r="K402" s="630">
        <v>1590.5</v>
      </c>
    </row>
    <row r="403" spans="1:11" ht="14.4" customHeight="1" x14ac:dyDescent="0.3">
      <c r="A403" s="625" t="s">
        <v>526</v>
      </c>
      <c r="B403" s="626" t="s">
        <v>528</v>
      </c>
      <c r="C403" s="627" t="s">
        <v>552</v>
      </c>
      <c r="D403" s="628" t="s">
        <v>553</v>
      </c>
      <c r="E403" s="627" t="s">
        <v>4305</v>
      </c>
      <c r="F403" s="628" t="s">
        <v>4306</v>
      </c>
      <c r="G403" s="627" t="s">
        <v>5007</v>
      </c>
      <c r="H403" s="627" t="s">
        <v>5008</v>
      </c>
      <c r="I403" s="629">
        <v>27.83</v>
      </c>
      <c r="J403" s="629">
        <v>10</v>
      </c>
      <c r="K403" s="630">
        <v>278.3</v>
      </c>
    </row>
    <row r="404" spans="1:11" ht="14.4" customHeight="1" x14ac:dyDescent="0.3">
      <c r="A404" s="625" t="s">
        <v>526</v>
      </c>
      <c r="B404" s="626" t="s">
        <v>528</v>
      </c>
      <c r="C404" s="627" t="s">
        <v>552</v>
      </c>
      <c r="D404" s="628" t="s">
        <v>553</v>
      </c>
      <c r="E404" s="627" t="s">
        <v>4305</v>
      </c>
      <c r="F404" s="628" t="s">
        <v>4306</v>
      </c>
      <c r="G404" s="627" t="s">
        <v>4527</v>
      </c>
      <c r="H404" s="627" t="s">
        <v>4528</v>
      </c>
      <c r="I404" s="629">
        <v>11.081086956521728</v>
      </c>
      <c r="J404" s="629">
        <v>1790</v>
      </c>
      <c r="K404" s="630">
        <v>19839.599999999999</v>
      </c>
    </row>
    <row r="405" spans="1:11" ht="14.4" customHeight="1" x14ac:dyDescent="0.3">
      <c r="A405" s="625" t="s">
        <v>526</v>
      </c>
      <c r="B405" s="626" t="s">
        <v>528</v>
      </c>
      <c r="C405" s="627" t="s">
        <v>552</v>
      </c>
      <c r="D405" s="628" t="s">
        <v>553</v>
      </c>
      <c r="E405" s="627" t="s">
        <v>4305</v>
      </c>
      <c r="F405" s="628" t="s">
        <v>4306</v>
      </c>
      <c r="G405" s="627" t="s">
        <v>5009</v>
      </c>
      <c r="H405" s="627" t="s">
        <v>5010</v>
      </c>
      <c r="I405" s="629">
        <v>32.129999999999995</v>
      </c>
      <c r="J405" s="629">
        <v>30</v>
      </c>
      <c r="K405" s="630">
        <v>989.90000000000009</v>
      </c>
    </row>
    <row r="406" spans="1:11" ht="14.4" customHeight="1" x14ac:dyDescent="0.3">
      <c r="A406" s="625" t="s">
        <v>526</v>
      </c>
      <c r="B406" s="626" t="s">
        <v>528</v>
      </c>
      <c r="C406" s="627" t="s">
        <v>552</v>
      </c>
      <c r="D406" s="628" t="s">
        <v>553</v>
      </c>
      <c r="E406" s="627" t="s">
        <v>4305</v>
      </c>
      <c r="F406" s="628" t="s">
        <v>4306</v>
      </c>
      <c r="G406" s="627" t="s">
        <v>5011</v>
      </c>
      <c r="H406" s="627" t="s">
        <v>5012</v>
      </c>
      <c r="I406" s="629">
        <v>112.3</v>
      </c>
      <c r="J406" s="629">
        <v>20</v>
      </c>
      <c r="K406" s="630">
        <v>2246</v>
      </c>
    </row>
    <row r="407" spans="1:11" ht="14.4" customHeight="1" x14ac:dyDescent="0.3">
      <c r="A407" s="625" t="s">
        <v>526</v>
      </c>
      <c r="B407" s="626" t="s">
        <v>528</v>
      </c>
      <c r="C407" s="627" t="s">
        <v>552</v>
      </c>
      <c r="D407" s="628" t="s">
        <v>553</v>
      </c>
      <c r="E407" s="627" t="s">
        <v>4305</v>
      </c>
      <c r="F407" s="628" t="s">
        <v>4306</v>
      </c>
      <c r="G407" s="627" t="s">
        <v>4333</v>
      </c>
      <c r="H407" s="627" t="s">
        <v>4334</v>
      </c>
      <c r="I407" s="629">
        <v>0.92576923076923046</v>
      </c>
      <c r="J407" s="629">
        <v>10000</v>
      </c>
      <c r="K407" s="630">
        <v>9263</v>
      </c>
    </row>
    <row r="408" spans="1:11" ht="14.4" customHeight="1" x14ac:dyDescent="0.3">
      <c r="A408" s="625" t="s">
        <v>526</v>
      </c>
      <c r="B408" s="626" t="s">
        <v>528</v>
      </c>
      <c r="C408" s="627" t="s">
        <v>552</v>
      </c>
      <c r="D408" s="628" t="s">
        <v>553</v>
      </c>
      <c r="E408" s="627" t="s">
        <v>4305</v>
      </c>
      <c r="F408" s="628" t="s">
        <v>4306</v>
      </c>
      <c r="G408" s="627" t="s">
        <v>4335</v>
      </c>
      <c r="H408" s="627" t="s">
        <v>4336</v>
      </c>
      <c r="I408" s="629">
        <v>1.4285106382978721</v>
      </c>
      <c r="J408" s="629">
        <v>10200</v>
      </c>
      <c r="K408" s="630">
        <v>14584</v>
      </c>
    </row>
    <row r="409" spans="1:11" ht="14.4" customHeight="1" x14ac:dyDescent="0.3">
      <c r="A409" s="625" t="s">
        <v>526</v>
      </c>
      <c r="B409" s="626" t="s">
        <v>528</v>
      </c>
      <c r="C409" s="627" t="s">
        <v>552</v>
      </c>
      <c r="D409" s="628" t="s">
        <v>553</v>
      </c>
      <c r="E409" s="627" t="s">
        <v>4305</v>
      </c>
      <c r="F409" s="628" t="s">
        <v>4306</v>
      </c>
      <c r="G409" s="627" t="s">
        <v>4337</v>
      </c>
      <c r="H409" s="627" t="s">
        <v>4338</v>
      </c>
      <c r="I409" s="629">
        <v>0.41350000000000009</v>
      </c>
      <c r="J409" s="629">
        <v>6700</v>
      </c>
      <c r="K409" s="630">
        <v>2776</v>
      </c>
    </row>
    <row r="410" spans="1:11" ht="14.4" customHeight="1" x14ac:dyDescent="0.3">
      <c r="A410" s="625" t="s">
        <v>526</v>
      </c>
      <c r="B410" s="626" t="s">
        <v>528</v>
      </c>
      <c r="C410" s="627" t="s">
        <v>552</v>
      </c>
      <c r="D410" s="628" t="s">
        <v>553</v>
      </c>
      <c r="E410" s="627" t="s">
        <v>4305</v>
      </c>
      <c r="F410" s="628" t="s">
        <v>4306</v>
      </c>
      <c r="G410" s="627" t="s">
        <v>4339</v>
      </c>
      <c r="H410" s="627" t="s">
        <v>4340</v>
      </c>
      <c r="I410" s="629">
        <v>0.57326923076923031</v>
      </c>
      <c r="J410" s="629">
        <v>10200</v>
      </c>
      <c r="K410" s="630">
        <v>5847</v>
      </c>
    </row>
    <row r="411" spans="1:11" ht="14.4" customHeight="1" x14ac:dyDescent="0.3">
      <c r="A411" s="625" t="s">
        <v>526</v>
      </c>
      <c r="B411" s="626" t="s">
        <v>528</v>
      </c>
      <c r="C411" s="627" t="s">
        <v>552</v>
      </c>
      <c r="D411" s="628" t="s">
        <v>553</v>
      </c>
      <c r="E411" s="627" t="s">
        <v>4305</v>
      </c>
      <c r="F411" s="628" t="s">
        <v>4306</v>
      </c>
      <c r="G411" s="627" t="s">
        <v>5013</v>
      </c>
      <c r="H411" s="627" t="s">
        <v>5014</v>
      </c>
      <c r="I411" s="629">
        <v>17.612500000000001</v>
      </c>
      <c r="J411" s="629">
        <v>150</v>
      </c>
      <c r="K411" s="630">
        <v>2603.7000000000003</v>
      </c>
    </row>
    <row r="412" spans="1:11" ht="14.4" customHeight="1" x14ac:dyDescent="0.3">
      <c r="A412" s="625" t="s">
        <v>526</v>
      </c>
      <c r="B412" s="626" t="s">
        <v>528</v>
      </c>
      <c r="C412" s="627" t="s">
        <v>552</v>
      </c>
      <c r="D412" s="628" t="s">
        <v>553</v>
      </c>
      <c r="E412" s="627" t="s">
        <v>4305</v>
      </c>
      <c r="F412" s="628" t="s">
        <v>4306</v>
      </c>
      <c r="G412" s="627" t="s">
        <v>5015</v>
      </c>
      <c r="H412" s="627" t="s">
        <v>5016</v>
      </c>
      <c r="I412" s="629">
        <v>59.454545454545446</v>
      </c>
      <c r="J412" s="629">
        <v>191</v>
      </c>
      <c r="K412" s="630">
        <v>11121.569999999998</v>
      </c>
    </row>
    <row r="413" spans="1:11" ht="14.4" customHeight="1" x14ac:dyDescent="0.3">
      <c r="A413" s="625" t="s">
        <v>526</v>
      </c>
      <c r="B413" s="626" t="s">
        <v>528</v>
      </c>
      <c r="C413" s="627" t="s">
        <v>552</v>
      </c>
      <c r="D413" s="628" t="s">
        <v>553</v>
      </c>
      <c r="E413" s="627" t="s">
        <v>4305</v>
      </c>
      <c r="F413" s="628" t="s">
        <v>4306</v>
      </c>
      <c r="G413" s="627" t="s">
        <v>5017</v>
      </c>
      <c r="H413" s="627" t="s">
        <v>5018</v>
      </c>
      <c r="I413" s="629">
        <v>19.658666666666669</v>
      </c>
      <c r="J413" s="629">
        <v>160</v>
      </c>
      <c r="K413" s="630">
        <v>3128.7000000000003</v>
      </c>
    </row>
    <row r="414" spans="1:11" ht="14.4" customHeight="1" x14ac:dyDescent="0.3">
      <c r="A414" s="625" t="s">
        <v>526</v>
      </c>
      <c r="B414" s="626" t="s">
        <v>528</v>
      </c>
      <c r="C414" s="627" t="s">
        <v>552</v>
      </c>
      <c r="D414" s="628" t="s">
        <v>553</v>
      </c>
      <c r="E414" s="627" t="s">
        <v>4305</v>
      </c>
      <c r="F414" s="628" t="s">
        <v>4306</v>
      </c>
      <c r="G414" s="627" t="s">
        <v>5019</v>
      </c>
      <c r="H414" s="627" t="s">
        <v>5020</v>
      </c>
      <c r="I414" s="629">
        <v>151.25</v>
      </c>
      <c r="J414" s="629">
        <v>10</v>
      </c>
      <c r="K414" s="630">
        <v>1512.5</v>
      </c>
    </row>
    <row r="415" spans="1:11" ht="14.4" customHeight="1" x14ac:dyDescent="0.3">
      <c r="A415" s="625" t="s">
        <v>526</v>
      </c>
      <c r="B415" s="626" t="s">
        <v>528</v>
      </c>
      <c r="C415" s="627" t="s">
        <v>552</v>
      </c>
      <c r="D415" s="628" t="s">
        <v>553</v>
      </c>
      <c r="E415" s="627" t="s">
        <v>4305</v>
      </c>
      <c r="F415" s="628" t="s">
        <v>4306</v>
      </c>
      <c r="G415" s="627" t="s">
        <v>5021</v>
      </c>
      <c r="H415" s="627" t="s">
        <v>5022</v>
      </c>
      <c r="I415" s="629">
        <v>112.29199999999999</v>
      </c>
      <c r="J415" s="629">
        <v>180</v>
      </c>
      <c r="K415" s="630">
        <v>20212.47</v>
      </c>
    </row>
    <row r="416" spans="1:11" ht="14.4" customHeight="1" x14ac:dyDescent="0.3">
      <c r="A416" s="625" t="s">
        <v>526</v>
      </c>
      <c r="B416" s="626" t="s">
        <v>528</v>
      </c>
      <c r="C416" s="627" t="s">
        <v>552</v>
      </c>
      <c r="D416" s="628" t="s">
        <v>553</v>
      </c>
      <c r="E416" s="627" t="s">
        <v>4305</v>
      </c>
      <c r="F416" s="628" t="s">
        <v>4306</v>
      </c>
      <c r="G416" s="627" t="s">
        <v>5023</v>
      </c>
      <c r="H416" s="627" t="s">
        <v>5024</v>
      </c>
      <c r="I416" s="629">
        <v>112.29285714285713</v>
      </c>
      <c r="J416" s="629">
        <v>150</v>
      </c>
      <c r="K416" s="630">
        <v>16843.830000000002</v>
      </c>
    </row>
    <row r="417" spans="1:11" ht="14.4" customHeight="1" x14ac:dyDescent="0.3">
      <c r="A417" s="625" t="s">
        <v>526</v>
      </c>
      <c r="B417" s="626" t="s">
        <v>528</v>
      </c>
      <c r="C417" s="627" t="s">
        <v>552</v>
      </c>
      <c r="D417" s="628" t="s">
        <v>553</v>
      </c>
      <c r="E417" s="627" t="s">
        <v>4305</v>
      </c>
      <c r="F417" s="628" t="s">
        <v>4306</v>
      </c>
      <c r="G417" s="627" t="s">
        <v>5025</v>
      </c>
      <c r="H417" s="627" t="s">
        <v>5026</v>
      </c>
      <c r="I417" s="629">
        <v>139.995</v>
      </c>
      <c r="J417" s="629">
        <v>60</v>
      </c>
      <c r="K417" s="630">
        <v>8399.74</v>
      </c>
    </row>
    <row r="418" spans="1:11" ht="14.4" customHeight="1" x14ac:dyDescent="0.3">
      <c r="A418" s="625" t="s">
        <v>526</v>
      </c>
      <c r="B418" s="626" t="s">
        <v>528</v>
      </c>
      <c r="C418" s="627" t="s">
        <v>552</v>
      </c>
      <c r="D418" s="628" t="s">
        <v>553</v>
      </c>
      <c r="E418" s="627" t="s">
        <v>4305</v>
      </c>
      <c r="F418" s="628" t="s">
        <v>4306</v>
      </c>
      <c r="G418" s="627" t="s">
        <v>5027</v>
      </c>
      <c r="H418" s="627" t="s">
        <v>5028</v>
      </c>
      <c r="I418" s="629">
        <v>81.738</v>
      </c>
      <c r="J418" s="629">
        <v>225</v>
      </c>
      <c r="K418" s="630">
        <v>18390.3</v>
      </c>
    </row>
    <row r="419" spans="1:11" ht="14.4" customHeight="1" x14ac:dyDescent="0.3">
      <c r="A419" s="625" t="s">
        <v>526</v>
      </c>
      <c r="B419" s="626" t="s">
        <v>528</v>
      </c>
      <c r="C419" s="627" t="s">
        <v>552</v>
      </c>
      <c r="D419" s="628" t="s">
        <v>553</v>
      </c>
      <c r="E419" s="627" t="s">
        <v>4305</v>
      </c>
      <c r="F419" s="628" t="s">
        <v>4306</v>
      </c>
      <c r="G419" s="627" t="s">
        <v>5027</v>
      </c>
      <c r="H419" s="627" t="s">
        <v>5029</v>
      </c>
      <c r="I419" s="629">
        <v>81.73</v>
      </c>
      <c r="J419" s="629">
        <v>45</v>
      </c>
      <c r="K419" s="630">
        <v>3677.9</v>
      </c>
    </row>
    <row r="420" spans="1:11" ht="14.4" customHeight="1" x14ac:dyDescent="0.3">
      <c r="A420" s="625" t="s">
        <v>526</v>
      </c>
      <c r="B420" s="626" t="s">
        <v>528</v>
      </c>
      <c r="C420" s="627" t="s">
        <v>552</v>
      </c>
      <c r="D420" s="628" t="s">
        <v>553</v>
      </c>
      <c r="E420" s="627" t="s">
        <v>4305</v>
      </c>
      <c r="F420" s="628" t="s">
        <v>4306</v>
      </c>
      <c r="G420" s="627" t="s">
        <v>5030</v>
      </c>
      <c r="H420" s="627" t="s">
        <v>5031</v>
      </c>
      <c r="I420" s="629">
        <v>256.66000000000003</v>
      </c>
      <c r="J420" s="629">
        <v>10</v>
      </c>
      <c r="K420" s="630">
        <v>2566.6</v>
      </c>
    </row>
    <row r="421" spans="1:11" ht="14.4" customHeight="1" x14ac:dyDescent="0.3">
      <c r="A421" s="625" t="s">
        <v>526</v>
      </c>
      <c r="B421" s="626" t="s">
        <v>528</v>
      </c>
      <c r="C421" s="627" t="s">
        <v>552</v>
      </c>
      <c r="D421" s="628" t="s">
        <v>553</v>
      </c>
      <c r="E421" s="627" t="s">
        <v>4305</v>
      </c>
      <c r="F421" s="628" t="s">
        <v>4306</v>
      </c>
      <c r="G421" s="627" t="s">
        <v>5032</v>
      </c>
      <c r="H421" s="627" t="s">
        <v>5033</v>
      </c>
      <c r="I421" s="629">
        <v>17.938500000000005</v>
      </c>
      <c r="J421" s="629">
        <v>530</v>
      </c>
      <c r="K421" s="630">
        <v>9512.2000000000025</v>
      </c>
    </row>
    <row r="422" spans="1:11" ht="14.4" customHeight="1" x14ac:dyDescent="0.3">
      <c r="A422" s="625" t="s">
        <v>526</v>
      </c>
      <c r="B422" s="626" t="s">
        <v>528</v>
      </c>
      <c r="C422" s="627" t="s">
        <v>552</v>
      </c>
      <c r="D422" s="628" t="s">
        <v>553</v>
      </c>
      <c r="E422" s="627" t="s">
        <v>4305</v>
      </c>
      <c r="F422" s="628" t="s">
        <v>4306</v>
      </c>
      <c r="G422" s="627" t="s">
        <v>5034</v>
      </c>
      <c r="H422" s="627" t="s">
        <v>5035</v>
      </c>
      <c r="I422" s="629">
        <v>31.815000000000001</v>
      </c>
      <c r="J422" s="629">
        <v>40</v>
      </c>
      <c r="K422" s="630">
        <v>1338.1</v>
      </c>
    </row>
    <row r="423" spans="1:11" ht="14.4" customHeight="1" x14ac:dyDescent="0.3">
      <c r="A423" s="625" t="s">
        <v>526</v>
      </c>
      <c r="B423" s="626" t="s">
        <v>528</v>
      </c>
      <c r="C423" s="627" t="s">
        <v>552</v>
      </c>
      <c r="D423" s="628" t="s">
        <v>553</v>
      </c>
      <c r="E423" s="627" t="s">
        <v>4305</v>
      </c>
      <c r="F423" s="628" t="s">
        <v>4306</v>
      </c>
      <c r="G423" s="627" t="s">
        <v>5036</v>
      </c>
      <c r="H423" s="627" t="s">
        <v>5037</v>
      </c>
      <c r="I423" s="629">
        <v>35.019999999999996</v>
      </c>
      <c r="J423" s="629">
        <v>110</v>
      </c>
      <c r="K423" s="630">
        <v>3851.61</v>
      </c>
    </row>
    <row r="424" spans="1:11" ht="14.4" customHeight="1" x14ac:dyDescent="0.3">
      <c r="A424" s="625" t="s">
        <v>526</v>
      </c>
      <c r="B424" s="626" t="s">
        <v>528</v>
      </c>
      <c r="C424" s="627" t="s">
        <v>552</v>
      </c>
      <c r="D424" s="628" t="s">
        <v>553</v>
      </c>
      <c r="E424" s="627" t="s">
        <v>4305</v>
      </c>
      <c r="F424" s="628" t="s">
        <v>4306</v>
      </c>
      <c r="G424" s="627" t="s">
        <v>5038</v>
      </c>
      <c r="H424" s="627" t="s">
        <v>5039</v>
      </c>
      <c r="I424" s="629">
        <v>43.39</v>
      </c>
      <c r="J424" s="629">
        <v>20</v>
      </c>
      <c r="K424" s="630">
        <v>867.79</v>
      </c>
    </row>
    <row r="425" spans="1:11" ht="14.4" customHeight="1" x14ac:dyDescent="0.3">
      <c r="A425" s="625" t="s">
        <v>526</v>
      </c>
      <c r="B425" s="626" t="s">
        <v>528</v>
      </c>
      <c r="C425" s="627" t="s">
        <v>552</v>
      </c>
      <c r="D425" s="628" t="s">
        <v>553</v>
      </c>
      <c r="E425" s="627" t="s">
        <v>4305</v>
      </c>
      <c r="F425" s="628" t="s">
        <v>4306</v>
      </c>
      <c r="G425" s="627" t="s">
        <v>4561</v>
      </c>
      <c r="H425" s="627" t="s">
        <v>4562</v>
      </c>
      <c r="I425" s="629">
        <v>18.930625000000013</v>
      </c>
      <c r="J425" s="629">
        <v>880</v>
      </c>
      <c r="K425" s="630">
        <v>16538.099999999999</v>
      </c>
    </row>
    <row r="426" spans="1:11" ht="14.4" customHeight="1" x14ac:dyDescent="0.3">
      <c r="A426" s="625" t="s">
        <v>526</v>
      </c>
      <c r="B426" s="626" t="s">
        <v>528</v>
      </c>
      <c r="C426" s="627" t="s">
        <v>552</v>
      </c>
      <c r="D426" s="628" t="s">
        <v>553</v>
      </c>
      <c r="E426" s="627" t="s">
        <v>4305</v>
      </c>
      <c r="F426" s="628" t="s">
        <v>4306</v>
      </c>
      <c r="G426" s="627" t="s">
        <v>4563</v>
      </c>
      <c r="H426" s="627" t="s">
        <v>4564</v>
      </c>
      <c r="I426" s="629">
        <v>18.274999999999995</v>
      </c>
      <c r="J426" s="629">
        <v>900</v>
      </c>
      <c r="K426" s="630">
        <v>16650.920000000002</v>
      </c>
    </row>
    <row r="427" spans="1:11" ht="14.4" customHeight="1" x14ac:dyDescent="0.3">
      <c r="A427" s="625" t="s">
        <v>526</v>
      </c>
      <c r="B427" s="626" t="s">
        <v>528</v>
      </c>
      <c r="C427" s="627" t="s">
        <v>552</v>
      </c>
      <c r="D427" s="628" t="s">
        <v>553</v>
      </c>
      <c r="E427" s="627" t="s">
        <v>4305</v>
      </c>
      <c r="F427" s="628" t="s">
        <v>4306</v>
      </c>
      <c r="G427" s="627" t="s">
        <v>4565</v>
      </c>
      <c r="H427" s="627" t="s">
        <v>4566</v>
      </c>
      <c r="I427" s="629">
        <v>18.622105263157895</v>
      </c>
      <c r="J427" s="629">
        <v>280</v>
      </c>
      <c r="K427" s="630">
        <v>5297.3999999999987</v>
      </c>
    </row>
    <row r="428" spans="1:11" ht="14.4" customHeight="1" x14ac:dyDescent="0.3">
      <c r="A428" s="625" t="s">
        <v>526</v>
      </c>
      <c r="B428" s="626" t="s">
        <v>528</v>
      </c>
      <c r="C428" s="627" t="s">
        <v>552</v>
      </c>
      <c r="D428" s="628" t="s">
        <v>553</v>
      </c>
      <c r="E428" s="627" t="s">
        <v>4305</v>
      </c>
      <c r="F428" s="628" t="s">
        <v>4306</v>
      </c>
      <c r="G428" s="627" t="s">
        <v>5040</v>
      </c>
      <c r="H428" s="627" t="s">
        <v>5041</v>
      </c>
      <c r="I428" s="629">
        <v>21.434285714285714</v>
      </c>
      <c r="J428" s="629">
        <v>80</v>
      </c>
      <c r="K428" s="630">
        <v>1669.8000000000002</v>
      </c>
    </row>
    <row r="429" spans="1:11" ht="14.4" customHeight="1" x14ac:dyDescent="0.3">
      <c r="A429" s="625" t="s">
        <v>526</v>
      </c>
      <c r="B429" s="626" t="s">
        <v>528</v>
      </c>
      <c r="C429" s="627" t="s">
        <v>552</v>
      </c>
      <c r="D429" s="628" t="s">
        <v>553</v>
      </c>
      <c r="E429" s="627" t="s">
        <v>4305</v>
      </c>
      <c r="F429" s="628" t="s">
        <v>4306</v>
      </c>
      <c r="G429" s="627" t="s">
        <v>5042</v>
      </c>
      <c r="H429" s="627" t="s">
        <v>5043</v>
      </c>
      <c r="I429" s="629">
        <v>18.294999999999998</v>
      </c>
      <c r="J429" s="629">
        <v>140</v>
      </c>
      <c r="K429" s="630">
        <v>2554.8000000000002</v>
      </c>
    </row>
    <row r="430" spans="1:11" ht="14.4" customHeight="1" x14ac:dyDescent="0.3">
      <c r="A430" s="625" t="s">
        <v>526</v>
      </c>
      <c r="B430" s="626" t="s">
        <v>528</v>
      </c>
      <c r="C430" s="627" t="s">
        <v>552</v>
      </c>
      <c r="D430" s="628" t="s">
        <v>553</v>
      </c>
      <c r="E430" s="627" t="s">
        <v>4305</v>
      </c>
      <c r="F430" s="628" t="s">
        <v>4306</v>
      </c>
      <c r="G430" s="627" t="s">
        <v>5044</v>
      </c>
      <c r="H430" s="627" t="s">
        <v>5045</v>
      </c>
      <c r="I430" s="629">
        <v>18.391666666666666</v>
      </c>
      <c r="J430" s="629">
        <v>70</v>
      </c>
      <c r="K430" s="630">
        <v>1298.0999999999999</v>
      </c>
    </row>
    <row r="431" spans="1:11" ht="14.4" customHeight="1" x14ac:dyDescent="0.3">
      <c r="A431" s="625" t="s">
        <v>526</v>
      </c>
      <c r="B431" s="626" t="s">
        <v>528</v>
      </c>
      <c r="C431" s="627" t="s">
        <v>552</v>
      </c>
      <c r="D431" s="628" t="s">
        <v>553</v>
      </c>
      <c r="E431" s="627" t="s">
        <v>4305</v>
      </c>
      <c r="F431" s="628" t="s">
        <v>4306</v>
      </c>
      <c r="G431" s="627" t="s">
        <v>5046</v>
      </c>
      <c r="H431" s="627" t="s">
        <v>5047</v>
      </c>
      <c r="I431" s="629">
        <v>2.78</v>
      </c>
      <c r="J431" s="629">
        <v>1200</v>
      </c>
      <c r="K431" s="630">
        <v>3339.9</v>
      </c>
    </row>
    <row r="432" spans="1:11" ht="14.4" customHeight="1" x14ac:dyDescent="0.3">
      <c r="A432" s="625" t="s">
        <v>526</v>
      </c>
      <c r="B432" s="626" t="s">
        <v>528</v>
      </c>
      <c r="C432" s="627" t="s">
        <v>552</v>
      </c>
      <c r="D432" s="628" t="s">
        <v>553</v>
      </c>
      <c r="E432" s="627" t="s">
        <v>4305</v>
      </c>
      <c r="F432" s="628" t="s">
        <v>4306</v>
      </c>
      <c r="G432" s="627" t="s">
        <v>5048</v>
      </c>
      <c r="H432" s="627" t="s">
        <v>5049</v>
      </c>
      <c r="I432" s="629">
        <v>17.987500000000001</v>
      </c>
      <c r="J432" s="629">
        <v>100</v>
      </c>
      <c r="K432" s="630">
        <v>1812.6999999999998</v>
      </c>
    </row>
    <row r="433" spans="1:11" ht="14.4" customHeight="1" x14ac:dyDescent="0.3">
      <c r="A433" s="625" t="s">
        <v>526</v>
      </c>
      <c r="B433" s="626" t="s">
        <v>528</v>
      </c>
      <c r="C433" s="627" t="s">
        <v>552</v>
      </c>
      <c r="D433" s="628" t="s">
        <v>553</v>
      </c>
      <c r="E433" s="627" t="s">
        <v>4305</v>
      </c>
      <c r="F433" s="628" t="s">
        <v>4306</v>
      </c>
      <c r="G433" s="627" t="s">
        <v>5050</v>
      </c>
      <c r="H433" s="627" t="s">
        <v>5051</v>
      </c>
      <c r="I433" s="629">
        <v>18.142000000000007</v>
      </c>
      <c r="J433" s="629">
        <v>2010</v>
      </c>
      <c r="K433" s="630">
        <v>36348.200000000004</v>
      </c>
    </row>
    <row r="434" spans="1:11" ht="14.4" customHeight="1" x14ac:dyDescent="0.3">
      <c r="A434" s="625" t="s">
        <v>526</v>
      </c>
      <c r="B434" s="626" t="s">
        <v>528</v>
      </c>
      <c r="C434" s="627" t="s">
        <v>552</v>
      </c>
      <c r="D434" s="628" t="s">
        <v>553</v>
      </c>
      <c r="E434" s="627" t="s">
        <v>4305</v>
      </c>
      <c r="F434" s="628" t="s">
        <v>4306</v>
      </c>
      <c r="G434" s="627" t="s">
        <v>5052</v>
      </c>
      <c r="H434" s="627" t="s">
        <v>5053</v>
      </c>
      <c r="I434" s="629">
        <v>72.149999999999991</v>
      </c>
      <c r="J434" s="629">
        <v>195</v>
      </c>
      <c r="K434" s="630">
        <v>14069.429999999998</v>
      </c>
    </row>
    <row r="435" spans="1:11" ht="14.4" customHeight="1" x14ac:dyDescent="0.3">
      <c r="A435" s="625" t="s">
        <v>526</v>
      </c>
      <c r="B435" s="626" t="s">
        <v>528</v>
      </c>
      <c r="C435" s="627" t="s">
        <v>552</v>
      </c>
      <c r="D435" s="628" t="s">
        <v>553</v>
      </c>
      <c r="E435" s="627" t="s">
        <v>4305</v>
      </c>
      <c r="F435" s="628" t="s">
        <v>4306</v>
      </c>
      <c r="G435" s="627" t="s">
        <v>4575</v>
      </c>
      <c r="H435" s="627" t="s">
        <v>4576</v>
      </c>
      <c r="I435" s="629">
        <v>19.100000000000001</v>
      </c>
      <c r="J435" s="629">
        <v>100</v>
      </c>
      <c r="K435" s="630">
        <v>1910</v>
      </c>
    </row>
    <row r="436" spans="1:11" ht="14.4" customHeight="1" x14ac:dyDescent="0.3">
      <c r="A436" s="625" t="s">
        <v>526</v>
      </c>
      <c r="B436" s="626" t="s">
        <v>528</v>
      </c>
      <c r="C436" s="627" t="s">
        <v>552</v>
      </c>
      <c r="D436" s="628" t="s">
        <v>553</v>
      </c>
      <c r="E436" s="627" t="s">
        <v>4305</v>
      </c>
      <c r="F436" s="628" t="s">
        <v>4306</v>
      </c>
      <c r="G436" s="627" t="s">
        <v>5054</v>
      </c>
      <c r="H436" s="627" t="s">
        <v>5055</v>
      </c>
      <c r="I436" s="629">
        <v>23.352500000000003</v>
      </c>
      <c r="J436" s="629">
        <v>240</v>
      </c>
      <c r="K436" s="630">
        <v>5604.72</v>
      </c>
    </row>
    <row r="437" spans="1:11" ht="14.4" customHeight="1" x14ac:dyDescent="0.3">
      <c r="A437" s="625" t="s">
        <v>526</v>
      </c>
      <c r="B437" s="626" t="s">
        <v>528</v>
      </c>
      <c r="C437" s="627" t="s">
        <v>552</v>
      </c>
      <c r="D437" s="628" t="s">
        <v>553</v>
      </c>
      <c r="E437" s="627" t="s">
        <v>4305</v>
      </c>
      <c r="F437" s="628" t="s">
        <v>4306</v>
      </c>
      <c r="G437" s="627" t="s">
        <v>5056</v>
      </c>
      <c r="H437" s="627" t="s">
        <v>5057</v>
      </c>
      <c r="I437" s="629">
        <v>14.454000000000002</v>
      </c>
      <c r="J437" s="629">
        <v>250</v>
      </c>
      <c r="K437" s="630">
        <v>3613.62</v>
      </c>
    </row>
    <row r="438" spans="1:11" ht="14.4" customHeight="1" x14ac:dyDescent="0.3">
      <c r="A438" s="625" t="s">
        <v>526</v>
      </c>
      <c r="B438" s="626" t="s">
        <v>528</v>
      </c>
      <c r="C438" s="627" t="s">
        <v>552</v>
      </c>
      <c r="D438" s="628" t="s">
        <v>553</v>
      </c>
      <c r="E438" s="627" t="s">
        <v>4305</v>
      </c>
      <c r="F438" s="628" t="s">
        <v>4306</v>
      </c>
      <c r="G438" s="627" t="s">
        <v>5058</v>
      </c>
      <c r="H438" s="627" t="s">
        <v>5059</v>
      </c>
      <c r="I438" s="629">
        <v>403.04</v>
      </c>
      <c r="J438" s="629">
        <v>400</v>
      </c>
      <c r="K438" s="630">
        <v>161215.46000000002</v>
      </c>
    </row>
    <row r="439" spans="1:11" ht="14.4" customHeight="1" x14ac:dyDescent="0.3">
      <c r="A439" s="625" t="s">
        <v>526</v>
      </c>
      <c r="B439" s="626" t="s">
        <v>528</v>
      </c>
      <c r="C439" s="627" t="s">
        <v>552</v>
      </c>
      <c r="D439" s="628" t="s">
        <v>553</v>
      </c>
      <c r="E439" s="627" t="s">
        <v>4305</v>
      </c>
      <c r="F439" s="628" t="s">
        <v>4306</v>
      </c>
      <c r="G439" s="627" t="s">
        <v>5060</v>
      </c>
      <c r="H439" s="627" t="s">
        <v>5061</v>
      </c>
      <c r="I439" s="629">
        <v>34.957857142857144</v>
      </c>
      <c r="J439" s="629">
        <v>21</v>
      </c>
      <c r="K439" s="630">
        <v>731.80999999999983</v>
      </c>
    </row>
    <row r="440" spans="1:11" ht="14.4" customHeight="1" x14ac:dyDescent="0.3">
      <c r="A440" s="625" t="s">
        <v>526</v>
      </c>
      <c r="B440" s="626" t="s">
        <v>528</v>
      </c>
      <c r="C440" s="627" t="s">
        <v>552</v>
      </c>
      <c r="D440" s="628" t="s">
        <v>553</v>
      </c>
      <c r="E440" s="627" t="s">
        <v>4305</v>
      </c>
      <c r="F440" s="628" t="s">
        <v>4306</v>
      </c>
      <c r="G440" s="627" t="s">
        <v>5062</v>
      </c>
      <c r="H440" s="627" t="s">
        <v>5063</v>
      </c>
      <c r="I440" s="629">
        <v>35.01</v>
      </c>
      <c r="J440" s="629">
        <v>90</v>
      </c>
      <c r="K440" s="630">
        <v>3150.55</v>
      </c>
    </row>
    <row r="441" spans="1:11" ht="14.4" customHeight="1" x14ac:dyDescent="0.3">
      <c r="A441" s="625" t="s">
        <v>526</v>
      </c>
      <c r="B441" s="626" t="s">
        <v>528</v>
      </c>
      <c r="C441" s="627" t="s">
        <v>552</v>
      </c>
      <c r="D441" s="628" t="s">
        <v>553</v>
      </c>
      <c r="E441" s="627" t="s">
        <v>4305</v>
      </c>
      <c r="F441" s="628" t="s">
        <v>4306</v>
      </c>
      <c r="G441" s="627" t="s">
        <v>5064</v>
      </c>
      <c r="H441" s="627" t="s">
        <v>5065</v>
      </c>
      <c r="I441" s="629">
        <v>50.82</v>
      </c>
      <c r="J441" s="629">
        <v>10</v>
      </c>
      <c r="K441" s="630">
        <v>508.2</v>
      </c>
    </row>
    <row r="442" spans="1:11" ht="14.4" customHeight="1" x14ac:dyDescent="0.3">
      <c r="A442" s="625" t="s">
        <v>526</v>
      </c>
      <c r="B442" s="626" t="s">
        <v>528</v>
      </c>
      <c r="C442" s="627" t="s">
        <v>552</v>
      </c>
      <c r="D442" s="628" t="s">
        <v>553</v>
      </c>
      <c r="E442" s="627" t="s">
        <v>4305</v>
      </c>
      <c r="F442" s="628" t="s">
        <v>4306</v>
      </c>
      <c r="G442" s="627" t="s">
        <v>5064</v>
      </c>
      <c r="H442" s="627" t="s">
        <v>5066</v>
      </c>
      <c r="I442" s="629">
        <v>50.82</v>
      </c>
      <c r="J442" s="629">
        <v>5</v>
      </c>
      <c r="K442" s="630">
        <v>254.1</v>
      </c>
    </row>
    <row r="443" spans="1:11" ht="14.4" customHeight="1" x14ac:dyDescent="0.3">
      <c r="A443" s="625" t="s">
        <v>526</v>
      </c>
      <c r="B443" s="626" t="s">
        <v>528</v>
      </c>
      <c r="C443" s="627" t="s">
        <v>552</v>
      </c>
      <c r="D443" s="628" t="s">
        <v>553</v>
      </c>
      <c r="E443" s="627" t="s">
        <v>4305</v>
      </c>
      <c r="F443" s="628" t="s">
        <v>4306</v>
      </c>
      <c r="G443" s="627" t="s">
        <v>5067</v>
      </c>
      <c r="H443" s="627" t="s">
        <v>5068</v>
      </c>
      <c r="I443" s="629">
        <v>51.55</v>
      </c>
      <c r="J443" s="629">
        <v>20</v>
      </c>
      <c r="K443" s="630">
        <v>1030.9000000000001</v>
      </c>
    </row>
    <row r="444" spans="1:11" ht="14.4" customHeight="1" x14ac:dyDescent="0.3">
      <c r="A444" s="625" t="s">
        <v>526</v>
      </c>
      <c r="B444" s="626" t="s">
        <v>528</v>
      </c>
      <c r="C444" s="627" t="s">
        <v>552</v>
      </c>
      <c r="D444" s="628" t="s">
        <v>553</v>
      </c>
      <c r="E444" s="627" t="s">
        <v>4305</v>
      </c>
      <c r="F444" s="628" t="s">
        <v>4306</v>
      </c>
      <c r="G444" s="627" t="s">
        <v>5069</v>
      </c>
      <c r="H444" s="627" t="s">
        <v>5070</v>
      </c>
      <c r="I444" s="629">
        <v>439.04</v>
      </c>
      <c r="J444" s="629">
        <v>2</v>
      </c>
      <c r="K444" s="630">
        <v>878.07</v>
      </c>
    </row>
    <row r="445" spans="1:11" ht="14.4" customHeight="1" x14ac:dyDescent="0.3">
      <c r="A445" s="625" t="s">
        <v>526</v>
      </c>
      <c r="B445" s="626" t="s">
        <v>528</v>
      </c>
      <c r="C445" s="627" t="s">
        <v>552</v>
      </c>
      <c r="D445" s="628" t="s">
        <v>553</v>
      </c>
      <c r="E445" s="627" t="s">
        <v>4305</v>
      </c>
      <c r="F445" s="628" t="s">
        <v>4306</v>
      </c>
      <c r="G445" s="627" t="s">
        <v>5071</v>
      </c>
      <c r="H445" s="627" t="s">
        <v>5072</v>
      </c>
      <c r="I445" s="629">
        <v>439.04</v>
      </c>
      <c r="J445" s="629">
        <v>4</v>
      </c>
      <c r="K445" s="630">
        <v>1756.1499999999999</v>
      </c>
    </row>
    <row r="446" spans="1:11" ht="14.4" customHeight="1" x14ac:dyDescent="0.3">
      <c r="A446" s="625" t="s">
        <v>526</v>
      </c>
      <c r="B446" s="626" t="s">
        <v>528</v>
      </c>
      <c r="C446" s="627" t="s">
        <v>552</v>
      </c>
      <c r="D446" s="628" t="s">
        <v>553</v>
      </c>
      <c r="E446" s="627" t="s">
        <v>4305</v>
      </c>
      <c r="F446" s="628" t="s">
        <v>4306</v>
      </c>
      <c r="G446" s="627" t="s">
        <v>5073</v>
      </c>
      <c r="H446" s="627" t="s">
        <v>5074</v>
      </c>
      <c r="I446" s="629">
        <v>140.11000000000001</v>
      </c>
      <c r="J446" s="629">
        <v>125</v>
      </c>
      <c r="K446" s="630">
        <v>17513.25</v>
      </c>
    </row>
    <row r="447" spans="1:11" ht="14.4" customHeight="1" x14ac:dyDescent="0.3">
      <c r="A447" s="625" t="s">
        <v>526</v>
      </c>
      <c r="B447" s="626" t="s">
        <v>528</v>
      </c>
      <c r="C447" s="627" t="s">
        <v>552</v>
      </c>
      <c r="D447" s="628" t="s">
        <v>553</v>
      </c>
      <c r="E447" s="627" t="s">
        <v>4305</v>
      </c>
      <c r="F447" s="628" t="s">
        <v>4306</v>
      </c>
      <c r="G447" s="627" t="s">
        <v>4341</v>
      </c>
      <c r="H447" s="627" t="s">
        <v>4342</v>
      </c>
      <c r="I447" s="629">
        <v>1.5574074074074065</v>
      </c>
      <c r="J447" s="629">
        <v>16700</v>
      </c>
      <c r="K447" s="630">
        <v>26041.5</v>
      </c>
    </row>
    <row r="448" spans="1:11" ht="14.4" customHeight="1" x14ac:dyDescent="0.3">
      <c r="A448" s="625" t="s">
        <v>526</v>
      </c>
      <c r="B448" s="626" t="s">
        <v>528</v>
      </c>
      <c r="C448" s="627" t="s">
        <v>552</v>
      </c>
      <c r="D448" s="628" t="s">
        <v>553</v>
      </c>
      <c r="E448" s="627" t="s">
        <v>4305</v>
      </c>
      <c r="F448" s="628" t="s">
        <v>4306</v>
      </c>
      <c r="G448" s="627" t="s">
        <v>4341</v>
      </c>
      <c r="H448" s="627" t="s">
        <v>4629</v>
      </c>
      <c r="I448" s="629">
        <v>1.5750000000000002</v>
      </c>
      <c r="J448" s="629">
        <v>3950</v>
      </c>
      <c r="K448" s="630">
        <v>6220.5</v>
      </c>
    </row>
    <row r="449" spans="1:11" ht="14.4" customHeight="1" x14ac:dyDescent="0.3">
      <c r="A449" s="625" t="s">
        <v>526</v>
      </c>
      <c r="B449" s="626" t="s">
        <v>528</v>
      </c>
      <c r="C449" s="627" t="s">
        <v>552</v>
      </c>
      <c r="D449" s="628" t="s">
        <v>553</v>
      </c>
      <c r="E449" s="627" t="s">
        <v>4305</v>
      </c>
      <c r="F449" s="628" t="s">
        <v>4306</v>
      </c>
      <c r="G449" s="627" t="s">
        <v>4343</v>
      </c>
      <c r="H449" s="627" t="s">
        <v>4344</v>
      </c>
      <c r="I449" s="629">
        <v>5.0716949152542368</v>
      </c>
      <c r="J449" s="629">
        <v>8280</v>
      </c>
      <c r="K449" s="630">
        <v>41997.999999999993</v>
      </c>
    </row>
    <row r="450" spans="1:11" ht="14.4" customHeight="1" x14ac:dyDescent="0.3">
      <c r="A450" s="625" t="s">
        <v>526</v>
      </c>
      <c r="B450" s="626" t="s">
        <v>528</v>
      </c>
      <c r="C450" s="627" t="s">
        <v>552</v>
      </c>
      <c r="D450" s="628" t="s">
        <v>553</v>
      </c>
      <c r="E450" s="627" t="s">
        <v>4305</v>
      </c>
      <c r="F450" s="628" t="s">
        <v>4306</v>
      </c>
      <c r="G450" s="627" t="s">
        <v>5075</v>
      </c>
      <c r="H450" s="627" t="s">
        <v>5076</v>
      </c>
      <c r="I450" s="629">
        <v>19.564999999999998</v>
      </c>
      <c r="J450" s="629">
        <v>60</v>
      </c>
      <c r="K450" s="630">
        <v>1173.8999999999999</v>
      </c>
    </row>
    <row r="451" spans="1:11" ht="14.4" customHeight="1" x14ac:dyDescent="0.3">
      <c r="A451" s="625" t="s">
        <v>526</v>
      </c>
      <c r="B451" s="626" t="s">
        <v>528</v>
      </c>
      <c r="C451" s="627" t="s">
        <v>552</v>
      </c>
      <c r="D451" s="628" t="s">
        <v>553</v>
      </c>
      <c r="E451" s="627" t="s">
        <v>4305</v>
      </c>
      <c r="F451" s="628" t="s">
        <v>4306</v>
      </c>
      <c r="G451" s="627" t="s">
        <v>4640</v>
      </c>
      <c r="H451" s="627" t="s">
        <v>4641</v>
      </c>
      <c r="I451" s="629">
        <v>193.07</v>
      </c>
      <c r="J451" s="629">
        <v>2</v>
      </c>
      <c r="K451" s="630">
        <v>386.14</v>
      </c>
    </row>
    <row r="452" spans="1:11" ht="14.4" customHeight="1" x14ac:dyDescent="0.3">
      <c r="A452" s="625" t="s">
        <v>526</v>
      </c>
      <c r="B452" s="626" t="s">
        <v>528</v>
      </c>
      <c r="C452" s="627" t="s">
        <v>552</v>
      </c>
      <c r="D452" s="628" t="s">
        <v>553</v>
      </c>
      <c r="E452" s="627" t="s">
        <v>4305</v>
      </c>
      <c r="F452" s="628" t="s">
        <v>4306</v>
      </c>
      <c r="G452" s="627" t="s">
        <v>4642</v>
      </c>
      <c r="H452" s="627" t="s">
        <v>4643</v>
      </c>
      <c r="I452" s="629">
        <v>7.9743103448275834</v>
      </c>
      <c r="J452" s="629">
        <v>4420</v>
      </c>
      <c r="K452" s="630">
        <v>35270.600000000006</v>
      </c>
    </row>
    <row r="453" spans="1:11" ht="14.4" customHeight="1" x14ac:dyDescent="0.3">
      <c r="A453" s="625" t="s">
        <v>526</v>
      </c>
      <c r="B453" s="626" t="s">
        <v>528</v>
      </c>
      <c r="C453" s="627" t="s">
        <v>552</v>
      </c>
      <c r="D453" s="628" t="s">
        <v>553</v>
      </c>
      <c r="E453" s="627" t="s">
        <v>4305</v>
      </c>
      <c r="F453" s="628" t="s">
        <v>4306</v>
      </c>
      <c r="G453" s="627" t="s">
        <v>4644</v>
      </c>
      <c r="H453" s="627" t="s">
        <v>4645</v>
      </c>
      <c r="I453" s="629">
        <v>122.78</v>
      </c>
      <c r="J453" s="629">
        <v>2</v>
      </c>
      <c r="K453" s="630">
        <v>245.56</v>
      </c>
    </row>
    <row r="454" spans="1:11" ht="14.4" customHeight="1" x14ac:dyDescent="0.3">
      <c r="A454" s="625" t="s">
        <v>526</v>
      </c>
      <c r="B454" s="626" t="s">
        <v>528</v>
      </c>
      <c r="C454" s="627" t="s">
        <v>552</v>
      </c>
      <c r="D454" s="628" t="s">
        <v>553</v>
      </c>
      <c r="E454" s="627" t="s">
        <v>4305</v>
      </c>
      <c r="F454" s="628" t="s">
        <v>4306</v>
      </c>
      <c r="G454" s="627" t="s">
        <v>4654</v>
      </c>
      <c r="H454" s="627" t="s">
        <v>4655</v>
      </c>
      <c r="I454" s="629">
        <v>23.255909090909082</v>
      </c>
      <c r="J454" s="629">
        <v>1450</v>
      </c>
      <c r="K454" s="630">
        <v>33684.639999999999</v>
      </c>
    </row>
    <row r="455" spans="1:11" ht="14.4" customHeight="1" x14ac:dyDescent="0.3">
      <c r="A455" s="625" t="s">
        <v>526</v>
      </c>
      <c r="B455" s="626" t="s">
        <v>528</v>
      </c>
      <c r="C455" s="627" t="s">
        <v>552</v>
      </c>
      <c r="D455" s="628" t="s">
        <v>553</v>
      </c>
      <c r="E455" s="627" t="s">
        <v>4305</v>
      </c>
      <c r="F455" s="628" t="s">
        <v>4306</v>
      </c>
      <c r="G455" s="627" t="s">
        <v>5077</v>
      </c>
      <c r="H455" s="627" t="s">
        <v>5078</v>
      </c>
      <c r="I455" s="629">
        <v>140.35</v>
      </c>
      <c r="J455" s="629">
        <v>2</v>
      </c>
      <c r="K455" s="630">
        <v>280.7</v>
      </c>
    </row>
    <row r="456" spans="1:11" ht="14.4" customHeight="1" x14ac:dyDescent="0.3">
      <c r="A456" s="625" t="s">
        <v>526</v>
      </c>
      <c r="B456" s="626" t="s">
        <v>528</v>
      </c>
      <c r="C456" s="627" t="s">
        <v>552</v>
      </c>
      <c r="D456" s="628" t="s">
        <v>553</v>
      </c>
      <c r="E456" s="627" t="s">
        <v>4305</v>
      </c>
      <c r="F456" s="628" t="s">
        <v>4306</v>
      </c>
      <c r="G456" s="627" t="s">
        <v>4345</v>
      </c>
      <c r="H456" s="627" t="s">
        <v>4346</v>
      </c>
      <c r="I456" s="629">
        <v>17.915000000000006</v>
      </c>
      <c r="J456" s="629">
        <v>1850</v>
      </c>
      <c r="K456" s="630">
        <v>33148.5</v>
      </c>
    </row>
    <row r="457" spans="1:11" ht="14.4" customHeight="1" x14ac:dyDescent="0.3">
      <c r="A457" s="625" t="s">
        <v>526</v>
      </c>
      <c r="B457" s="626" t="s">
        <v>528</v>
      </c>
      <c r="C457" s="627" t="s">
        <v>552</v>
      </c>
      <c r="D457" s="628" t="s">
        <v>553</v>
      </c>
      <c r="E457" s="627" t="s">
        <v>4305</v>
      </c>
      <c r="F457" s="628" t="s">
        <v>4306</v>
      </c>
      <c r="G457" s="627" t="s">
        <v>4664</v>
      </c>
      <c r="H457" s="627" t="s">
        <v>4665</v>
      </c>
      <c r="I457" s="629">
        <v>17.913125000000012</v>
      </c>
      <c r="J457" s="629">
        <v>4250</v>
      </c>
      <c r="K457" s="630">
        <v>76134</v>
      </c>
    </row>
    <row r="458" spans="1:11" ht="14.4" customHeight="1" x14ac:dyDescent="0.3">
      <c r="A458" s="625" t="s">
        <v>526</v>
      </c>
      <c r="B458" s="626" t="s">
        <v>528</v>
      </c>
      <c r="C458" s="627" t="s">
        <v>552</v>
      </c>
      <c r="D458" s="628" t="s">
        <v>553</v>
      </c>
      <c r="E458" s="627" t="s">
        <v>4305</v>
      </c>
      <c r="F458" s="628" t="s">
        <v>4306</v>
      </c>
      <c r="G458" s="627" t="s">
        <v>4670</v>
      </c>
      <c r="H458" s="627" t="s">
        <v>4671</v>
      </c>
      <c r="I458" s="629">
        <v>12.075833333333334</v>
      </c>
      <c r="J458" s="629">
        <v>5460</v>
      </c>
      <c r="K458" s="630">
        <v>65933.8</v>
      </c>
    </row>
    <row r="459" spans="1:11" ht="14.4" customHeight="1" x14ac:dyDescent="0.3">
      <c r="A459" s="625" t="s">
        <v>526</v>
      </c>
      <c r="B459" s="626" t="s">
        <v>528</v>
      </c>
      <c r="C459" s="627" t="s">
        <v>552</v>
      </c>
      <c r="D459" s="628" t="s">
        <v>553</v>
      </c>
      <c r="E459" s="627" t="s">
        <v>4305</v>
      </c>
      <c r="F459" s="628" t="s">
        <v>4306</v>
      </c>
      <c r="G459" s="627" t="s">
        <v>5079</v>
      </c>
      <c r="H459" s="627" t="s">
        <v>5080</v>
      </c>
      <c r="I459" s="629">
        <v>17.98</v>
      </c>
      <c r="J459" s="629">
        <v>350</v>
      </c>
      <c r="K459" s="630">
        <v>6293.33</v>
      </c>
    </row>
    <row r="460" spans="1:11" ht="14.4" customHeight="1" x14ac:dyDescent="0.3">
      <c r="A460" s="625" t="s">
        <v>526</v>
      </c>
      <c r="B460" s="626" t="s">
        <v>528</v>
      </c>
      <c r="C460" s="627" t="s">
        <v>552</v>
      </c>
      <c r="D460" s="628" t="s">
        <v>553</v>
      </c>
      <c r="E460" s="627" t="s">
        <v>4305</v>
      </c>
      <c r="F460" s="628" t="s">
        <v>4306</v>
      </c>
      <c r="G460" s="627" t="s">
        <v>4674</v>
      </c>
      <c r="H460" s="627" t="s">
        <v>4675</v>
      </c>
      <c r="I460" s="629">
        <v>17.808500000000002</v>
      </c>
      <c r="J460" s="629">
        <v>1450</v>
      </c>
      <c r="K460" s="630">
        <v>25824.5</v>
      </c>
    </row>
    <row r="461" spans="1:11" ht="14.4" customHeight="1" x14ac:dyDescent="0.3">
      <c r="A461" s="625" t="s">
        <v>526</v>
      </c>
      <c r="B461" s="626" t="s">
        <v>528</v>
      </c>
      <c r="C461" s="627" t="s">
        <v>552</v>
      </c>
      <c r="D461" s="628" t="s">
        <v>553</v>
      </c>
      <c r="E461" s="627" t="s">
        <v>4305</v>
      </c>
      <c r="F461" s="628" t="s">
        <v>4306</v>
      </c>
      <c r="G461" s="627" t="s">
        <v>5081</v>
      </c>
      <c r="H461" s="627" t="s">
        <v>5082</v>
      </c>
      <c r="I461" s="629">
        <v>38.501999999999995</v>
      </c>
      <c r="J461" s="629">
        <v>750</v>
      </c>
      <c r="K461" s="630">
        <v>28876.65</v>
      </c>
    </row>
    <row r="462" spans="1:11" ht="14.4" customHeight="1" x14ac:dyDescent="0.3">
      <c r="A462" s="625" t="s">
        <v>526</v>
      </c>
      <c r="B462" s="626" t="s">
        <v>528</v>
      </c>
      <c r="C462" s="627" t="s">
        <v>552</v>
      </c>
      <c r="D462" s="628" t="s">
        <v>553</v>
      </c>
      <c r="E462" s="627" t="s">
        <v>4305</v>
      </c>
      <c r="F462" s="628" t="s">
        <v>4306</v>
      </c>
      <c r="G462" s="627" t="s">
        <v>5083</v>
      </c>
      <c r="H462" s="627" t="s">
        <v>5084</v>
      </c>
      <c r="I462" s="629">
        <v>2.376363636363636</v>
      </c>
      <c r="J462" s="629">
        <v>2010</v>
      </c>
      <c r="K462" s="630">
        <v>4795.2</v>
      </c>
    </row>
    <row r="463" spans="1:11" ht="14.4" customHeight="1" x14ac:dyDescent="0.3">
      <c r="A463" s="625" t="s">
        <v>526</v>
      </c>
      <c r="B463" s="626" t="s">
        <v>528</v>
      </c>
      <c r="C463" s="627" t="s">
        <v>552</v>
      </c>
      <c r="D463" s="628" t="s">
        <v>553</v>
      </c>
      <c r="E463" s="627" t="s">
        <v>4305</v>
      </c>
      <c r="F463" s="628" t="s">
        <v>4306</v>
      </c>
      <c r="G463" s="627" t="s">
        <v>5085</v>
      </c>
      <c r="H463" s="627" t="s">
        <v>5086</v>
      </c>
      <c r="I463" s="629">
        <v>17.98</v>
      </c>
      <c r="J463" s="629">
        <v>150</v>
      </c>
      <c r="K463" s="630">
        <v>2697.09</v>
      </c>
    </row>
    <row r="464" spans="1:11" ht="14.4" customHeight="1" x14ac:dyDescent="0.3">
      <c r="A464" s="625" t="s">
        <v>526</v>
      </c>
      <c r="B464" s="626" t="s">
        <v>528</v>
      </c>
      <c r="C464" s="627" t="s">
        <v>552</v>
      </c>
      <c r="D464" s="628" t="s">
        <v>553</v>
      </c>
      <c r="E464" s="627" t="s">
        <v>4305</v>
      </c>
      <c r="F464" s="628" t="s">
        <v>4306</v>
      </c>
      <c r="G464" s="627" t="s">
        <v>4347</v>
      </c>
      <c r="H464" s="627" t="s">
        <v>4348</v>
      </c>
      <c r="I464" s="629">
        <v>12.104545454545461</v>
      </c>
      <c r="J464" s="629">
        <v>580</v>
      </c>
      <c r="K464" s="630">
        <v>7020.05</v>
      </c>
    </row>
    <row r="465" spans="1:11" ht="14.4" customHeight="1" x14ac:dyDescent="0.3">
      <c r="A465" s="625" t="s">
        <v>526</v>
      </c>
      <c r="B465" s="626" t="s">
        <v>528</v>
      </c>
      <c r="C465" s="627" t="s">
        <v>552</v>
      </c>
      <c r="D465" s="628" t="s">
        <v>553</v>
      </c>
      <c r="E465" s="627" t="s">
        <v>4305</v>
      </c>
      <c r="F465" s="628" t="s">
        <v>4306</v>
      </c>
      <c r="G465" s="627" t="s">
        <v>5087</v>
      </c>
      <c r="H465" s="627" t="s">
        <v>5088</v>
      </c>
      <c r="I465" s="629">
        <v>25.69</v>
      </c>
      <c r="J465" s="629">
        <v>200</v>
      </c>
      <c r="K465" s="630">
        <v>5137.68</v>
      </c>
    </row>
    <row r="466" spans="1:11" ht="14.4" customHeight="1" x14ac:dyDescent="0.3">
      <c r="A466" s="625" t="s">
        <v>526</v>
      </c>
      <c r="B466" s="626" t="s">
        <v>528</v>
      </c>
      <c r="C466" s="627" t="s">
        <v>552</v>
      </c>
      <c r="D466" s="628" t="s">
        <v>553</v>
      </c>
      <c r="E466" s="627" t="s">
        <v>4305</v>
      </c>
      <c r="F466" s="628" t="s">
        <v>4306</v>
      </c>
      <c r="G466" s="627" t="s">
        <v>5089</v>
      </c>
      <c r="H466" s="627" t="s">
        <v>5090</v>
      </c>
      <c r="I466" s="629">
        <v>121</v>
      </c>
      <c r="J466" s="629">
        <v>320</v>
      </c>
      <c r="K466" s="630">
        <v>38720</v>
      </c>
    </row>
    <row r="467" spans="1:11" ht="14.4" customHeight="1" x14ac:dyDescent="0.3">
      <c r="A467" s="625" t="s">
        <v>526</v>
      </c>
      <c r="B467" s="626" t="s">
        <v>528</v>
      </c>
      <c r="C467" s="627" t="s">
        <v>552</v>
      </c>
      <c r="D467" s="628" t="s">
        <v>553</v>
      </c>
      <c r="E467" s="627" t="s">
        <v>4305</v>
      </c>
      <c r="F467" s="628" t="s">
        <v>4306</v>
      </c>
      <c r="G467" s="627" t="s">
        <v>5091</v>
      </c>
      <c r="H467" s="627" t="s">
        <v>5092</v>
      </c>
      <c r="I467" s="629">
        <v>121</v>
      </c>
      <c r="J467" s="629">
        <v>230</v>
      </c>
      <c r="K467" s="630">
        <v>27830</v>
      </c>
    </row>
    <row r="468" spans="1:11" ht="14.4" customHeight="1" x14ac:dyDescent="0.3">
      <c r="A468" s="625" t="s">
        <v>526</v>
      </c>
      <c r="B468" s="626" t="s">
        <v>528</v>
      </c>
      <c r="C468" s="627" t="s">
        <v>552</v>
      </c>
      <c r="D468" s="628" t="s">
        <v>553</v>
      </c>
      <c r="E468" s="627" t="s">
        <v>4305</v>
      </c>
      <c r="F468" s="628" t="s">
        <v>4306</v>
      </c>
      <c r="G468" s="627" t="s">
        <v>5093</v>
      </c>
      <c r="H468" s="627" t="s">
        <v>5094</v>
      </c>
      <c r="I468" s="629">
        <v>104.06</v>
      </c>
      <c r="J468" s="629">
        <v>30</v>
      </c>
      <c r="K468" s="630">
        <v>3121.7999999999997</v>
      </c>
    </row>
    <row r="469" spans="1:11" ht="14.4" customHeight="1" x14ac:dyDescent="0.3">
      <c r="A469" s="625" t="s">
        <v>526</v>
      </c>
      <c r="B469" s="626" t="s">
        <v>528</v>
      </c>
      <c r="C469" s="627" t="s">
        <v>552</v>
      </c>
      <c r="D469" s="628" t="s">
        <v>553</v>
      </c>
      <c r="E469" s="627" t="s">
        <v>4305</v>
      </c>
      <c r="F469" s="628" t="s">
        <v>4306</v>
      </c>
      <c r="G469" s="627" t="s">
        <v>5093</v>
      </c>
      <c r="H469" s="627" t="s">
        <v>5095</v>
      </c>
      <c r="I469" s="629">
        <v>104.06</v>
      </c>
      <c r="J469" s="629">
        <v>20</v>
      </c>
      <c r="K469" s="630">
        <v>2081.1999999999998</v>
      </c>
    </row>
    <row r="470" spans="1:11" ht="14.4" customHeight="1" x14ac:dyDescent="0.3">
      <c r="A470" s="625" t="s">
        <v>526</v>
      </c>
      <c r="B470" s="626" t="s">
        <v>528</v>
      </c>
      <c r="C470" s="627" t="s">
        <v>552</v>
      </c>
      <c r="D470" s="628" t="s">
        <v>553</v>
      </c>
      <c r="E470" s="627" t="s">
        <v>4305</v>
      </c>
      <c r="F470" s="628" t="s">
        <v>4306</v>
      </c>
      <c r="G470" s="627" t="s">
        <v>4697</v>
      </c>
      <c r="H470" s="627" t="s">
        <v>4698</v>
      </c>
      <c r="I470" s="629">
        <v>5.2922222222222226</v>
      </c>
      <c r="J470" s="629">
        <v>200</v>
      </c>
      <c r="K470" s="630">
        <v>1081.2000000000003</v>
      </c>
    </row>
    <row r="471" spans="1:11" ht="14.4" customHeight="1" x14ac:dyDescent="0.3">
      <c r="A471" s="625" t="s">
        <v>526</v>
      </c>
      <c r="B471" s="626" t="s">
        <v>528</v>
      </c>
      <c r="C471" s="627" t="s">
        <v>552</v>
      </c>
      <c r="D471" s="628" t="s">
        <v>553</v>
      </c>
      <c r="E471" s="627" t="s">
        <v>4305</v>
      </c>
      <c r="F471" s="628" t="s">
        <v>4306</v>
      </c>
      <c r="G471" s="627" t="s">
        <v>5096</v>
      </c>
      <c r="H471" s="627" t="s">
        <v>5097</v>
      </c>
      <c r="I471" s="629">
        <v>120.00207547169813</v>
      </c>
      <c r="J471" s="629">
        <v>750</v>
      </c>
      <c r="K471" s="630">
        <v>90001.540000000008</v>
      </c>
    </row>
    <row r="472" spans="1:11" ht="14.4" customHeight="1" x14ac:dyDescent="0.3">
      <c r="A472" s="625" t="s">
        <v>526</v>
      </c>
      <c r="B472" s="626" t="s">
        <v>528</v>
      </c>
      <c r="C472" s="627" t="s">
        <v>552</v>
      </c>
      <c r="D472" s="628" t="s">
        <v>553</v>
      </c>
      <c r="E472" s="627" t="s">
        <v>4305</v>
      </c>
      <c r="F472" s="628" t="s">
        <v>4306</v>
      </c>
      <c r="G472" s="627" t="s">
        <v>5098</v>
      </c>
      <c r="H472" s="627" t="s">
        <v>5099</v>
      </c>
      <c r="I472" s="629">
        <v>8.98</v>
      </c>
      <c r="J472" s="629">
        <v>10</v>
      </c>
      <c r="K472" s="630">
        <v>89.8</v>
      </c>
    </row>
    <row r="473" spans="1:11" ht="14.4" customHeight="1" x14ac:dyDescent="0.3">
      <c r="A473" s="625" t="s">
        <v>526</v>
      </c>
      <c r="B473" s="626" t="s">
        <v>528</v>
      </c>
      <c r="C473" s="627" t="s">
        <v>552</v>
      </c>
      <c r="D473" s="628" t="s">
        <v>553</v>
      </c>
      <c r="E473" s="627" t="s">
        <v>4305</v>
      </c>
      <c r="F473" s="628" t="s">
        <v>4306</v>
      </c>
      <c r="G473" s="627" t="s">
        <v>5098</v>
      </c>
      <c r="H473" s="627" t="s">
        <v>5100</v>
      </c>
      <c r="I473" s="629">
        <v>9.44</v>
      </c>
      <c r="J473" s="629">
        <v>10</v>
      </c>
      <c r="K473" s="630">
        <v>94.38</v>
      </c>
    </row>
    <row r="474" spans="1:11" ht="14.4" customHeight="1" x14ac:dyDescent="0.3">
      <c r="A474" s="625" t="s">
        <v>526</v>
      </c>
      <c r="B474" s="626" t="s">
        <v>528</v>
      </c>
      <c r="C474" s="627" t="s">
        <v>552</v>
      </c>
      <c r="D474" s="628" t="s">
        <v>553</v>
      </c>
      <c r="E474" s="627" t="s">
        <v>4305</v>
      </c>
      <c r="F474" s="628" t="s">
        <v>4306</v>
      </c>
      <c r="G474" s="627" t="s">
        <v>5101</v>
      </c>
      <c r="H474" s="627" t="s">
        <v>5102</v>
      </c>
      <c r="I474" s="629">
        <v>447.7</v>
      </c>
      <c r="J474" s="629">
        <v>11</v>
      </c>
      <c r="K474" s="630">
        <v>4948.8999999999996</v>
      </c>
    </row>
    <row r="475" spans="1:11" ht="14.4" customHeight="1" x14ac:dyDescent="0.3">
      <c r="A475" s="625" t="s">
        <v>526</v>
      </c>
      <c r="B475" s="626" t="s">
        <v>528</v>
      </c>
      <c r="C475" s="627" t="s">
        <v>552</v>
      </c>
      <c r="D475" s="628" t="s">
        <v>553</v>
      </c>
      <c r="E475" s="627" t="s">
        <v>4305</v>
      </c>
      <c r="F475" s="628" t="s">
        <v>4306</v>
      </c>
      <c r="G475" s="627" t="s">
        <v>5101</v>
      </c>
      <c r="H475" s="627" t="s">
        <v>5103</v>
      </c>
      <c r="I475" s="629">
        <v>350.9</v>
      </c>
      <c r="J475" s="629">
        <v>4</v>
      </c>
      <c r="K475" s="630">
        <v>1403.6</v>
      </c>
    </row>
    <row r="476" spans="1:11" ht="14.4" customHeight="1" x14ac:dyDescent="0.3">
      <c r="A476" s="625" t="s">
        <v>526</v>
      </c>
      <c r="B476" s="626" t="s">
        <v>528</v>
      </c>
      <c r="C476" s="627" t="s">
        <v>552</v>
      </c>
      <c r="D476" s="628" t="s">
        <v>553</v>
      </c>
      <c r="E476" s="627" t="s">
        <v>4305</v>
      </c>
      <c r="F476" s="628" t="s">
        <v>4306</v>
      </c>
      <c r="G476" s="627" t="s">
        <v>4724</v>
      </c>
      <c r="H476" s="627" t="s">
        <v>4725</v>
      </c>
      <c r="I476" s="629">
        <v>471.89999999999992</v>
      </c>
      <c r="J476" s="629">
        <v>5</v>
      </c>
      <c r="K476" s="630">
        <v>2359.5</v>
      </c>
    </row>
    <row r="477" spans="1:11" ht="14.4" customHeight="1" x14ac:dyDescent="0.3">
      <c r="A477" s="625" t="s">
        <v>526</v>
      </c>
      <c r="B477" s="626" t="s">
        <v>528</v>
      </c>
      <c r="C477" s="627" t="s">
        <v>552</v>
      </c>
      <c r="D477" s="628" t="s">
        <v>553</v>
      </c>
      <c r="E477" s="627" t="s">
        <v>4305</v>
      </c>
      <c r="F477" s="628" t="s">
        <v>4306</v>
      </c>
      <c r="G477" s="627" t="s">
        <v>4349</v>
      </c>
      <c r="H477" s="627" t="s">
        <v>4350</v>
      </c>
      <c r="I477" s="629">
        <v>0.46571428571428564</v>
      </c>
      <c r="J477" s="629">
        <v>1550</v>
      </c>
      <c r="K477" s="630">
        <v>724</v>
      </c>
    </row>
    <row r="478" spans="1:11" ht="14.4" customHeight="1" x14ac:dyDescent="0.3">
      <c r="A478" s="625" t="s">
        <v>526</v>
      </c>
      <c r="B478" s="626" t="s">
        <v>528</v>
      </c>
      <c r="C478" s="627" t="s">
        <v>552</v>
      </c>
      <c r="D478" s="628" t="s">
        <v>553</v>
      </c>
      <c r="E478" s="627" t="s">
        <v>4305</v>
      </c>
      <c r="F478" s="628" t="s">
        <v>4306</v>
      </c>
      <c r="G478" s="627" t="s">
        <v>4750</v>
      </c>
      <c r="H478" s="627" t="s">
        <v>4751</v>
      </c>
      <c r="I478" s="629">
        <v>3.9964615384615398</v>
      </c>
      <c r="J478" s="629">
        <v>8100</v>
      </c>
      <c r="K478" s="630">
        <v>32405.5</v>
      </c>
    </row>
    <row r="479" spans="1:11" ht="14.4" customHeight="1" x14ac:dyDescent="0.3">
      <c r="A479" s="625" t="s">
        <v>526</v>
      </c>
      <c r="B479" s="626" t="s">
        <v>528</v>
      </c>
      <c r="C479" s="627" t="s">
        <v>552</v>
      </c>
      <c r="D479" s="628" t="s">
        <v>553</v>
      </c>
      <c r="E479" s="627" t="s">
        <v>4305</v>
      </c>
      <c r="F479" s="628" t="s">
        <v>4306</v>
      </c>
      <c r="G479" s="627" t="s">
        <v>5104</v>
      </c>
      <c r="H479" s="627" t="s">
        <v>5105</v>
      </c>
      <c r="I479" s="629">
        <v>2.52</v>
      </c>
      <c r="J479" s="629">
        <v>40</v>
      </c>
      <c r="K479" s="630">
        <v>102.2</v>
      </c>
    </row>
    <row r="480" spans="1:11" ht="14.4" customHeight="1" x14ac:dyDescent="0.3">
      <c r="A480" s="625" t="s">
        <v>526</v>
      </c>
      <c r="B480" s="626" t="s">
        <v>528</v>
      </c>
      <c r="C480" s="627" t="s">
        <v>552</v>
      </c>
      <c r="D480" s="628" t="s">
        <v>553</v>
      </c>
      <c r="E480" s="627" t="s">
        <v>4305</v>
      </c>
      <c r="F480" s="628" t="s">
        <v>4306</v>
      </c>
      <c r="G480" s="627" t="s">
        <v>5106</v>
      </c>
      <c r="H480" s="627" t="s">
        <v>5107</v>
      </c>
      <c r="I480" s="629">
        <v>2.5566666666666666</v>
      </c>
      <c r="J480" s="629">
        <v>180</v>
      </c>
      <c r="K480" s="630">
        <v>462.7</v>
      </c>
    </row>
    <row r="481" spans="1:11" ht="14.4" customHeight="1" x14ac:dyDescent="0.3">
      <c r="A481" s="625" t="s">
        <v>526</v>
      </c>
      <c r="B481" s="626" t="s">
        <v>528</v>
      </c>
      <c r="C481" s="627" t="s">
        <v>552</v>
      </c>
      <c r="D481" s="628" t="s">
        <v>553</v>
      </c>
      <c r="E481" s="627" t="s">
        <v>4305</v>
      </c>
      <c r="F481" s="628" t="s">
        <v>4306</v>
      </c>
      <c r="G481" s="627" t="s">
        <v>4752</v>
      </c>
      <c r="H481" s="627" t="s">
        <v>4753</v>
      </c>
      <c r="I481" s="629">
        <v>2.4950000000000001</v>
      </c>
      <c r="J481" s="629">
        <v>40</v>
      </c>
      <c r="K481" s="630">
        <v>99.8</v>
      </c>
    </row>
    <row r="482" spans="1:11" ht="14.4" customHeight="1" x14ac:dyDescent="0.3">
      <c r="A482" s="625" t="s">
        <v>526</v>
      </c>
      <c r="B482" s="626" t="s">
        <v>528</v>
      </c>
      <c r="C482" s="627" t="s">
        <v>552</v>
      </c>
      <c r="D482" s="628" t="s">
        <v>553</v>
      </c>
      <c r="E482" s="627" t="s">
        <v>4305</v>
      </c>
      <c r="F482" s="628" t="s">
        <v>4306</v>
      </c>
      <c r="G482" s="627" t="s">
        <v>4754</v>
      </c>
      <c r="H482" s="627" t="s">
        <v>4755</v>
      </c>
      <c r="I482" s="629">
        <v>2.5536363636363641</v>
      </c>
      <c r="J482" s="629">
        <v>530</v>
      </c>
      <c r="K482" s="630">
        <v>1353.5</v>
      </c>
    </row>
    <row r="483" spans="1:11" ht="14.4" customHeight="1" x14ac:dyDescent="0.3">
      <c r="A483" s="625" t="s">
        <v>526</v>
      </c>
      <c r="B483" s="626" t="s">
        <v>528</v>
      </c>
      <c r="C483" s="627" t="s">
        <v>552</v>
      </c>
      <c r="D483" s="628" t="s">
        <v>553</v>
      </c>
      <c r="E483" s="627" t="s">
        <v>4305</v>
      </c>
      <c r="F483" s="628" t="s">
        <v>4306</v>
      </c>
      <c r="G483" s="627" t="s">
        <v>4756</v>
      </c>
      <c r="H483" s="627" t="s">
        <v>4757</v>
      </c>
      <c r="I483" s="629">
        <v>2.5635000000000003</v>
      </c>
      <c r="J483" s="629">
        <v>980</v>
      </c>
      <c r="K483" s="630">
        <v>2512.6999999999998</v>
      </c>
    </row>
    <row r="484" spans="1:11" ht="14.4" customHeight="1" x14ac:dyDescent="0.3">
      <c r="A484" s="625" t="s">
        <v>526</v>
      </c>
      <c r="B484" s="626" t="s">
        <v>528</v>
      </c>
      <c r="C484" s="627" t="s">
        <v>552</v>
      </c>
      <c r="D484" s="628" t="s">
        <v>553</v>
      </c>
      <c r="E484" s="627" t="s">
        <v>4305</v>
      </c>
      <c r="F484" s="628" t="s">
        <v>4306</v>
      </c>
      <c r="G484" s="627" t="s">
        <v>5108</v>
      </c>
      <c r="H484" s="627" t="s">
        <v>5109</v>
      </c>
      <c r="I484" s="629">
        <v>2.5866666666666664</v>
      </c>
      <c r="J484" s="629">
        <v>150</v>
      </c>
      <c r="K484" s="630">
        <v>388</v>
      </c>
    </row>
    <row r="485" spans="1:11" ht="14.4" customHeight="1" x14ac:dyDescent="0.3">
      <c r="A485" s="625" t="s">
        <v>526</v>
      </c>
      <c r="B485" s="626" t="s">
        <v>528</v>
      </c>
      <c r="C485" s="627" t="s">
        <v>552</v>
      </c>
      <c r="D485" s="628" t="s">
        <v>553</v>
      </c>
      <c r="E485" s="627" t="s">
        <v>4305</v>
      </c>
      <c r="F485" s="628" t="s">
        <v>4306</v>
      </c>
      <c r="G485" s="627" t="s">
        <v>5110</v>
      </c>
      <c r="H485" s="627" t="s">
        <v>5111</v>
      </c>
      <c r="I485" s="629">
        <v>112.3</v>
      </c>
      <c r="J485" s="629">
        <v>10</v>
      </c>
      <c r="K485" s="630">
        <v>1123</v>
      </c>
    </row>
    <row r="486" spans="1:11" ht="14.4" customHeight="1" x14ac:dyDescent="0.3">
      <c r="A486" s="625" t="s">
        <v>526</v>
      </c>
      <c r="B486" s="626" t="s">
        <v>528</v>
      </c>
      <c r="C486" s="627" t="s">
        <v>552</v>
      </c>
      <c r="D486" s="628" t="s">
        <v>553</v>
      </c>
      <c r="E486" s="627" t="s">
        <v>4305</v>
      </c>
      <c r="F486" s="628" t="s">
        <v>4306</v>
      </c>
      <c r="G486" s="627" t="s">
        <v>5112</v>
      </c>
      <c r="H486" s="627" t="s">
        <v>5113</v>
      </c>
      <c r="I486" s="629">
        <v>21.785</v>
      </c>
      <c r="J486" s="629">
        <v>20</v>
      </c>
      <c r="K486" s="630">
        <v>435.70000000000005</v>
      </c>
    </row>
    <row r="487" spans="1:11" ht="14.4" customHeight="1" x14ac:dyDescent="0.3">
      <c r="A487" s="625" t="s">
        <v>526</v>
      </c>
      <c r="B487" s="626" t="s">
        <v>528</v>
      </c>
      <c r="C487" s="627" t="s">
        <v>552</v>
      </c>
      <c r="D487" s="628" t="s">
        <v>553</v>
      </c>
      <c r="E487" s="627" t="s">
        <v>4305</v>
      </c>
      <c r="F487" s="628" t="s">
        <v>4306</v>
      </c>
      <c r="G487" s="627" t="s">
        <v>5114</v>
      </c>
      <c r="H487" s="627" t="s">
        <v>5115</v>
      </c>
      <c r="I487" s="629">
        <v>16.940000000000001</v>
      </c>
      <c r="J487" s="629">
        <v>10</v>
      </c>
      <c r="K487" s="630">
        <v>169.4</v>
      </c>
    </row>
    <row r="488" spans="1:11" ht="14.4" customHeight="1" x14ac:dyDescent="0.3">
      <c r="A488" s="625" t="s">
        <v>526</v>
      </c>
      <c r="B488" s="626" t="s">
        <v>528</v>
      </c>
      <c r="C488" s="627" t="s">
        <v>552</v>
      </c>
      <c r="D488" s="628" t="s">
        <v>553</v>
      </c>
      <c r="E488" s="627" t="s">
        <v>4305</v>
      </c>
      <c r="F488" s="628" t="s">
        <v>4306</v>
      </c>
      <c r="G488" s="627" t="s">
        <v>5116</v>
      </c>
      <c r="H488" s="627" t="s">
        <v>5117</v>
      </c>
      <c r="I488" s="629">
        <v>101.64</v>
      </c>
      <c r="J488" s="629">
        <v>10</v>
      </c>
      <c r="K488" s="630">
        <v>1016.4</v>
      </c>
    </row>
    <row r="489" spans="1:11" ht="14.4" customHeight="1" x14ac:dyDescent="0.3">
      <c r="A489" s="625" t="s">
        <v>526</v>
      </c>
      <c r="B489" s="626" t="s">
        <v>528</v>
      </c>
      <c r="C489" s="627" t="s">
        <v>552</v>
      </c>
      <c r="D489" s="628" t="s">
        <v>553</v>
      </c>
      <c r="E489" s="627" t="s">
        <v>4305</v>
      </c>
      <c r="F489" s="628" t="s">
        <v>4306</v>
      </c>
      <c r="G489" s="627" t="s">
        <v>5118</v>
      </c>
      <c r="H489" s="627" t="s">
        <v>5119</v>
      </c>
      <c r="I489" s="629">
        <v>112.29</v>
      </c>
      <c r="J489" s="629">
        <v>30</v>
      </c>
      <c r="K489" s="630">
        <v>3368.6800000000003</v>
      </c>
    </row>
    <row r="490" spans="1:11" ht="14.4" customHeight="1" x14ac:dyDescent="0.3">
      <c r="A490" s="625" t="s">
        <v>526</v>
      </c>
      <c r="B490" s="626" t="s">
        <v>528</v>
      </c>
      <c r="C490" s="627" t="s">
        <v>552</v>
      </c>
      <c r="D490" s="628" t="s">
        <v>553</v>
      </c>
      <c r="E490" s="627" t="s">
        <v>4305</v>
      </c>
      <c r="F490" s="628" t="s">
        <v>4306</v>
      </c>
      <c r="G490" s="627" t="s">
        <v>5120</v>
      </c>
      <c r="H490" s="627" t="s">
        <v>5121</v>
      </c>
      <c r="I490" s="629">
        <v>41</v>
      </c>
      <c r="J490" s="629">
        <v>20</v>
      </c>
      <c r="K490" s="630">
        <v>820</v>
      </c>
    </row>
    <row r="491" spans="1:11" ht="14.4" customHeight="1" x14ac:dyDescent="0.3">
      <c r="A491" s="625" t="s">
        <v>526</v>
      </c>
      <c r="B491" s="626" t="s">
        <v>528</v>
      </c>
      <c r="C491" s="627" t="s">
        <v>552</v>
      </c>
      <c r="D491" s="628" t="s">
        <v>553</v>
      </c>
      <c r="E491" s="627" t="s">
        <v>4305</v>
      </c>
      <c r="F491" s="628" t="s">
        <v>4306</v>
      </c>
      <c r="G491" s="627" t="s">
        <v>5122</v>
      </c>
      <c r="H491" s="627" t="s">
        <v>5123</v>
      </c>
      <c r="I491" s="629">
        <v>197.97000000000003</v>
      </c>
      <c r="J491" s="629">
        <v>60</v>
      </c>
      <c r="K491" s="630">
        <v>11877.48</v>
      </c>
    </row>
    <row r="492" spans="1:11" ht="14.4" customHeight="1" x14ac:dyDescent="0.3">
      <c r="A492" s="625" t="s">
        <v>526</v>
      </c>
      <c r="B492" s="626" t="s">
        <v>528</v>
      </c>
      <c r="C492" s="627" t="s">
        <v>552</v>
      </c>
      <c r="D492" s="628" t="s">
        <v>553</v>
      </c>
      <c r="E492" s="627" t="s">
        <v>4305</v>
      </c>
      <c r="F492" s="628" t="s">
        <v>4306</v>
      </c>
      <c r="G492" s="627" t="s">
        <v>5124</v>
      </c>
      <c r="H492" s="627" t="s">
        <v>5125</v>
      </c>
      <c r="I492" s="629">
        <v>197.96</v>
      </c>
      <c r="J492" s="629">
        <v>30</v>
      </c>
      <c r="K492" s="630">
        <v>5938.7199999999993</v>
      </c>
    </row>
    <row r="493" spans="1:11" ht="14.4" customHeight="1" x14ac:dyDescent="0.3">
      <c r="A493" s="625" t="s">
        <v>526</v>
      </c>
      <c r="B493" s="626" t="s">
        <v>528</v>
      </c>
      <c r="C493" s="627" t="s">
        <v>552</v>
      </c>
      <c r="D493" s="628" t="s">
        <v>553</v>
      </c>
      <c r="E493" s="627" t="s">
        <v>4305</v>
      </c>
      <c r="F493" s="628" t="s">
        <v>4306</v>
      </c>
      <c r="G493" s="627" t="s">
        <v>5126</v>
      </c>
      <c r="H493" s="627" t="s">
        <v>5127</v>
      </c>
      <c r="I493" s="629">
        <v>36.299999999999997</v>
      </c>
      <c r="J493" s="629">
        <v>30</v>
      </c>
      <c r="K493" s="630">
        <v>1089</v>
      </c>
    </row>
    <row r="494" spans="1:11" ht="14.4" customHeight="1" x14ac:dyDescent="0.3">
      <c r="A494" s="625" t="s">
        <v>526</v>
      </c>
      <c r="B494" s="626" t="s">
        <v>528</v>
      </c>
      <c r="C494" s="627" t="s">
        <v>552</v>
      </c>
      <c r="D494" s="628" t="s">
        <v>553</v>
      </c>
      <c r="E494" s="627" t="s">
        <v>4305</v>
      </c>
      <c r="F494" s="628" t="s">
        <v>4306</v>
      </c>
      <c r="G494" s="627" t="s">
        <v>5128</v>
      </c>
      <c r="H494" s="627" t="s">
        <v>5129</v>
      </c>
      <c r="I494" s="629">
        <v>35.01</v>
      </c>
      <c r="J494" s="629">
        <v>10</v>
      </c>
      <c r="K494" s="630">
        <v>350.05</v>
      </c>
    </row>
    <row r="495" spans="1:11" ht="14.4" customHeight="1" x14ac:dyDescent="0.3">
      <c r="A495" s="625" t="s">
        <v>526</v>
      </c>
      <c r="B495" s="626" t="s">
        <v>528</v>
      </c>
      <c r="C495" s="627" t="s">
        <v>552</v>
      </c>
      <c r="D495" s="628" t="s">
        <v>553</v>
      </c>
      <c r="E495" s="627" t="s">
        <v>4305</v>
      </c>
      <c r="F495" s="628" t="s">
        <v>4306</v>
      </c>
      <c r="G495" s="627" t="s">
        <v>5130</v>
      </c>
      <c r="H495" s="627" t="s">
        <v>5131</v>
      </c>
      <c r="I495" s="629">
        <v>79.02000000000001</v>
      </c>
      <c r="J495" s="629">
        <v>20</v>
      </c>
      <c r="K495" s="630">
        <v>1580.4499999999998</v>
      </c>
    </row>
    <row r="496" spans="1:11" ht="14.4" customHeight="1" x14ac:dyDescent="0.3">
      <c r="A496" s="625" t="s">
        <v>526</v>
      </c>
      <c r="B496" s="626" t="s">
        <v>528</v>
      </c>
      <c r="C496" s="627" t="s">
        <v>552</v>
      </c>
      <c r="D496" s="628" t="s">
        <v>553</v>
      </c>
      <c r="E496" s="627" t="s">
        <v>4305</v>
      </c>
      <c r="F496" s="628" t="s">
        <v>4306</v>
      </c>
      <c r="G496" s="627" t="s">
        <v>5132</v>
      </c>
      <c r="H496" s="627" t="s">
        <v>5133</v>
      </c>
      <c r="I496" s="629">
        <v>1875.5</v>
      </c>
      <c r="J496" s="629">
        <v>5</v>
      </c>
      <c r="K496" s="630">
        <v>9377.5</v>
      </c>
    </row>
    <row r="497" spans="1:11" ht="14.4" customHeight="1" x14ac:dyDescent="0.3">
      <c r="A497" s="625" t="s">
        <v>526</v>
      </c>
      <c r="B497" s="626" t="s">
        <v>528</v>
      </c>
      <c r="C497" s="627" t="s">
        <v>552</v>
      </c>
      <c r="D497" s="628" t="s">
        <v>553</v>
      </c>
      <c r="E497" s="627" t="s">
        <v>4305</v>
      </c>
      <c r="F497" s="628" t="s">
        <v>4306</v>
      </c>
      <c r="G497" s="627" t="s">
        <v>5134</v>
      </c>
      <c r="H497" s="627" t="s">
        <v>5135</v>
      </c>
      <c r="I497" s="629">
        <v>396.02</v>
      </c>
      <c r="J497" s="629">
        <v>5</v>
      </c>
      <c r="K497" s="630">
        <v>1980.1</v>
      </c>
    </row>
    <row r="498" spans="1:11" ht="14.4" customHeight="1" x14ac:dyDescent="0.3">
      <c r="A498" s="625" t="s">
        <v>526</v>
      </c>
      <c r="B498" s="626" t="s">
        <v>528</v>
      </c>
      <c r="C498" s="627" t="s">
        <v>552</v>
      </c>
      <c r="D498" s="628" t="s">
        <v>553</v>
      </c>
      <c r="E498" s="627" t="s">
        <v>4305</v>
      </c>
      <c r="F498" s="628" t="s">
        <v>4306</v>
      </c>
      <c r="G498" s="627" t="s">
        <v>5136</v>
      </c>
      <c r="H498" s="627" t="s">
        <v>5137</v>
      </c>
      <c r="I498" s="629">
        <v>38</v>
      </c>
      <c r="J498" s="629">
        <v>10</v>
      </c>
      <c r="K498" s="630">
        <v>380.04</v>
      </c>
    </row>
    <row r="499" spans="1:11" ht="14.4" customHeight="1" x14ac:dyDescent="0.3">
      <c r="A499" s="625" t="s">
        <v>526</v>
      </c>
      <c r="B499" s="626" t="s">
        <v>528</v>
      </c>
      <c r="C499" s="627" t="s">
        <v>552</v>
      </c>
      <c r="D499" s="628" t="s">
        <v>553</v>
      </c>
      <c r="E499" s="627" t="s">
        <v>4305</v>
      </c>
      <c r="F499" s="628" t="s">
        <v>4306</v>
      </c>
      <c r="G499" s="627" t="s">
        <v>4811</v>
      </c>
      <c r="H499" s="627" t="s">
        <v>4812</v>
      </c>
      <c r="I499" s="629">
        <v>12.872499999999999</v>
      </c>
      <c r="J499" s="629">
        <v>1470</v>
      </c>
      <c r="K499" s="630">
        <v>18913.05</v>
      </c>
    </row>
    <row r="500" spans="1:11" ht="14.4" customHeight="1" x14ac:dyDescent="0.3">
      <c r="A500" s="625" t="s">
        <v>526</v>
      </c>
      <c r="B500" s="626" t="s">
        <v>528</v>
      </c>
      <c r="C500" s="627" t="s">
        <v>552</v>
      </c>
      <c r="D500" s="628" t="s">
        <v>553</v>
      </c>
      <c r="E500" s="627" t="s">
        <v>4305</v>
      </c>
      <c r="F500" s="628" t="s">
        <v>4306</v>
      </c>
      <c r="G500" s="627" t="s">
        <v>5138</v>
      </c>
      <c r="H500" s="627" t="s">
        <v>5139</v>
      </c>
      <c r="I500" s="629">
        <v>197.98500000000001</v>
      </c>
      <c r="J500" s="629">
        <v>20</v>
      </c>
      <c r="K500" s="630">
        <v>3959.66</v>
      </c>
    </row>
    <row r="501" spans="1:11" ht="14.4" customHeight="1" x14ac:dyDescent="0.3">
      <c r="A501" s="625" t="s">
        <v>526</v>
      </c>
      <c r="B501" s="626" t="s">
        <v>528</v>
      </c>
      <c r="C501" s="627" t="s">
        <v>552</v>
      </c>
      <c r="D501" s="628" t="s">
        <v>553</v>
      </c>
      <c r="E501" s="627" t="s">
        <v>4305</v>
      </c>
      <c r="F501" s="628" t="s">
        <v>4306</v>
      </c>
      <c r="G501" s="627" t="s">
        <v>5140</v>
      </c>
      <c r="H501" s="627" t="s">
        <v>5141</v>
      </c>
      <c r="I501" s="629">
        <v>396.04</v>
      </c>
      <c r="J501" s="629">
        <v>5</v>
      </c>
      <c r="K501" s="630">
        <v>1980.2</v>
      </c>
    </row>
    <row r="502" spans="1:11" ht="14.4" customHeight="1" x14ac:dyDescent="0.3">
      <c r="A502" s="625" t="s">
        <v>526</v>
      </c>
      <c r="B502" s="626" t="s">
        <v>528</v>
      </c>
      <c r="C502" s="627" t="s">
        <v>552</v>
      </c>
      <c r="D502" s="628" t="s">
        <v>553</v>
      </c>
      <c r="E502" s="627" t="s">
        <v>4305</v>
      </c>
      <c r="F502" s="628" t="s">
        <v>4306</v>
      </c>
      <c r="G502" s="627" t="s">
        <v>5142</v>
      </c>
      <c r="H502" s="627" t="s">
        <v>5143</v>
      </c>
      <c r="I502" s="629">
        <v>434.26</v>
      </c>
      <c r="J502" s="629">
        <v>10</v>
      </c>
      <c r="K502" s="630">
        <v>4342.6000000000004</v>
      </c>
    </row>
    <row r="503" spans="1:11" ht="14.4" customHeight="1" x14ac:dyDescent="0.3">
      <c r="A503" s="625" t="s">
        <v>526</v>
      </c>
      <c r="B503" s="626" t="s">
        <v>528</v>
      </c>
      <c r="C503" s="627" t="s">
        <v>552</v>
      </c>
      <c r="D503" s="628" t="s">
        <v>553</v>
      </c>
      <c r="E503" s="627" t="s">
        <v>4305</v>
      </c>
      <c r="F503" s="628" t="s">
        <v>4306</v>
      </c>
      <c r="G503" s="627" t="s">
        <v>5144</v>
      </c>
      <c r="H503" s="627" t="s">
        <v>5145</v>
      </c>
      <c r="I503" s="629">
        <v>396.04</v>
      </c>
      <c r="J503" s="629">
        <v>5</v>
      </c>
      <c r="K503" s="630">
        <v>1980.2</v>
      </c>
    </row>
    <row r="504" spans="1:11" ht="14.4" customHeight="1" x14ac:dyDescent="0.3">
      <c r="A504" s="625" t="s">
        <v>526</v>
      </c>
      <c r="B504" s="626" t="s">
        <v>528</v>
      </c>
      <c r="C504" s="627" t="s">
        <v>552</v>
      </c>
      <c r="D504" s="628" t="s">
        <v>553</v>
      </c>
      <c r="E504" s="627" t="s">
        <v>4305</v>
      </c>
      <c r="F504" s="628" t="s">
        <v>4306</v>
      </c>
      <c r="G504" s="627" t="s">
        <v>5146</v>
      </c>
      <c r="H504" s="627" t="s">
        <v>5147</v>
      </c>
      <c r="I504" s="629">
        <v>434.40333333333336</v>
      </c>
      <c r="J504" s="629">
        <v>16</v>
      </c>
      <c r="K504" s="630">
        <v>6950.4</v>
      </c>
    </row>
    <row r="505" spans="1:11" ht="14.4" customHeight="1" x14ac:dyDescent="0.3">
      <c r="A505" s="625" t="s">
        <v>526</v>
      </c>
      <c r="B505" s="626" t="s">
        <v>528</v>
      </c>
      <c r="C505" s="627" t="s">
        <v>552</v>
      </c>
      <c r="D505" s="628" t="s">
        <v>553</v>
      </c>
      <c r="E505" s="627" t="s">
        <v>4305</v>
      </c>
      <c r="F505" s="628" t="s">
        <v>4306</v>
      </c>
      <c r="G505" s="627" t="s">
        <v>4821</v>
      </c>
      <c r="H505" s="627" t="s">
        <v>4822</v>
      </c>
      <c r="I505" s="629">
        <v>422.30399999999997</v>
      </c>
      <c r="J505" s="629">
        <v>12</v>
      </c>
      <c r="K505" s="630">
        <v>5067.6000000000004</v>
      </c>
    </row>
    <row r="506" spans="1:11" ht="14.4" customHeight="1" x14ac:dyDescent="0.3">
      <c r="A506" s="625" t="s">
        <v>526</v>
      </c>
      <c r="B506" s="626" t="s">
        <v>528</v>
      </c>
      <c r="C506" s="627" t="s">
        <v>552</v>
      </c>
      <c r="D506" s="628" t="s">
        <v>553</v>
      </c>
      <c r="E506" s="627" t="s">
        <v>4305</v>
      </c>
      <c r="F506" s="628" t="s">
        <v>4306</v>
      </c>
      <c r="G506" s="627" t="s">
        <v>5148</v>
      </c>
      <c r="H506" s="627" t="s">
        <v>5149</v>
      </c>
      <c r="I506" s="629">
        <v>25.15</v>
      </c>
      <c r="J506" s="629">
        <v>20</v>
      </c>
      <c r="K506" s="630">
        <v>503.01</v>
      </c>
    </row>
    <row r="507" spans="1:11" ht="14.4" customHeight="1" x14ac:dyDescent="0.3">
      <c r="A507" s="625" t="s">
        <v>526</v>
      </c>
      <c r="B507" s="626" t="s">
        <v>528</v>
      </c>
      <c r="C507" s="627" t="s">
        <v>552</v>
      </c>
      <c r="D507" s="628" t="s">
        <v>553</v>
      </c>
      <c r="E507" s="627" t="s">
        <v>4305</v>
      </c>
      <c r="F507" s="628" t="s">
        <v>4306</v>
      </c>
      <c r="G507" s="627" t="s">
        <v>5150</v>
      </c>
      <c r="H507" s="627" t="s">
        <v>5151</v>
      </c>
      <c r="I507" s="629">
        <v>1718.2</v>
      </c>
      <c r="J507" s="629">
        <v>10</v>
      </c>
      <c r="K507" s="630">
        <v>14036</v>
      </c>
    </row>
    <row r="508" spans="1:11" ht="14.4" customHeight="1" x14ac:dyDescent="0.3">
      <c r="A508" s="625" t="s">
        <v>526</v>
      </c>
      <c r="B508" s="626" t="s">
        <v>528</v>
      </c>
      <c r="C508" s="627" t="s">
        <v>552</v>
      </c>
      <c r="D508" s="628" t="s">
        <v>553</v>
      </c>
      <c r="E508" s="627" t="s">
        <v>4305</v>
      </c>
      <c r="F508" s="628" t="s">
        <v>4306</v>
      </c>
      <c r="G508" s="627" t="s">
        <v>5152</v>
      </c>
      <c r="H508" s="627" t="s">
        <v>5153</v>
      </c>
      <c r="I508" s="629">
        <v>197.995</v>
      </c>
      <c r="J508" s="629">
        <v>20</v>
      </c>
      <c r="K508" s="630">
        <v>3959.25</v>
      </c>
    </row>
    <row r="509" spans="1:11" ht="14.4" customHeight="1" x14ac:dyDescent="0.3">
      <c r="A509" s="625" t="s">
        <v>526</v>
      </c>
      <c r="B509" s="626" t="s">
        <v>528</v>
      </c>
      <c r="C509" s="627" t="s">
        <v>552</v>
      </c>
      <c r="D509" s="628" t="s">
        <v>553</v>
      </c>
      <c r="E509" s="627" t="s">
        <v>4305</v>
      </c>
      <c r="F509" s="628" t="s">
        <v>4306</v>
      </c>
      <c r="G509" s="627" t="s">
        <v>5154</v>
      </c>
      <c r="H509" s="627" t="s">
        <v>5155</v>
      </c>
      <c r="I509" s="629">
        <v>49.95</v>
      </c>
      <c r="J509" s="629">
        <v>10</v>
      </c>
      <c r="K509" s="630">
        <v>499.48</v>
      </c>
    </row>
    <row r="510" spans="1:11" ht="14.4" customHeight="1" x14ac:dyDescent="0.3">
      <c r="A510" s="625" t="s">
        <v>526</v>
      </c>
      <c r="B510" s="626" t="s">
        <v>528</v>
      </c>
      <c r="C510" s="627" t="s">
        <v>552</v>
      </c>
      <c r="D510" s="628" t="s">
        <v>553</v>
      </c>
      <c r="E510" s="627" t="s">
        <v>4305</v>
      </c>
      <c r="F510" s="628" t="s">
        <v>4306</v>
      </c>
      <c r="G510" s="627" t="s">
        <v>5156</v>
      </c>
      <c r="H510" s="627" t="s">
        <v>5157</v>
      </c>
      <c r="I510" s="629">
        <v>154</v>
      </c>
      <c r="J510" s="629">
        <v>10</v>
      </c>
      <c r="K510" s="630">
        <v>1539.97</v>
      </c>
    </row>
    <row r="511" spans="1:11" ht="14.4" customHeight="1" x14ac:dyDescent="0.3">
      <c r="A511" s="625" t="s">
        <v>526</v>
      </c>
      <c r="B511" s="626" t="s">
        <v>528</v>
      </c>
      <c r="C511" s="627" t="s">
        <v>552</v>
      </c>
      <c r="D511" s="628" t="s">
        <v>553</v>
      </c>
      <c r="E511" s="627" t="s">
        <v>4305</v>
      </c>
      <c r="F511" s="628" t="s">
        <v>4306</v>
      </c>
      <c r="G511" s="627" t="s">
        <v>5158</v>
      </c>
      <c r="H511" s="627" t="s">
        <v>5095</v>
      </c>
      <c r="I511" s="629">
        <v>104.06</v>
      </c>
      <c r="J511" s="629">
        <v>30</v>
      </c>
      <c r="K511" s="630">
        <v>3121.8</v>
      </c>
    </row>
    <row r="512" spans="1:11" ht="14.4" customHeight="1" x14ac:dyDescent="0.3">
      <c r="A512" s="625" t="s">
        <v>526</v>
      </c>
      <c r="B512" s="626" t="s">
        <v>528</v>
      </c>
      <c r="C512" s="627" t="s">
        <v>552</v>
      </c>
      <c r="D512" s="628" t="s">
        <v>553</v>
      </c>
      <c r="E512" s="627" t="s">
        <v>4305</v>
      </c>
      <c r="F512" s="628" t="s">
        <v>4306</v>
      </c>
      <c r="G512" s="627" t="s">
        <v>5159</v>
      </c>
      <c r="H512" s="627" t="s">
        <v>5160</v>
      </c>
      <c r="I512" s="629">
        <v>40</v>
      </c>
      <c r="J512" s="629">
        <v>50</v>
      </c>
      <c r="K512" s="630">
        <v>1999.85</v>
      </c>
    </row>
    <row r="513" spans="1:11" ht="14.4" customHeight="1" x14ac:dyDescent="0.3">
      <c r="A513" s="625" t="s">
        <v>526</v>
      </c>
      <c r="B513" s="626" t="s">
        <v>528</v>
      </c>
      <c r="C513" s="627" t="s">
        <v>552</v>
      </c>
      <c r="D513" s="628" t="s">
        <v>553</v>
      </c>
      <c r="E513" s="627" t="s">
        <v>4305</v>
      </c>
      <c r="F513" s="628" t="s">
        <v>4306</v>
      </c>
      <c r="G513" s="627" t="s">
        <v>5161</v>
      </c>
      <c r="H513" s="627" t="s">
        <v>5162</v>
      </c>
      <c r="I513" s="629">
        <v>48.715000000000003</v>
      </c>
      <c r="J513" s="629">
        <v>20</v>
      </c>
      <c r="K513" s="630">
        <v>974.25</v>
      </c>
    </row>
    <row r="514" spans="1:11" ht="14.4" customHeight="1" x14ac:dyDescent="0.3">
      <c r="A514" s="625" t="s">
        <v>526</v>
      </c>
      <c r="B514" s="626" t="s">
        <v>528</v>
      </c>
      <c r="C514" s="627" t="s">
        <v>552</v>
      </c>
      <c r="D514" s="628" t="s">
        <v>553</v>
      </c>
      <c r="E514" s="627" t="s">
        <v>4305</v>
      </c>
      <c r="F514" s="628" t="s">
        <v>4306</v>
      </c>
      <c r="G514" s="627" t="s">
        <v>5163</v>
      </c>
      <c r="H514" s="627" t="s">
        <v>5164</v>
      </c>
      <c r="I514" s="629">
        <v>49.95</v>
      </c>
      <c r="J514" s="629">
        <v>10</v>
      </c>
      <c r="K514" s="630">
        <v>499.5</v>
      </c>
    </row>
    <row r="515" spans="1:11" ht="14.4" customHeight="1" x14ac:dyDescent="0.3">
      <c r="A515" s="625" t="s">
        <v>526</v>
      </c>
      <c r="B515" s="626" t="s">
        <v>528</v>
      </c>
      <c r="C515" s="627" t="s">
        <v>552</v>
      </c>
      <c r="D515" s="628" t="s">
        <v>553</v>
      </c>
      <c r="E515" s="627" t="s">
        <v>4305</v>
      </c>
      <c r="F515" s="628" t="s">
        <v>4306</v>
      </c>
      <c r="G515" s="627" t="s">
        <v>5165</v>
      </c>
      <c r="H515" s="627" t="s">
        <v>5166</v>
      </c>
      <c r="I515" s="629">
        <v>48.715000000000003</v>
      </c>
      <c r="J515" s="629">
        <v>20</v>
      </c>
      <c r="K515" s="630">
        <v>974.25</v>
      </c>
    </row>
    <row r="516" spans="1:11" ht="14.4" customHeight="1" x14ac:dyDescent="0.3">
      <c r="A516" s="625" t="s">
        <v>526</v>
      </c>
      <c r="B516" s="626" t="s">
        <v>528</v>
      </c>
      <c r="C516" s="627" t="s">
        <v>552</v>
      </c>
      <c r="D516" s="628" t="s">
        <v>553</v>
      </c>
      <c r="E516" s="627" t="s">
        <v>4305</v>
      </c>
      <c r="F516" s="628" t="s">
        <v>4306</v>
      </c>
      <c r="G516" s="627" t="s">
        <v>5167</v>
      </c>
      <c r="H516" s="627" t="s">
        <v>5168</v>
      </c>
      <c r="I516" s="629">
        <v>48.715000000000003</v>
      </c>
      <c r="J516" s="629">
        <v>20</v>
      </c>
      <c r="K516" s="630">
        <v>974.23</v>
      </c>
    </row>
    <row r="517" spans="1:11" ht="14.4" customHeight="1" x14ac:dyDescent="0.3">
      <c r="A517" s="625" t="s">
        <v>526</v>
      </c>
      <c r="B517" s="626" t="s">
        <v>528</v>
      </c>
      <c r="C517" s="627" t="s">
        <v>552</v>
      </c>
      <c r="D517" s="628" t="s">
        <v>553</v>
      </c>
      <c r="E517" s="627" t="s">
        <v>4305</v>
      </c>
      <c r="F517" s="628" t="s">
        <v>4306</v>
      </c>
      <c r="G517" s="627" t="s">
        <v>5169</v>
      </c>
      <c r="H517" s="627" t="s">
        <v>5170</v>
      </c>
      <c r="I517" s="629">
        <v>49.96</v>
      </c>
      <c r="J517" s="629">
        <v>20</v>
      </c>
      <c r="K517" s="630">
        <v>999.24</v>
      </c>
    </row>
    <row r="518" spans="1:11" ht="14.4" customHeight="1" x14ac:dyDescent="0.3">
      <c r="A518" s="625" t="s">
        <v>526</v>
      </c>
      <c r="B518" s="626" t="s">
        <v>528</v>
      </c>
      <c r="C518" s="627" t="s">
        <v>552</v>
      </c>
      <c r="D518" s="628" t="s">
        <v>553</v>
      </c>
      <c r="E518" s="627" t="s">
        <v>4305</v>
      </c>
      <c r="F518" s="628" t="s">
        <v>4306</v>
      </c>
      <c r="G518" s="627" t="s">
        <v>5171</v>
      </c>
      <c r="H518" s="627" t="s">
        <v>5172</v>
      </c>
      <c r="I518" s="629">
        <v>48.719999999999992</v>
      </c>
      <c r="J518" s="629">
        <v>40</v>
      </c>
      <c r="K518" s="630">
        <v>1948.78</v>
      </c>
    </row>
    <row r="519" spans="1:11" ht="14.4" customHeight="1" x14ac:dyDescent="0.3">
      <c r="A519" s="625" t="s">
        <v>526</v>
      </c>
      <c r="B519" s="626" t="s">
        <v>528</v>
      </c>
      <c r="C519" s="627" t="s">
        <v>552</v>
      </c>
      <c r="D519" s="628" t="s">
        <v>553</v>
      </c>
      <c r="E519" s="627" t="s">
        <v>4305</v>
      </c>
      <c r="F519" s="628" t="s">
        <v>4306</v>
      </c>
      <c r="G519" s="627" t="s">
        <v>5173</v>
      </c>
      <c r="H519" s="627" t="s">
        <v>5174</v>
      </c>
      <c r="I519" s="629">
        <v>48.715000000000003</v>
      </c>
      <c r="J519" s="629">
        <v>20</v>
      </c>
      <c r="K519" s="630">
        <v>974.23</v>
      </c>
    </row>
    <row r="520" spans="1:11" ht="14.4" customHeight="1" x14ac:dyDescent="0.3">
      <c r="A520" s="625" t="s">
        <v>526</v>
      </c>
      <c r="B520" s="626" t="s">
        <v>528</v>
      </c>
      <c r="C520" s="627" t="s">
        <v>552</v>
      </c>
      <c r="D520" s="628" t="s">
        <v>553</v>
      </c>
      <c r="E520" s="627" t="s">
        <v>4305</v>
      </c>
      <c r="F520" s="628" t="s">
        <v>4306</v>
      </c>
      <c r="G520" s="627" t="s">
        <v>5175</v>
      </c>
      <c r="H520" s="627" t="s">
        <v>5176</v>
      </c>
      <c r="I520" s="629">
        <v>49.95</v>
      </c>
      <c r="J520" s="629">
        <v>10</v>
      </c>
      <c r="K520" s="630">
        <v>499.48</v>
      </c>
    </row>
    <row r="521" spans="1:11" ht="14.4" customHeight="1" x14ac:dyDescent="0.3">
      <c r="A521" s="625" t="s">
        <v>526</v>
      </c>
      <c r="B521" s="626" t="s">
        <v>528</v>
      </c>
      <c r="C521" s="627" t="s">
        <v>552</v>
      </c>
      <c r="D521" s="628" t="s">
        <v>553</v>
      </c>
      <c r="E521" s="627" t="s">
        <v>4305</v>
      </c>
      <c r="F521" s="628" t="s">
        <v>4306</v>
      </c>
      <c r="G521" s="627" t="s">
        <v>5177</v>
      </c>
      <c r="H521" s="627" t="s">
        <v>5178</v>
      </c>
      <c r="I521" s="629">
        <v>8.98</v>
      </c>
      <c r="J521" s="629">
        <v>10</v>
      </c>
      <c r="K521" s="630">
        <v>89.75</v>
      </c>
    </row>
    <row r="522" spans="1:11" ht="14.4" customHeight="1" x14ac:dyDescent="0.3">
      <c r="A522" s="625" t="s">
        <v>526</v>
      </c>
      <c r="B522" s="626" t="s">
        <v>528</v>
      </c>
      <c r="C522" s="627" t="s">
        <v>552</v>
      </c>
      <c r="D522" s="628" t="s">
        <v>553</v>
      </c>
      <c r="E522" s="627" t="s">
        <v>4305</v>
      </c>
      <c r="F522" s="628" t="s">
        <v>4306</v>
      </c>
      <c r="G522" s="627" t="s">
        <v>5177</v>
      </c>
      <c r="H522" s="627" t="s">
        <v>5179</v>
      </c>
      <c r="I522" s="629">
        <v>9.44</v>
      </c>
      <c r="J522" s="629">
        <v>10</v>
      </c>
      <c r="K522" s="630">
        <v>94.38</v>
      </c>
    </row>
    <row r="523" spans="1:11" ht="14.4" customHeight="1" x14ac:dyDescent="0.3">
      <c r="A523" s="625" t="s">
        <v>526</v>
      </c>
      <c r="B523" s="626" t="s">
        <v>528</v>
      </c>
      <c r="C523" s="627" t="s">
        <v>552</v>
      </c>
      <c r="D523" s="628" t="s">
        <v>553</v>
      </c>
      <c r="E523" s="627" t="s">
        <v>4305</v>
      </c>
      <c r="F523" s="628" t="s">
        <v>4306</v>
      </c>
      <c r="G523" s="627" t="s">
        <v>5180</v>
      </c>
      <c r="H523" s="627" t="s">
        <v>5181</v>
      </c>
      <c r="I523" s="629">
        <v>8.9700000000000006</v>
      </c>
      <c r="J523" s="629">
        <v>10</v>
      </c>
      <c r="K523" s="630">
        <v>89.7</v>
      </c>
    </row>
    <row r="524" spans="1:11" ht="14.4" customHeight="1" x14ac:dyDescent="0.3">
      <c r="A524" s="625" t="s">
        <v>526</v>
      </c>
      <c r="B524" s="626" t="s">
        <v>528</v>
      </c>
      <c r="C524" s="627" t="s">
        <v>552</v>
      </c>
      <c r="D524" s="628" t="s">
        <v>553</v>
      </c>
      <c r="E524" s="627" t="s">
        <v>4305</v>
      </c>
      <c r="F524" s="628" t="s">
        <v>4306</v>
      </c>
      <c r="G524" s="627" t="s">
        <v>5182</v>
      </c>
      <c r="H524" s="627" t="s">
        <v>5183</v>
      </c>
      <c r="I524" s="629">
        <v>9.2050000000000001</v>
      </c>
      <c r="J524" s="629">
        <v>20</v>
      </c>
      <c r="K524" s="630">
        <v>184.07999999999998</v>
      </c>
    </row>
    <row r="525" spans="1:11" ht="14.4" customHeight="1" x14ac:dyDescent="0.3">
      <c r="A525" s="625" t="s">
        <v>526</v>
      </c>
      <c r="B525" s="626" t="s">
        <v>528</v>
      </c>
      <c r="C525" s="627" t="s">
        <v>552</v>
      </c>
      <c r="D525" s="628" t="s">
        <v>553</v>
      </c>
      <c r="E525" s="627" t="s">
        <v>4305</v>
      </c>
      <c r="F525" s="628" t="s">
        <v>4306</v>
      </c>
      <c r="G525" s="627" t="s">
        <v>5184</v>
      </c>
      <c r="H525" s="627" t="s">
        <v>5185</v>
      </c>
      <c r="I525" s="629">
        <v>9.2833333333333332</v>
      </c>
      <c r="J525" s="629">
        <v>30</v>
      </c>
      <c r="K525" s="630">
        <v>278.48</v>
      </c>
    </row>
    <row r="526" spans="1:11" ht="14.4" customHeight="1" x14ac:dyDescent="0.3">
      <c r="A526" s="625" t="s">
        <v>526</v>
      </c>
      <c r="B526" s="626" t="s">
        <v>528</v>
      </c>
      <c r="C526" s="627" t="s">
        <v>552</v>
      </c>
      <c r="D526" s="628" t="s">
        <v>553</v>
      </c>
      <c r="E526" s="627" t="s">
        <v>4305</v>
      </c>
      <c r="F526" s="628" t="s">
        <v>4306</v>
      </c>
      <c r="G526" s="627" t="s">
        <v>5186</v>
      </c>
      <c r="H526" s="627" t="s">
        <v>5187</v>
      </c>
      <c r="I526" s="629">
        <v>11.14</v>
      </c>
      <c r="J526" s="629">
        <v>20</v>
      </c>
      <c r="K526" s="630">
        <v>222.8</v>
      </c>
    </row>
    <row r="527" spans="1:11" ht="14.4" customHeight="1" x14ac:dyDescent="0.3">
      <c r="A527" s="625" t="s">
        <v>526</v>
      </c>
      <c r="B527" s="626" t="s">
        <v>528</v>
      </c>
      <c r="C527" s="627" t="s">
        <v>552</v>
      </c>
      <c r="D527" s="628" t="s">
        <v>553</v>
      </c>
      <c r="E527" s="627" t="s">
        <v>4305</v>
      </c>
      <c r="F527" s="628" t="s">
        <v>4306</v>
      </c>
      <c r="G527" s="627" t="s">
        <v>5188</v>
      </c>
      <c r="H527" s="627" t="s">
        <v>5189</v>
      </c>
      <c r="I527" s="629">
        <v>9.1300000000000008</v>
      </c>
      <c r="J527" s="629">
        <v>30</v>
      </c>
      <c r="K527" s="630">
        <v>273.83</v>
      </c>
    </row>
    <row r="528" spans="1:11" ht="14.4" customHeight="1" x14ac:dyDescent="0.3">
      <c r="A528" s="625" t="s">
        <v>526</v>
      </c>
      <c r="B528" s="626" t="s">
        <v>528</v>
      </c>
      <c r="C528" s="627" t="s">
        <v>552</v>
      </c>
      <c r="D528" s="628" t="s">
        <v>553</v>
      </c>
      <c r="E528" s="627" t="s">
        <v>4305</v>
      </c>
      <c r="F528" s="628" t="s">
        <v>4306</v>
      </c>
      <c r="G528" s="627" t="s">
        <v>5190</v>
      </c>
      <c r="H528" s="627" t="s">
        <v>5191</v>
      </c>
      <c r="I528" s="629">
        <v>471.9</v>
      </c>
      <c r="J528" s="629">
        <v>2</v>
      </c>
      <c r="K528" s="630">
        <v>943.8</v>
      </c>
    </row>
    <row r="529" spans="1:11" ht="14.4" customHeight="1" x14ac:dyDescent="0.3">
      <c r="A529" s="625" t="s">
        <v>526</v>
      </c>
      <c r="B529" s="626" t="s">
        <v>528</v>
      </c>
      <c r="C529" s="627" t="s">
        <v>552</v>
      </c>
      <c r="D529" s="628" t="s">
        <v>553</v>
      </c>
      <c r="E529" s="627" t="s">
        <v>4305</v>
      </c>
      <c r="F529" s="628" t="s">
        <v>4306</v>
      </c>
      <c r="G529" s="627" t="s">
        <v>5190</v>
      </c>
      <c r="H529" s="627" t="s">
        <v>5192</v>
      </c>
      <c r="I529" s="629">
        <v>350.9</v>
      </c>
      <c r="J529" s="629">
        <v>1</v>
      </c>
      <c r="K529" s="630">
        <v>350.9</v>
      </c>
    </row>
    <row r="530" spans="1:11" ht="14.4" customHeight="1" x14ac:dyDescent="0.3">
      <c r="A530" s="625" t="s">
        <v>526</v>
      </c>
      <c r="B530" s="626" t="s">
        <v>528</v>
      </c>
      <c r="C530" s="627" t="s">
        <v>552</v>
      </c>
      <c r="D530" s="628" t="s">
        <v>553</v>
      </c>
      <c r="E530" s="627" t="s">
        <v>4305</v>
      </c>
      <c r="F530" s="628" t="s">
        <v>4306</v>
      </c>
      <c r="G530" s="627" t="s">
        <v>5190</v>
      </c>
      <c r="H530" s="627" t="s">
        <v>5193</v>
      </c>
      <c r="I530" s="629">
        <v>350.9</v>
      </c>
      <c r="J530" s="629">
        <v>2</v>
      </c>
      <c r="K530" s="630">
        <v>701.8</v>
      </c>
    </row>
    <row r="531" spans="1:11" ht="14.4" customHeight="1" x14ac:dyDescent="0.3">
      <c r="A531" s="625" t="s">
        <v>526</v>
      </c>
      <c r="B531" s="626" t="s">
        <v>528</v>
      </c>
      <c r="C531" s="627" t="s">
        <v>552</v>
      </c>
      <c r="D531" s="628" t="s">
        <v>553</v>
      </c>
      <c r="E531" s="627" t="s">
        <v>4305</v>
      </c>
      <c r="F531" s="628" t="s">
        <v>4306</v>
      </c>
      <c r="G531" s="627" t="s">
        <v>5194</v>
      </c>
      <c r="H531" s="627" t="s">
        <v>5195</v>
      </c>
      <c r="I531" s="629">
        <v>152.46</v>
      </c>
      <c r="J531" s="629">
        <v>20</v>
      </c>
      <c r="K531" s="630">
        <v>3049.2</v>
      </c>
    </row>
    <row r="532" spans="1:11" ht="14.4" customHeight="1" x14ac:dyDescent="0.3">
      <c r="A532" s="625" t="s">
        <v>526</v>
      </c>
      <c r="B532" s="626" t="s">
        <v>528</v>
      </c>
      <c r="C532" s="627" t="s">
        <v>552</v>
      </c>
      <c r="D532" s="628" t="s">
        <v>553</v>
      </c>
      <c r="E532" s="627" t="s">
        <v>4305</v>
      </c>
      <c r="F532" s="628" t="s">
        <v>4306</v>
      </c>
      <c r="G532" s="627" t="s">
        <v>5196</v>
      </c>
      <c r="H532" s="627" t="s">
        <v>5197</v>
      </c>
      <c r="I532" s="629">
        <v>209.33</v>
      </c>
      <c r="J532" s="629">
        <v>20</v>
      </c>
      <c r="K532" s="630">
        <v>4186.6000000000004</v>
      </c>
    </row>
    <row r="533" spans="1:11" ht="14.4" customHeight="1" x14ac:dyDescent="0.3">
      <c r="A533" s="625" t="s">
        <v>526</v>
      </c>
      <c r="B533" s="626" t="s">
        <v>528</v>
      </c>
      <c r="C533" s="627" t="s">
        <v>552</v>
      </c>
      <c r="D533" s="628" t="s">
        <v>553</v>
      </c>
      <c r="E533" s="627" t="s">
        <v>4305</v>
      </c>
      <c r="F533" s="628" t="s">
        <v>4306</v>
      </c>
      <c r="G533" s="627" t="s">
        <v>5198</v>
      </c>
      <c r="H533" s="627" t="s">
        <v>5199</v>
      </c>
      <c r="I533" s="629">
        <v>162.13999999999999</v>
      </c>
      <c r="J533" s="629">
        <v>20</v>
      </c>
      <c r="K533" s="630">
        <v>3242.8</v>
      </c>
    </row>
    <row r="534" spans="1:11" ht="14.4" customHeight="1" x14ac:dyDescent="0.3">
      <c r="A534" s="625" t="s">
        <v>526</v>
      </c>
      <c r="B534" s="626" t="s">
        <v>528</v>
      </c>
      <c r="C534" s="627" t="s">
        <v>552</v>
      </c>
      <c r="D534" s="628" t="s">
        <v>553</v>
      </c>
      <c r="E534" s="627" t="s">
        <v>4305</v>
      </c>
      <c r="F534" s="628" t="s">
        <v>4306</v>
      </c>
      <c r="G534" s="627" t="s">
        <v>5200</v>
      </c>
      <c r="H534" s="627" t="s">
        <v>5201</v>
      </c>
      <c r="I534" s="629">
        <v>30.25</v>
      </c>
      <c r="J534" s="629">
        <v>50</v>
      </c>
      <c r="K534" s="630">
        <v>1512.5</v>
      </c>
    </row>
    <row r="535" spans="1:11" ht="14.4" customHeight="1" x14ac:dyDescent="0.3">
      <c r="A535" s="625" t="s">
        <v>526</v>
      </c>
      <c r="B535" s="626" t="s">
        <v>528</v>
      </c>
      <c r="C535" s="627" t="s">
        <v>552</v>
      </c>
      <c r="D535" s="628" t="s">
        <v>553</v>
      </c>
      <c r="E535" s="627" t="s">
        <v>4305</v>
      </c>
      <c r="F535" s="628" t="s">
        <v>4306</v>
      </c>
      <c r="G535" s="627" t="s">
        <v>5202</v>
      </c>
      <c r="H535" s="627" t="s">
        <v>5203</v>
      </c>
      <c r="I535" s="629">
        <v>27.225000000000001</v>
      </c>
      <c r="J535" s="629">
        <v>100</v>
      </c>
      <c r="K535" s="630">
        <v>2722.5</v>
      </c>
    </row>
    <row r="536" spans="1:11" ht="14.4" customHeight="1" x14ac:dyDescent="0.3">
      <c r="A536" s="625" t="s">
        <v>526</v>
      </c>
      <c r="B536" s="626" t="s">
        <v>528</v>
      </c>
      <c r="C536" s="627" t="s">
        <v>552</v>
      </c>
      <c r="D536" s="628" t="s">
        <v>553</v>
      </c>
      <c r="E536" s="627" t="s">
        <v>4305</v>
      </c>
      <c r="F536" s="628" t="s">
        <v>4306</v>
      </c>
      <c r="G536" s="627" t="s">
        <v>5204</v>
      </c>
      <c r="H536" s="627" t="s">
        <v>5205</v>
      </c>
      <c r="I536" s="629">
        <v>27.225000000000001</v>
      </c>
      <c r="J536" s="629">
        <v>100</v>
      </c>
      <c r="K536" s="630">
        <v>2722.5</v>
      </c>
    </row>
    <row r="537" spans="1:11" ht="14.4" customHeight="1" x14ac:dyDescent="0.3">
      <c r="A537" s="625" t="s">
        <v>526</v>
      </c>
      <c r="B537" s="626" t="s">
        <v>528</v>
      </c>
      <c r="C537" s="627" t="s">
        <v>552</v>
      </c>
      <c r="D537" s="628" t="s">
        <v>553</v>
      </c>
      <c r="E537" s="627" t="s">
        <v>4305</v>
      </c>
      <c r="F537" s="628" t="s">
        <v>4306</v>
      </c>
      <c r="G537" s="627" t="s">
        <v>5206</v>
      </c>
      <c r="H537" s="627" t="s">
        <v>5207</v>
      </c>
      <c r="I537" s="629">
        <v>30.25</v>
      </c>
      <c r="J537" s="629">
        <v>50</v>
      </c>
      <c r="K537" s="630">
        <v>1512.5</v>
      </c>
    </row>
    <row r="538" spans="1:11" ht="14.4" customHeight="1" x14ac:dyDescent="0.3">
      <c r="A538" s="625" t="s">
        <v>526</v>
      </c>
      <c r="B538" s="626" t="s">
        <v>528</v>
      </c>
      <c r="C538" s="627" t="s">
        <v>552</v>
      </c>
      <c r="D538" s="628" t="s">
        <v>553</v>
      </c>
      <c r="E538" s="627" t="s">
        <v>4305</v>
      </c>
      <c r="F538" s="628" t="s">
        <v>4306</v>
      </c>
      <c r="G538" s="627" t="s">
        <v>5208</v>
      </c>
      <c r="H538" s="627" t="s">
        <v>5209</v>
      </c>
      <c r="I538" s="629">
        <v>72.150000000000006</v>
      </c>
      <c r="J538" s="629">
        <v>25</v>
      </c>
      <c r="K538" s="630">
        <v>1803.81</v>
      </c>
    </row>
    <row r="539" spans="1:11" ht="14.4" customHeight="1" x14ac:dyDescent="0.3">
      <c r="A539" s="625" t="s">
        <v>526</v>
      </c>
      <c r="B539" s="626" t="s">
        <v>528</v>
      </c>
      <c r="C539" s="627" t="s">
        <v>552</v>
      </c>
      <c r="D539" s="628" t="s">
        <v>553</v>
      </c>
      <c r="E539" s="627" t="s">
        <v>4305</v>
      </c>
      <c r="F539" s="628" t="s">
        <v>4306</v>
      </c>
      <c r="G539" s="627" t="s">
        <v>5210</v>
      </c>
      <c r="H539" s="627" t="s">
        <v>5211</v>
      </c>
      <c r="I539" s="629">
        <v>20405</v>
      </c>
      <c r="J539" s="629">
        <v>1</v>
      </c>
      <c r="K539" s="630">
        <v>20405</v>
      </c>
    </row>
    <row r="540" spans="1:11" ht="14.4" customHeight="1" x14ac:dyDescent="0.3">
      <c r="A540" s="625" t="s">
        <v>526</v>
      </c>
      <c r="B540" s="626" t="s">
        <v>528</v>
      </c>
      <c r="C540" s="627" t="s">
        <v>552</v>
      </c>
      <c r="D540" s="628" t="s">
        <v>553</v>
      </c>
      <c r="E540" s="627" t="s">
        <v>4305</v>
      </c>
      <c r="F540" s="628" t="s">
        <v>4306</v>
      </c>
      <c r="G540" s="627" t="s">
        <v>5212</v>
      </c>
      <c r="H540" s="627" t="s">
        <v>5213</v>
      </c>
      <c r="I540" s="629">
        <v>49.95</v>
      </c>
      <c r="J540" s="629">
        <v>10</v>
      </c>
      <c r="K540" s="630">
        <v>499.48</v>
      </c>
    </row>
    <row r="541" spans="1:11" ht="14.4" customHeight="1" x14ac:dyDescent="0.3">
      <c r="A541" s="625" t="s">
        <v>526</v>
      </c>
      <c r="B541" s="626" t="s">
        <v>528</v>
      </c>
      <c r="C541" s="627" t="s">
        <v>552</v>
      </c>
      <c r="D541" s="628" t="s">
        <v>553</v>
      </c>
      <c r="E541" s="627" t="s">
        <v>4305</v>
      </c>
      <c r="F541" s="628" t="s">
        <v>4306</v>
      </c>
      <c r="G541" s="627" t="s">
        <v>5214</v>
      </c>
      <c r="H541" s="627" t="s">
        <v>5215</v>
      </c>
      <c r="I541" s="629">
        <v>380.34000000000003</v>
      </c>
      <c r="J541" s="629">
        <v>3</v>
      </c>
      <c r="K541" s="630">
        <v>1138.2</v>
      </c>
    </row>
    <row r="542" spans="1:11" ht="14.4" customHeight="1" x14ac:dyDescent="0.3">
      <c r="A542" s="625" t="s">
        <v>526</v>
      </c>
      <c r="B542" s="626" t="s">
        <v>528</v>
      </c>
      <c r="C542" s="627" t="s">
        <v>552</v>
      </c>
      <c r="D542" s="628" t="s">
        <v>553</v>
      </c>
      <c r="E542" s="627" t="s">
        <v>4305</v>
      </c>
      <c r="F542" s="628" t="s">
        <v>4306</v>
      </c>
      <c r="G542" s="627" t="s">
        <v>5216</v>
      </c>
      <c r="H542" s="627" t="s">
        <v>5217</v>
      </c>
      <c r="I542" s="629">
        <v>380.34500000000003</v>
      </c>
      <c r="J542" s="629">
        <v>3</v>
      </c>
      <c r="K542" s="630">
        <v>1138.21</v>
      </c>
    </row>
    <row r="543" spans="1:11" ht="14.4" customHeight="1" x14ac:dyDescent="0.3">
      <c r="A543" s="625" t="s">
        <v>526</v>
      </c>
      <c r="B543" s="626" t="s">
        <v>528</v>
      </c>
      <c r="C543" s="627" t="s">
        <v>552</v>
      </c>
      <c r="D543" s="628" t="s">
        <v>553</v>
      </c>
      <c r="E543" s="627" t="s">
        <v>4305</v>
      </c>
      <c r="F543" s="628" t="s">
        <v>4306</v>
      </c>
      <c r="G543" s="627" t="s">
        <v>5218</v>
      </c>
      <c r="H543" s="627" t="s">
        <v>5219</v>
      </c>
      <c r="I543" s="629">
        <v>380.34500000000003</v>
      </c>
      <c r="J543" s="629">
        <v>2</v>
      </c>
      <c r="K543" s="630">
        <v>760.69</v>
      </c>
    </row>
    <row r="544" spans="1:11" ht="14.4" customHeight="1" x14ac:dyDescent="0.3">
      <c r="A544" s="625" t="s">
        <v>526</v>
      </c>
      <c r="B544" s="626" t="s">
        <v>528</v>
      </c>
      <c r="C544" s="627" t="s">
        <v>552</v>
      </c>
      <c r="D544" s="628" t="s">
        <v>553</v>
      </c>
      <c r="E544" s="627" t="s">
        <v>4305</v>
      </c>
      <c r="F544" s="628" t="s">
        <v>4306</v>
      </c>
      <c r="G544" s="627" t="s">
        <v>5220</v>
      </c>
      <c r="H544" s="627" t="s">
        <v>5221</v>
      </c>
      <c r="I544" s="629">
        <v>9.4366666666666656</v>
      </c>
      <c r="J544" s="629">
        <v>30</v>
      </c>
      <c r="K544" s="630">
        <v>283.12</v>
      </c>
    </row>
    <row r="545" spans="1:11" ht="14.4" customHeight="1" x14ac:dyDescent="0.3">
      <c r="A545" s="625" t="s">
        <v>526</v>
      </c>
      <c r="B545" s="626" t="s">
        <v>528</v>
      </c>
      <c r="C545" s="627" t="s">
        <v>552</v>
      </c>
      <c r="D545" s="628" t="s">
        <v>553</v>
      </c>
      <c r="E545" s="627" t="s">
        <v>4305</v>
      </c>
      <c r="F545" s="628" t="s">
        <v>4306</v>
      </c>
      <c r="G545" s="627" t="s">
        <v>5222</v>
      </c>
      <c r="H545" s="627" t="s">
        <v>5223</v>
      </c>
      <c r="I545" s="629">
        <v>1539.12</v>
      </c>
      <c r="J545" s="629">
        <v>1</v>
      </c>
      <c r="K545" s="630">
        <v>1539.12</v>
      </c>
    </row>
    <row r="546" spans="1:11" ht="14.4" customHeight="1" x14ac:dyDescent="0.3">
      <c r="A546" s="625" t="s">
        <v>526</v>
      </c>
      <c r="B546" s="626" t="s">
        <v>528</v>
      </c>
      <c r="C546" s="627" t="s">
        <v>552</v>
      </c>
      <c r="D546" s="628" t="s">
        <v>553</v>
      </c>
      <c r="E546" s="627" t="s">
        <v>4305</v>
      </c>
      <c r="F546" s="628" t="s">
        <v>4306</v>
      </c>
      <c r="G546" s="627" t="s">
        <v>5224</v>
      </c>
      <c r="H546" s="627" t="s">
        <v>5225</v>
      </c>
      <c r="I546" s="629">
        <v>57.48</v>
      </c>
      <c r="J546" s="629">
        <v>2</v>
      </c>
      <c r="K546" s="630">
        <v>114.95</v>
      </c>
    </row>
    <row r="547" spans="1:11" ht="14.4" customHeight="1" x14ac:dyDescent="0.3">
      <c r="A547" s="625" t="s">
        <v>526</v>
      </c>
      <c r="B547" s="626" t="s">
        <v>528</v>
      </c>
      <c r="C547" s="627" t="s">
        <v>552</v>
      </c>
      <c r="D547" s="628" t="s">
        <v>553</v>
      </c>
      <c r="E547" s="627" t="s">
        <v>4305</v>
      </c>
      <c r="F547" s="628" t="s">
        <v>4306</v>
      </c>
      <c r="G547" s="627" t="s">
        <v>5226</v>
      </c>
      <c r="H547" s="627" t="s">
        <v>5227</v>
      </c>
      <c r="I547" s="629">
        <v>57.48</v>
      </c>
      <c r="J547" s="629">
        <v>2</v>
      </c>
      <c r="K547" s="630">
        <v>114.95</v>
      </c>
    </row>
    <row r="548" spans="1:11" ht="14.4" customHeight="1" x14ac:dyDescent="0.3">
      <c r="A548" s="625" t="s">
        <v>526</v>
      </c>
      <c r="B548" s="626" t="s">
        <v>528</v>
      </c>
      <c r="C548" s="627" t="s">
        <v>552</v>
      </c>
      <c r="D548" s="628" t="s">
        <v>553</v>
      </c>
      <c r="E548" s="627" t="s">
        <v>4305</v>
      </c>
      <c r="F548" s="628" t="s">
        <v>4306</v>
      </c>
      <c r="G548" s="627" t="s">
        <v>5228</v>
      </c>
      <c r="H548" s="627" t="s">
        <v>5229</v>
      </c>
      <c r="I548" s="629">
        <v>188.75</v>
      </c>
      <c r="J548" s="629">
        <v>4</v>
      </c>
      <c r="K548" s="630">
        <v>755</v>
      </c>
    </row>
    <row r="549" spans="1:11" ht="14.4" customHeight="1" x14ac:dyDescent="0.3">
      <c r="A549" s="625" t="s">
        <v>526</v>
      </c>
      <c r="B549" s="626" t="s">
        <v>528</v>
      </c>
      <c r="C549" s="627" t="s">
        <v>552</v>
      </c>
      <c r="D549" s="628" t="s">
        <v>553</v>
      </c>
      <c r="E549" s="627" t="s">
        <v>4305</v>
      </c>
      <c r="F549" s="628" t="s">
        <v>4306</v>
      </c>
      <c r="G549" s="627" t="s">
        <v>5230</v>
      </c>
      <c r="H549" s="627" t="s">
        <v>5231</v>
      </c>
      <c r="I549" s="629">
        <v>197.96</v>
      </c>
      <c r="J549" s="629">
        <v>20</v>
      </c>
      <c r="K549" s="630">
        <v>3959.12</v>
      </c>
    </row>
    <row r="550" spans="1:11" ht="14.4" customHeight="1" x14ac:dyDescent="0.3">
      <c r="A550" s="625" t="s">
        <v>526</v>
      </c>
      <c r="B550" s="626" t="s">
        <v>528</v>
      </c>
      <c r="C550" s="627" t="s">
        <v>552</v>
      </c>
      <c r="D550" s="628" t="s">
        <v>553</v>
      </c>
      <c r="E550" s="627" t="s">
        <v>4305</v>
      </c>
      <c r="F550" s="628" t="s">
        <v>4306</v>
      </c>
      <c r="G550" s="627" t="s">
        <v>5232</v>
      </c>
      <c r="H550" s="627" t="s">
        <v>5233</v>
      </c>
      <c r="I550" s="629">
        <v>9.44</v>
      </c>
      <c r="J550" s="629">
        <v>10</v>
      </c>
      <c r="K550" s="630">
        <v>94.38</v>
      </c>
    </row>
    <row r="551" spans="1:11" ht="14.4" customHeight="1" x14ac:dyDescent="0.3">
      <c r="A551" s="625" t="s">
        <v>526</v>
      </c>
      <c r="B551" s="626" t="s">
        <v>528</v>
      </c>
      <c r="C551" s="627" t="s">
        <v>552</v>
      </c>
      <c r="D551" s="628" t="s">
        <v>553</v>
      </c>
      <c r="E551" s="627" t="s">
        <v>4305</v>
      </c>
      <c r="F551" s="628" t="s">
        <v>4306</v>
      </c>
      <c r="G551" s="627" t="s">
        <v>5234</v>
      </c>
      <c r="H551" s="627" t="s">
        <v>5235</v>
      </c>
      <c r="I551" s="629">
        <v>77.44</v>
      </c>
      <c r="J551" s="629">
        <v>5</v>
      </c>
      <c r="K551" s="630">
        <v>387.2</v>
      </c>
    </row>
    <row r="552" spans="1:11" ht="14.4" customHeight="1" x14ac:dyDescent="0.3">
      <c r="A552" s="625" t="s">
        <v>526</v>
      </c>
      <c r="B552" s="626" t="s">
        <v>528</v>
      </c>
      <c r="C552" s="627" t="s">
        <v>552</v>
      </c>
      <c r="D552" s="628" t="s">
        <v>553</v>
      </c>
      <c r="E552" s="627" t="s">
        <v>4313</v>
      </c>
      <c r="F552" s="628" t="s">
        <v>4314</v>
      </c>
      <c r="G552" s="627" t="s">
        <v>4896</v>
      </c>
      <c r="H552" s="627" t="s">
        <v>4897</v>
      </c>
      <c r="I552" s="629">
        <v>8.116041666666673</v>
      </c>
      <c r="J552" s="629">
        <v>7630</v>
      </c>
      <c r="K552" s="630">
        <v>62000.800000000003</v>
      </c>
    </row>
    <row r="553" spans="1:11" ht="14.4" customHeight="1" x14ac:dyDescent="0.3">
      <c r="A553" s="625" t="s">
        <v>526</v>
      </c>
      <c r="B553" s="626" t="s">
        <v>528</v>
      </c>
      <c r="C553" s="627" t="s">
        <v>552</v>
      </c>
      <c r="D553" s="628" t="s">
        <v>553</v>
      </c>
      <c r="E553" s="627" t="s">
        <v>4313</v>
      </c>
      <c r="F553" s="628" t="s">
        <v>4314</v>
      </c>
      <c r="G553" s="627" t="s">
        <v>4898</v>
      </c>
      <c r="H553" s="627" t="s">
        <v>4899</v>
      </c>
      <c r="I553" s="629">
        <v>12.53</v>
      </c>
      <c r="J553" s="629">
        <v>50</v>
      </c>
      <c r="K553" s="630">
        <v>626.5</v>
      </c>
    </row>
    <row r="554" spans="1:11" ht="14.4" customHeight="1" x14ac:dyDescent="0.3">
      <c r="A554" s="625" t="s">
        <v>526</v>
      </c>
      <c r="B554" s="626" t="s">
        <v>528</v>
      </c>
      <c r="C554" s="627" t="s">
        <v>552</v>
      </c>
      <c r="D554" s="628" t="s">
        <v>553</v>
      </c>
      <c r="E554" s="627" t="s">
        <v>4313</v>
      </c>
      <c r="F554" s="628" t="s">
        <v>4314</v>
      </c>
      <c r="G554" s="627" t="s">
        <v>5236</v>
      </c>
      <c r="H554" s="627" t="s">
        <v>5237</v>
      </c>
      <c r="I554" s="629">
        <v>12.43705882352941</v>
      </c>
      <c r="J554" s="629">
        <v>500</v>
      </c>
      <c r="K554" s="630">
        <v>6264.8</v>
      </c>
    </row>
    <row r="555" spans="1:11" ht="14.4" customHeight="1" x14ac:dyDescent="0.3">
      <c r="A555" s="625" t="s">
        <v>526</v>
      </c>
      <c r="B555" s="626" t="s">
        <v>528</v>
      </c>
      <c r="C555" s="627" t="s">
        <v>552</v>
      </c>
      <c r="D555" s="628" t="s">
        <v>553</v>
      </c>
      <c r="E555" s="627" t="s">
        <v>4313</v>
      </c>
      <c r="F555" s="628" t="s">
        <v>4314</v>
      </c>
      <c r="G555" s="627" t="s">
        <v>5236</v>
      </c>
      <c r="H555" s="627" t="s">
        <v>5238</v>
      </c>
      <c r="I555" s="629">
        <v>12.708</v>
      </c>
      <c r="J555" s="629">
        <v>130</v>
      </c>
      <c r="K555" s="630">
        <v>1652.1</v>
      </c>
    </row>
    <row r="556" spans="1:11" ht="14.4" customHeight="1" x14ac:dyDescent="0.3">
      <c r="A556" s="625" t="s">
        <v>526</v>
      </c>
      <c r="B556" s="626" t="s">
        <v>528</v>
      </c>
      <c r="C556" s="627" t="s">
        <v>552</v>
      </c>
      <c r="D556" s="628" t="s">
        <v>553</v>
      </c>
      <c r="E556" s="627" t="s">
        <v>4317</v>
      </c>
      <c r="F556" s="628" t="s">
        <v>4318</v>
      </c>
      <c r="G556" s="627" t="s">
        <v>4353</v>
      </c>
      <c r="H556" s="627" t="s">
        <v>4354</v>
      </c>
      <c r="I556" s="629">
        <v>180.43800000000002</v>
      </c>
      <c r="J556" s="629">
        <v>150</v>
      </c>
      <c r="K556" s="630">
        <v>27065.15</v>
      </c>
    </row>
    <row r="557" spans="1:11" ht="14.4" customHeight="1" x14ac:dyDescent="0.3">
      <c r="A557" s="625" t="s">
        <v>526</v>
      </c>
      <c r="B557" s="626" t="s">
        <v>528</v>
      </c>
      <c r="C557" s="627" t="s">
        <v>552</v>
      </c>
      <c r="D557" s="628" t="s">
        <v>553</v>
      </c>
      <c r="E557" s="627" t="s">
        <v>4317</v>
      </c>
      <c r="F557" s="628" t="s">
        <v>4318</v>
      </c>
      <c r="G557" s="627" t="s">
        <v>4355</v>
      </c>
      <c r="H557" s="627" t="s">
        <v>4356</v>
      </c>
      <c r="I557" s="629">
        <v>0.3005000000000001</v>
      </c>
      <c r="J557" s="629">
        <v>7000</v>
      </c>
      <c r="K557" s="630">
        <v>2102</v>
      </c>
    </row>
    <row r="558" spans="1:11" ht="14.4" customHeight="1" x14ac:dyDescent="0.3">
      <c r="A558" s="625" t="s">
        <v>526</v>
      </c>
      <c r="B558" s="626" t="s">
        <v>528</v>
      </c>
      <c r="C558" s="627" t="s">
        <v>552</v>
      </c>
      <c r="D558" s="628" t="s">
        <v>553</v>
      </c>
      <c r="E558" s="627" t="s">
        <v>4317</v>
      </c>
      <c r="F558" s="628" t="s">
        <v>4318</v>
      </c>
      <c r="G558" s="627" t="s">
        <v>4357</v>
      </c>
      <c r="H558" s="627" t="s">
        <v>4358</v>
      </c>
      <c r="I558" s="629">
        <v>0.30029411764705882</v>
      </c>
      <c r="J558" s="629">
        <v>6100</v>
      </c>
      <c r="K558" s="630">
        <v>1833</v>
      </c>
    </row>
    <row r="559" spans="1:11" ht="14.4" customHeight="1" x14ac:dyDescent="0.3">
      <c r="A559" s="625" t="s">
        <v>526</v>
      </c>
      <c r="B559" s="626" t="s">
        <v>528</v>
      </c>
      <c r="C559" s="627" t="s">
        <v>552</v>
      </c>
      <c r="D559" s="628" t="s">
        <v>553</v>
      </c>
      <c r="E559" s="627" t="s">
        <v>4317</v>
      </c>
      <c r="F559" s="628" t="s">
        <v>4318</v>
      </c>
      <c r="G559" s="627" t="s">
        <v>5239</v>
      </c>
      <c r="H559" s="627" t="s">
        <v>5240</v>
      </c>
      <c r="I559" s="629">
        <v>0.68</v>
      </c>
      <c r="J559" s="629">
        <v>100</v>
      </c>
      <c r="K559" s="630">
        <v>68</v>
      </c>
    </row>
    <row r="560" spans="1:11" ht="14.4" customHeight="1" x14ac:dyDescent="0.3">
      <c r="A560" s="625" t="s">
        <v>526</v>
      </c>
      <c r="B560" s="626" t="s">
        <v>528</v>
      </c>
      <c r="C560" s="627" t="s">
        <v>552</v>
      </c>
      <c r="D560" s="628" t="s">
        <v>553</v>
      </c>
      <c r="E560" s="627" t="s">
        <v>4317</v>
      </c>
      <c r="F560" s="628" t="s">
        <v>4318</v>
      </c>
      <c r="G560" s="627" t="s">
        <v>5241</v>
      </c>
      <c r="H560" s="627" t="s">
        <v>5242</v>
      </c>
      <c r="I560" s="629">
        <v>48.824285714285715</v>
      </c>
      <c r="J560" s="629">
        <v>225</v>
      </c>
      <c r="K560" s="630">
        <v>10985.49</v>
      </c>
    </row>
    <row r="561" spans="1:11" ht="14.4" customHeight="1" x14ac:dyDescent="0.3">
      <c r="A561" s="625" t="s">
        <v>526</v>
      </c>
      <c r="B561" s="626" t="s">
        <v>528</v>
      </c>
      <c r="C561" s="627" t="s">
        <v>552</v>
      </c>
      <c r="D561" s="628" t="s">
        <v>553</v>
      </c>
      <c r="E561" s="627" t="s">
        <v>4317</v>
      </c>
      <c r="F561" s="628" t="s">
        <v>4318</v>
      </c>
      <c r="G561" s="627" t="s">
        <v>4359</v>
      </c>
      <c r="H561" s="627" t="s">
        <v>4360</v>
      </c>
      <c r="I561" s="629">
        <v>0.30161290322580664</v>
      </c>
      <c r="J561" s="629">
        <v>15900</v>
      </c>
      <c r="K561" s="630">
        <v>4790</v>
      </c>
    </row>
    <row r="562" spans="1:11" ht="14.4" customHeight="1" x14ac:dyDescent="0.3">
      <c r="A562" s="625" t="s">
        <v>526</v>
      </c>
      <c r="B562" s="626" t="s">
        <v>528</v>
      </c>
      <c r="C562" s="627" t="s">
        <v>552</v>
      </c>
      <c r="D562" s="628" t="s">
        <v>553</v>
      </c>
      <c r="E562" s="627" t="s">
        <v>4317</v>
      </c>
      <c r="F562" s="628" t="s">
        <v>4318</v>
      </c>
      <c r="G562" s="627" t="s">
        <v>5243</v>
      </c>
      <c r="H562" s="627" t="s">
        <v>5244</v>
      </c>
      <c r="I562" s="629">
        <v>48.823333333333331</v>
      </c>
      <c r="J562" s="629">
        <v>75</v>
      </c>
      <c r="K562" s="630">
        <v>3661.8599999999997</v>
      </c>
    </row>
    <row r="563" spans="1:11" ht="14.4" customHeight="1" x14ac:dyDescent="0.3">
      <c r="A563" s="625" t="s">
        <v>526</v>
      </c>
      <c r="B563" s="626" t="s">
        <v>528</v>
      </c>
      <c r="C563" s="627" t="s">
        <v>552</v>
      </c>
      <c r="D563" s="628" t="s">
        <v>553</v>
      </c>
      <c r="E563" s="627" t="s">
        <v>4317</v>
      </c>
      <c r="F563" s="628" t="s">
        <v>4318</v>
      </c>
      <c r="G563" s="627" t="s">
        <v>5245</v>
      </c>
      <c r="H563" s="627" t="s">
        <v>5246</v>
      </c>
      <c r="I563" s="629">
        <v>48.82</v>
      </c>
      <c r="J563" s="629">
        <v>25</v>
      </c>
      <c r="K563" s="630">
        <v>1220.5899999999999</v>
      </c>
    </row>
    <row r="564" spans="1:11" ht="14.4" customHeight="1" x14ac:dyDescent="0.3">
      <c r="A564" s="625" t="s">
        <v>526</v>
      </c>
      <c r="B564" s="626" t="s">
        <v>528</v>
      </c>
      <c r="C564" s="627" t="s">
        <v>552</v>
      </c>
      <c r="D564" s="628" t="s">
        <v>553</v>
      </c>
      <c r="E564" s="627" t="s">
        <v>4317</v>
      </c>
      <c r="F564" s="628" t="s">
        <v>4318</v>
      </c>
      <c r="G564" s="627" t="s">
        <v>5247</v>
      </c>
      <c r="H564" s="627" t="s">
        <v>5248</v>
      </c>
      <c r="I564" s="629">
        <v>48.82</v>
      </c>
      <c r="J564" s="629">
        <v>100</v>
      </c>
      <c r="K564" s="630">
        <v>4882.2699999999995</v>
      </c>
    </row>
    <row r="565" spans="1:11" ht="14.4" customHeight="1" x14ac:dyDescent="0.3">
      <c r="A565" s="625" t="s">
        <v>526</v>
      </c>
      <c r="B565" s="626" t="s">
        <v>528</v>
      </c>
      <c r="C565" s="627" t="s">
        <v>552</v>
      </c>
      <c r="D565" s="628" t="s">
        <v>553</v>
      </c>
      <c r="E565" s="627" t="s">
        <v>4317</v>
      </c>
      <c r="F565" s="628" t="s">
        <v>4318</v>
      </c>
      <c r="G565" s="627" t="s">
        <v>5249</v>
      </c>
      <c r="H565" s="627" t="s">
        <v>5250</v>
      </c>
      <c r="I565" s="629">
        <v>101.58</v>
      </c>
      <c r="J565" s="629">
        <v>25</v>
      </c>
      <c r="K565" s="630">
        <v>2539.4899999999998</v>
      </c>
    </row>
    <row r="566" spans="1:11" ht="14.4" customHeight="1" x14ac:dyDescent="0.3">
      <c r="A566" s="625" t="s">
        <v>526</v>
      </c>
      <c r="B566" s="626" t="s">
        <v>528</v>
      </c>
      <c r="C566" s="627" t="s">
        <v>552</v>
      </c>
      <c r="D566" s="628" t="s">
        <v>553</v>
      </c>
      <c r="E566" s="627" t="s">
        <v>4317</v>
      </c>
      <c r="F566" s="628" t="s">
        <v>4318</v>
      </c>
      <c r="G566" s="627" t="s">
        <v>5251</v>
      </c>
      <c r="H566" s="627" t="s">
        <v>5252</v>
      </c>
      <c r="I566" s="629">
        <v>31.74</v>
      </c>
      <c r="J566" s="629">
        <v>50</v>
      </c>
      <c r="K566" s="630">
        <v>1586.83</v>
      </c>
    </row>
    <row r="567" spans="1:11" ht="14.4" customHeight="1" x14ac:dyDescent="0.3">
      <c r="A567" s="625" t="s">
        <v>526</v>
      </c>
      <c r="B567" s="626" t="s">
        <v>528</v>
      </c>
      <c r="C567" s="627" t="s">
        <v>552</v>
      </c>
      <c r="D567" s="628" t="s">
        <v>553</v>
      </c>
      <c r="E567" s="627" t="s">
        <v>4317</v>
      </c>
      <c r="F567" s="628" t="s">
        <v>4318</v>
      </c>
      <c r="G567" s="627" t="s">
        <v>5253</v>
      </c>
      <c r="H567" s="627" t="s">
        <v>5254</v>
      </c>
      <c r="I567" s="629">
        <v>121</v>
      </c>
      <c r="J567" s="629">
        <v>25</v>
      </c>
      <c r="K567" s="630">
        <v>3025</v>
      </c>
    </row>
    <row r="568" spans="1:11" ht="14.4" customHeight="1" x14ac:dyDescent="0.3">
      <c r="A568" s="625" t="s">
        <v>526</v>
      </c>
      <c r="B568" s="626" t="s">
        <v>528</v>
      </c>
      <c r="C568" s="627" t="s">
        <v>552</v>
      </c>
      <c r="D568" s="628" t="s">
        <v>553</v>
      </c>
      <c r="E568" s="627" t="s">
        <v>4317</v>
      </c>
      <c r="F568" s="628" t="s">
        <v>4318</v>
      </c>
      <c r="G568" s="627" t="s">
        <v>5255</v>
      </c>
      <c r="H568" s="627" t="s">
        <v>5256</v>
      </c>
      <c r="I568" s="629">
        <v>500</v>
      </c>
      <c r="J568" s="629">
        <v>25</v>
      </c>
      <c r="K568" s="630">
        <v>12500</v>
      </c>
    </row>
    <row r="569" spans="1:11" ht="14.4" customHeight="1" x14ac:dyDescent="0.3">
      <c r="A569" s="625" t="s">
        <v>526</v>
      </c>
      <c r="B569" s="626" t="s">
        <v>528</v>
      </c>
      <c r="C569" s="627" t="s">
        <v>552</v>
      </c>
      <c r="D569" s="628" t="s">
        <v>553</v>
      </c>
      <c r="E569" s="627" t="s">
        <v>4317</v>
      </c>
      <c r="F569" s="628" t="s">
        <v>4318</v>
      </c>
      <c r="G569" s="627" t="s">
        <v>5257</v>
      </c>
      <c r="H569" s="627" t="s">
        <v>5258</v>
      </c>
      <c r="I569" s="629">
        <v>140.11000000000001</v>
      </c>
      <c r="J569" s="629">
        <v>25</v>
      </c>
      <c r="K569" s="630">
        <v>3502.65</v>
      </c>
    </row>
    <row r="570" spans="1:11" ht="14.4" customHeight="1" x14ac:dyDescent="0.3">
      <c r="A570" s="625" t="s">
        <v>526</v>
      </c>
      <c r="B570" s="626" t="s">
        <v>528</v>
      </c>
      <c r="C570" s="627" t="s">
        <v>552</v>
      </c>
      <c r="D570" s="628" t="s">
        <v>553</v>
      </c>
      <c r="E570" s="627" t="s">
        <v>4317</v>
      </c>
      <c r="F570" s="628" t="s">
        <v>4318</v>
      </c>
      <c r="G570" s="627" t="s">
        <v>5257</v>
      </c>
      <c r="H570" s="627" t="s">
        <v>5259</v>
      </c>
      <c r="I570" s="629">
        <v>140.11000000000001</v>
      </c>
      <c r="J570" s="629">
        <v>50</v>
      </c>
      <c r="K570" s="630">
        <v>7005.3</v>
      </c>
    </row>
    <row r="571" spans="1:11" ht="14.4" customHeight="1" x14ac:dyDescent="0.3">
      <c r="A571" s="625" t="s">
        <v>526</v>
      </c>
      <c r="B571" s="626" t="s">
        <v>528</v>
      </c>
      <c r="C571" s="627" t="s">
        <v>552</v>
      </c>
      <c r="D571" s="628" t="s">
        <v>553</v>
      </c>
      <c r="E571" s="627" t="s">
        <v>4317</v>
      </c>
      <c r="F571" s="628" t="s">
        <v>4318</v>
      </c>
      <c r="G571" s="627" t="s">
        <v>4363</v>
      </c>
      <c r="H571" s="627" t="s">
        <v>4364</v>
      </c>
      <c r="I571" s="629">
        <v>2.67</v>
      </c>
      <c r="J571" s="629">
        <v>100</v>
      </c>
      <c r="K571" s="630">
        <v>266.56</v>
      </c>
    </row>
    <row r="572" spans="1:11" ht="14.4" customHeight="1" x14ac:dyDescent="0.3">
      <c r="A572" s="625" t="s">
        <v>526</v>
      </c>
      <c r="B572" s="626" t="s">
        <v>528</v>
      </c>
      <c r="C572" s="627" t="s">
        <v>552</v>
      </c>
      <c r="D572" s="628" t="s">
        <v>553</v>
      </c>
      <c r="E572" s="627" t="s">
        <v>4317</v>
      </c>
      <c r="F572" s="628" t="s">
        <v>4318</v>
      </c>
      <c r="G572" s="627" t="s">
        <v>5260</v>
      </c>
      <c r="H572" s="627" t="s">
        <v>5261</v>
      </c>
      <c r="I572" s="629">
        <v>121</v>
      </c>
      <c r="J572" s="629">
        <v>25</v>
      </c>
      <c r="K572" s="630">
        <v>3025</v>
      </c>
    </row>
    <row r="573" spans="1:11" ht="14.4" customHeight="1" x14ac:dyDescent="0.3">
      <c r="A573" s="625" t="s">
        <v>526</v>
      </c>
      <c r="B573" s="626" t="s">
        <v>528</v>
      </c>
      <c r="C573" s="627" t="s">
        <v>552</v>
      </c>
      <c r="D573" s="628" t="s">
        <v>553</v>
      </c>
      <c r="E573" s="627" t="s">
        <v>4319</v>
      </c>
      <c r="F573" s="628" t="s">
        <v>4320</v>
      </c>
      <c r="G573" s="627" t="s">
        <v>4365</v>
      </c>
      <c r="H573" s="627" t="s">
        <v>4366</v>
      </c>
      <c r="I573" s="629">
        <v>0.79636363636363594</v>
      </c>
      <c r="J573" s="629">
        <v>22900</v>
      </c>
      <c r="K573" s="630">
        <v>18302</v>
      </c>
    </row>
    <row r="574" spans="1:11" ht="14.4" customHeight="1" x14ac:dyDescent="0.3">
      <c r="A574" s="625" t="s">
        <v>526</v>
      </c>
      <c r="B574" s="626" t="s">
        <v>528</v>
      </c>
      <c r="C574" s="627" t="s">
        <v>552</v>
      </c>
      <c r="D574" s="628" t="s">
        <v>553</v>
      </c>
      <c r="E574" s="627" t="s">
        <v>4319</v>
      </c>
      <c r="F574" s="628" t="s">
        <v>4320</v>
      </c>
      <c r="G574" s="627" t="s">
        <v>4367</v>
      </c>
      <c r="H574" s="627" t="s">
        <v>4368</v>
      </c>
      <c r="I574" s="629">
        <v>1.1782758620689653</v>
      </c>
      <c r="J574" s="629">
        <v>4600</v>
      </c>
      <c r="K574" s="630">
        <v>5441.97</v>
      </c>
    </row>
    <row r="575" spans="1:11" ht="14.4" customHeight="1" x14ac:dyDescent="0.3">
      <c r="A575" s="625" t="s">
        <v>526</v>
      </c>
      <c r="B575" s="626" t="s">
        <v>528</v>
      </c>
      <c r="C575" s="627" t="s">
        <v>552</v>
      </c>
      <c r="D575" s="628" t="s">
        <v>553</v>
      </c>
      <c r="E575" s="627" t="s">
        <v>4319</v>
      </c>
      <c r="F575" s="628" t="s">
        <v>4320</v>
      </c>
      <c r="G575" s="627" t="s">
        <v>4937</v>
      </c>
      <c r="H575" s="627" t="s">
        <v>5262</v>
      </c>
      <c r="I575" s="629">
        <v>11.01</v>
      </c>
      <c r="J575" s="629">
        <v>20</v>
      </c>
      <c r="K575" s="630">
        <v>220.2</v>
      </c>
    </row>
    <row r="576" spans="1:11" ht="14.4" customHeight="1" x14ac:dyDescent="0.3">
      <c r="A576" s="625" t="s">
        <v>526</v>
      </c>
      <c r="B576" s="626" t="s">
        <v>528</v>
      </c>
      <c r="C576" s="627" t="s">
        <v>552</v>
      </c>
      <c r="D576" s="628" t="s">
        <v>553</v>
      </c>
      <c r="E576" s="627" t="s">
        <v>4319</v>
      </c>
      <c r="F576" s="628" t="s">
        <v>4320</v>
      </c>
      <c r="G576" s="627" t="s">
        <v>4939</v>
      </c>
      <c r="H576" s="627" t="s">
        <v>4941</v>
      </c>
      <c r="I576" s="629">
        <v>11.01</v>
      </c>
      <c r="J576" s="629">
        <v>20</v>
      </c>
      <c r="K576" s="630">
        <v>220.2</v>
      </c>
    </row>
    <row r="577" spans="1:11" ht="14.4" customHeight="1" x14ac:dyDescent="0.3">
      <c r="A577" s="625" t="s">
        <v>526</v>
      </c>
      <c r="B577" s="626" t="s">
        <v>528</v>
      </c>
      <c r="C577" s="627" t="s">
        <v>552</v>
      </c>
      <c r="D577" s="628" t="s">
        <v>553</v>
      </c>
      <c r="E577" s="627" t="s">
        <v>4319</v>
      </c>
      <c r="F577" s="628" t="s">
        <v>4320</v>
      </c>
      <c r="G577" s="627" t="s">
        <v>4369</v>
      </c>
      <c r="H577" s="627" t="s">
        <v>4370</v>
      </c>
      <c r="I577" s="629">
        <v>0.80159090909090869</v>
      </c>
      <c r="J577" s="629">
        <v>13000</v>
      </c>
      <c r="K577" s="630">
        <v>10481</v>
      </c>
    </row>
    <row r="578" spans="1:11" ht="14.4" customHeight="1" x14ac:dyDescent="0.3">
      <c r="A578" s="625" t="s">
        <v>526</v>
      </c>
      <c r="B578" s="626" t="s">
        <v>528</v>
      </c>
      <c r="C578" s="627" t="s">
        <v>552</v>
      </c>
      <c r="D578" s="628" t="s">
        <v>553</v>
      </c>
      <c r="E578" s="627" t="s">
        <v>4319</v>
      </c>
      <c r="F578" s="628" t="s">
        <v>4320</v>
      </c>
      <c r="G578" s="627" t="s">
        <v>5263</v>
      </c>
      <c r="H578" s="627" t="s">
        <v>5264</v>
      </c>
      <c r="I578" s="629">
        <v>0.82</v>
      </c>
      <c r="J578" s="629">
        <v>400</v>
      </c>
      <c r="K578" s="630">
        <v>328</v>
      </c>
    </row>
    <row r="579" spans="1:11" ht="14.4" customHeight="1" x14ac:dyDescent="0.3">
      <c r="A579" s="625" t="s">
        <v>526</v>
      </c>
      <c r="B579" s="626" t="s">
        <v>528</v>
      </c>
      <c r="C579" s="627" t="s">
        <v>552</v>
      </c>
      <c r="D579" s="628" t="s">
        <v>553</v>
      </c>
      <c r="E579" s="627" t="s">
        <v>4319</v>
      </c>
      <c r="F579" s="628" t="s">
        <v>4320</v>
      </c>
      <c r="G579" s="627" t="s">
        <v>4371</v>
      </c>
      <c r="H579" s="627" t="s">
        <v>4372</v>
      </c>
      <c r="I579" s="629">
        <v>0.77333333333333343</v>
      </c>
      <c r="J579" s="629">
        <v>2500</v>
      </c>
      <c r="K579" s="630">
        <v>1931</v>
      </c>
    </row>
    <row r="580" spans="1:11" ht="14.4" customHeight="1" x14ac:dyDescent="0.3">
      <c r="A580" s="625" t="s">
        <v>526</v>
      </c>
      <c r="B580" s="626" t="s">
        <v>528</v>
      </c>
      <c r="C580" s="627" t="s">
        <v>552</v>
      </c>
      <c r="D580" s="628" t="s">
        <v>553</v>
      </c>
      <c r="E580" s="627" t="s">
        <v>4319</v>
      </c>
      <c r="F580" s="628" t="s">
        <v>4320</v>
      </c>
      <c r="G580" s="627" t="s">
        <v>4373</v>
      </c>
      <c r="H580" s="627" t="s">
        <v>4374</v>
      </c>
      <c r="I580" s="629">
        <v>0.78000000000000014</v>
      </c>
      <c r="J580" s="629">
        <v>3600</v>
      </c>
      <c r="K580" s="630">
        <v>2808</v>
      </c>
    </row>
    <row r="581" spans="1:11" ht="14.4" customHeight="1" x14ac:dyDescent="0.3">
      <c r="A581" s="625" t="s">
        <v>526</v>
      </c>
      <c r="B581" s="626" t="s">
        <v>528</v>
      </c>
      <c r="C581" s="627" t="s">
        <v>552</v>
      </c>
      <c r="D581" s="628" t="s">
        <v>553</v>
      </c>
      <c r="E581" s="627" t="s">
        <v>4301</v>
      </c>
      <c r="F581" s="628" t="s">
        <v>4302</v>
      </c>
      <c r="G581" s="627" t="s">
        <v>4944</v>
      </c>
      <c r="H581" s="627" t="s">
        <v>4945</v>
      </c>
      <c r="I581" s="629">
        <v>151.20000000000002</v>
      </c>
      <c r="J581" s="629">
        <v>34</v>
      </c>
      <c r="K581" s="630">
        <v>5166.0000000000009</v>
      </c>
    </row>
    <row r="582" spans="1:11" ht="14.4" customHeight="1" x14ac:dyDescent="0.3">
      <c r="A582" s="625" t="s">
        <v>526</v>
      </c>
      <c r="B582" s="626" t="s">
        <v>528</v>
      </c>
      <c r="C582" s="627" t="s">
        <v>554</v>
      </c>
      <c r="D582" s="628" t="s">
        <v>555</v>
      </c>
      <c r="E582" s="627" t="s">
        <v>4303</v>
      </c>
      <c r="F582" s="628" t="s">
        <v>4304</v>
      </c>
      <c r="G582" s="627" t="s">
        <v>4986</v>
      </c>
      <c r="H582" s="627" t="s">
        <v>4987</v>
      </c>
      <c r="I582" s="629">
        <v>34.760909090909088</v>
      </c>
      <c r="J582" s="629">
        <v>132</v>
      </c>
      <c r="K582" s="630">
        <v>4588.3100000000004</v>
      </c>
    </row>
    <row r="583" spans="1:11" ht="14.4" customHeight="1" x14ac:dyDescent="0.3">
      <c r="A583" s="625" t="s">
        <v>526</v>
      </c>
      <c r="B583" s="626" t="s">
        <v>528</v>
      </c>
      <c r="C583" s="627" t="s">
        <v>554</v>
      </c>
      <c r="D583" s="628" t="s">
        <v>555</v>
      </c>
      <c r="E583" s="627" t="s">
        <v>4303</v>
      </c>
      <c r="F583" s="628" t="s">
        <v>4304</v>
      </c>
      <c r="G583" s="627" t="s">
        <v>4988</v>
      </c>
      <c r="H583" s="627" t="s">
        <v>4989</v>
      </c>
      <c r="I583" s="629">
        <v>12.3725</v>
      </c>
      <c r="J583" s="629">
        <v>125</v>
      </c>
      <c r="K583" s="630">
        <v>1546.55</v>
      </c>
    </row>
    <row r="584" spans="1:11" ht="14.4" customHeight="1" x14ac:dyDescent="0.3">
      <c r="A584" s="625" t="s">
        <v>526</v>
      </c>
      <c r="B584" s="626" t="s">
        <v>528</v>
      </c>
      <c r="C584" s="627" t="s">
        <v>554</v>
      </c>
      <c r="D584" s="628" t="s">
        <v>555</v>
      </c>
      <c r="E584" s="627" t="s">
        <v>4303</v>
      </c>
      <c r="F584" s="628" t="s">
        <v>4304</v>
      </c>
      <c r="G584" s="627" t="s">
        <v>4415</v>
      </c>
      <c r="H584" s="627" t="s">
        <v>4416</v>
      </c>
      <c r="I584" s="629">
        <v>25.555</v>
      </c>
      <c r="J584" s="629">
        <v>192</v>
      </c>
      <c r="K584" s="630">
        <v>4906.46</v>
      </c>
    </row>
    <row r="585" spans="1:11" ht="14.4" customHeight="1" x14ac:dyDescent="0.3">
      <c r="A585" s="625" t="s">
        <v>526</v>
      </c>
      <c r="B585" s="626" t="s">
        <v>528</v>
      </c>
      <c r="C585" s="627" t="s">
        <v>554</v>
      </c>
      <c r="D585" s="628" t="s">
        <v>555</v>
      </c>
      <c r="E585" s="627" t="s">
        <v>4303</v>
      </c>
      <c r="F585" s="628" t="s">
        <v>4304</v>
      </c>
      <c r="G585" s="627" t="s">
        <v>4415</v>
      </c>
      <c r="H585" s="627" t="s">
        <v>4417</v>
      </c>
      <c r="I585" s="629">
        <v>25.555</v>
      </c>
      <c r="J585" s="629">
        <v>48</v>
      </c>
      <c r="K585" s="630">
        <v>1226.56</v>
      </c>
    </row>
    <row r="586" spans="1:11" ht="14.4" customHeight="1" x14ac:dyDescent="0.3">
      <c r="A586" s="625" t="s">
        <v>526</v>
      </c>
      <c r="B586" s="626" t="s">
        <v>528</v>
      </c>
      <c r="C586" s="627" t="s">
        <v>554</v>
      </c>
      <c r="D586" s="628" t="s">
        <v>555</v>
      </c>
      <c r="E586" s="627" t="s">
        <v>4303</v>
      </c>
      <c r="F586" s="628" t="s">
        <v>4304</v>
      </c>
      <c r="G586" s="627" t="s">
        <v>4990</v>
      </c>
      <c r="H586" s="627" t="s">
        <v>4991</v>
      </c>
      <c r="I586" s="629">
        <v>53.432500000000005</v>
      </c>
      <c r="J586" s="629">
        <v>60</v>
      </c>
      <c r="K586" s="630">
        <v>3205.9799999999996</v>
      </c>
    </row>
    <row r="587" spans="1:11" ht="14.4" customHeight="1" x14ac:dyDescent="0.3">
      <c r="A587" s="625" t="s">
        <v>526</v>
      </c>
      <c r="B587" s="626" t="s">
        <v>528</v>
      </c>
      <c r="C587" s="627" t="s">
        <v>554</v>
      </c>
      <c r="D587" s="628" t="s">
        <v>555</v>
      </c>
      <c r="E587" s="627" t="s">
        <v>4303</v>
      </c>
      <c r="F587" s="628" t="s">
        <v>4304</v>
      </c>
      <c r="G587" s="627" t="s">
        <v>4990</v>
      </c>
      <c r="H587" s="627" t="s">
        <v>4992</v>
      </c>
      <c r="I587" s="629">
        <v>53.43</v>
      </c>
      <c r="J587" s="629">
        <v>12</v>
      </c>
      <c r="K587" s="630">
        <v>641.20000000000005</v>
      </c>
    </row>
    <row r="588" spans="1:11" ht="14.4" customHeight="1" x14ac:dyDescent="0.3">
      <c r="A588" s="625" t="s">
        <v>526</v>
      </c>
      <c r="B588" s="626" t="s">
        <v>528</v>
      </c>
      <c r="C588" s="627" t="s">
        <v>554</v>
      </c>
      <c r="D588" s="628" t="s">
        <v>555</v>
      </c>
      <c r="E588" s="627" t="s">
        <v>4303</v>
      </c>
      <c r="F588" s="628" t="s">
        <v>4304</v>
      </c>
      <c r="G588" s="627" t="s">
        <v>4321</v>
      </c>
      <c r="H588" s="627" t="s">
        <v>4322</v>
      </c>
      <c r="I588" s="629">
        <v>1.4729411764705882</v>
      </c>
      <c r="J588" s="629">
        <v>4800</v>
      </c>
      <c r="K588" s="630">
        <v>6989</v>
      </c>
    </row>
    <row r="589" spans="1:11" ht="14.4" customHeight="1" x14ac:dyDescent="0.3">
      <c r="A589" s="625" t="s">
        <v>526</v>
      </c>
      <c r="B589" s="626" t="s">
        <v>528</v>
      </c>
      <c r="C589" s="627" t="s">
        <v>554</v>
      </c>
      <c r="D589" s="628" t="s">
        <v>555</v>
      </c>
      <c r="E589" s="627" t="s">
        <v>4303</v>
      </c>
      <c r="F589" s="628" t="s">
        <v>4304</v>
      </c>
      <c r="G589" s="627" t="s">
        <v>4323</v>
      </c>
      <c r="H589" s="627" t="s">
        <v>4324</v>
      </c>
      <c r="I589" s="629">
        <v>41.559411764705878</v>
      </c>
      <c r="J589" s="629">
        <v>1070</v>
      </c>
      <c r="K589" s="630">
        <v>44484.160000000003</v>
      </c>
    </row>
    <row r="590" spans="1:11" ht="14.4" customHeight="1" x14ac:dyDescent="0.3">
      <c r="A590" s="625" t="s">
        <v>526</v>
      </c>
      <c r="B590" s="626" t="s">
        <v>528</v>
      </c>
      <c r="C590" s="627" t="s">
        <v>554</v>
      </c>
      <c r="D590" s="628" t="s">
        <v>555</v>
      </c>
      <c r="E590" s="627" t="s">
        <v>4303</v>
      </c>
      <c r="F590" s="628" t="s">
        <v>4304</v>
      </c>
      <c r="G590" s="627" t="s">
        <v>4325</v>
      </c>
      <c r="H590" s="627" t="s">
        <v>4326</v>
      </c>
      <c r="I590" s="629">
        <v>0.59357142857142853</v>
      </c>
      <c r="J590" s="629">
        <v>5800</v>
      </c>
      <c r="K590" s="630">
        <v>3440.5</v>
      </c>
    </row>
    <row r="591" spans="1:11" ht="14.4" customHeight="1" x14ac:dyDescent="0.3">
      <c r="A591" s="625" t="s">
        <v>526</v>
      </c>
      <c r="B591" s="626" t="s">
        <v>528</v>
      </c>
      <c r="C591" s="627" t="s">
        <v>554</v>
      </c>
      <c r="D591" s="628" t="s">
        <v>555</v>
      </c>
      <c r="E591" s="627" t="s">
        <v>4303</v>
      </c>
      <c r="F591" s="628" t="s">
        <v>4304</v>
      </c>
      <c r="G591" s="627" t="s">
        <v>4993</v>
      </c>
      <c r="H591" s="627" t="s">
        <v>4994</v>
      </c>
      <c r="I591" s="629">
        <v>39.729999999999997</v>
      </c>
      <c r="J591" s="629">
        <v>60</v>
      </c>
      <c r="K591" s="630">
        <v>2383.8000000000002</v>
      </c>
    </row>
    <row r="592" spans="1:11" ht="14.4" customHeight="1" x14ac:dyDescent="0.3">
      <c r="A592" s="625" t="s">
        <v>526</v>
      </c>
      <c r="B592" s="626" t="s">
        <v>528</v>
      </c>
      <c r="C592" s="627" t="s">
        <v>554</v>
      </c>
      <c r="D592" s="628" t="s">
        <v>555</v>
      </c>
      <c r="E592" s="627" t="s">
        <v>4303</v>
      </c>
      <c r="F592" s="628" t="s">
        <v>4304</v>
      </c>
      <c r="G592" s="627" t="s">
        <v>4443</v>
      </c>
      <c r="H592" s="627" t="s">
        <v>4444</v>
      </c>
      <c r="I592" s="629">
        <v>83.585714285714261</v>
      </c>
      <c r="J592" s="629">
        <v>895</v>
      </c>
      <c r="K592" s="630">
        <v>75268.259999999995</v>
      </c>
    </row>
    <row r="593" spans="1:11" ht="14.4" customHeight="1" x14ac:dyDescent="0.3">
      <c r="A593" s="625" t="s">
        <v>526</v>
      </c>
      <c r="B593" s="626" t="s">
        <v>528</v>
      </c>
      <c r="C593" s="627" t="s">
        <v>554</v>
      </c>
      <c r="D593" s="628" t="s">
        <v>555</v>
      </c>
      <c r="E593" s="627" t="s">
        <v>4303</v>
      </c>
      <c r="F593" s="628" t="s">
        <v>4304</v>
      </c>
      <c r="G593" s="627" t="s">
        <v>4995</v>
      </c>
      <c r="H593" s="627" t="s">
        <v>4996</v>
      </c>
      <c r="I593" s="629">
        <v>19.818333333333332</v>
      </c>
      <c r="J593" s="629">
        <v>52</v>
      </c>
      <c r="K593" s="630">
        <v>1030.54</v>
      </c>
    </row>
    <row r="594" spans="1:11" ht="14.4" customHeight="1" x14ac:dyDescent="0.3">
      <c r="A594" s="625" t="s">
        <v>526</v>
      </c>
      <c r="B594" s="626" t="s">
        <v>528</v>
      </c>
      <c r="C594" s="627" t="s">
        <v>554</v>
      </c>
      <c r="D594" s="628" t="s">
        <v>555</v>
      </c>
      <c r="E594" s="627" t="s">
        <v>4303</v>
      </c>
      <c r="F594" s="628" t="s">
        <v>4304</v>
      </c>
      <c r="G594" s="627" t="s">
        <v>4995</v>
      </c>
      <c r="H594" s="627" t="s">
        <v>4997</v>
      </c>
      <c r="I594" s="629">
        <v>19.809999999999999</v>
      </c>
      <c r="J594" s="629">
        <v>20</v>
      </c>
      <c r="K594" s="630">
        <v>396.2</v>
      </c>
    </row>
    <row r="595" spans="1:11" ht="14.4" customHeight="1" x14ac:dyDescent="0.3">
      <c r="A595" s="625" t="s">
        <v>526</v>
      </c>
      <c r="B595" s="626" t="s">
        <v>528</v>
      </c>
      <c r="C595" s="627" t="s">
        <v>554</v>
      </c>
      <c r="D595" s="628" t="s">
        <v>555</v>
      </c>
      <c r="E595" s="627" t="s">
        <v>4303</v>
      </c>
      <c r="F595" s="628" t="s">
        <v>4304</v>
      </c>
      <c r="G595" s="627" t="s">
        <v>4998</v>
      </c>
      <c r="H595" s="627" t="s">
        <v>4999</v>
      </c>
      <c r="I595" s="629">
        <v>26.180769230769236</v>
      </c>
      <c r="J595" s="629">
        <v>24</v>
      </c>
      <c r="K595" s="630">
        <v>628.38000000000022</v>
      </c>
    </row>
    <row r="596" spans="1:11" ht="14.4" customHeight="1" x14ac:dyDescent="0.3">
      <c r="A596" s="625" t="s">
        <v>526</v>
      </c>
      <c r="B596" s="626" t="s">
        <v>528</v>
      </c>
      <c r="C596" s="627" t="s">
        <v>554</v>
      </c>
      <c r="D596" s="628" t="s">
        <v>555</v>
      </c>
      <c r="E596" s="627" t="s">
        <v>4303</v>
      </c>
      <c r="F596" s="628" t="s">
        <v>4304</v>
      </c>
      <c r="G596" s="627" t="s">
        <v>4998</v>
      </c>
      <c r="H596" s="627" t="s">
        <v>5000</v>
      </c>
      <c r="I596" s="629">
        <v>26.164999999999999</v>
      </c>
      <c r="J596" s="629">
        <v>4</v>
      </c>
      <c r="K596" s="630">
        <v>104.66</v>
      </c>
    </row>
    <row r="597" spans="1:11" ht="14.4" customHeight="1" x14ac:dyDescent="0.3">
      <c r="A597" s="625" t="s">
        <v>526</v>
      </c>
      <c r="B597" s="626" t="s">
        <v>528</v>
      </c>
      <c r="C597" s="627" t="s">
        <v>554</v>
      </c>
      <c r="D597" s="628" t="s">
        <v>555</v>
      </c>
      <c r="E597" s="627" t="s">
        <v>4303</v>
      </c>
      <c r="F597" s="628" t="s">
        <v>4304</v>
      </c>
      <c r="G597" s="627" t="s">
        <v>4471</v>
      </c>
      <c r="H597" s="627" t="s">
        <v>4473</v>
      </c>
      <c r="I597" s="629">
        <v>0.93</v>
      </c>
      <c r="J597" s="629">
        <v>500</v>
      </c>
      <c r="K597" s="630">
        <v>465</v>
      </c>
    </row>
    <row r="598" spans="1:11" ht="14.4" customHeight="1" x14ac:dyDescent="0.3">
      <c r="A598" s="625" t="s">
        <v>526</v>
      </c>
      <c r="B598" s="626" t="s">
        <v>528</v>
      </c>
      <c r="C598" s="627" t="s">
        <v>554</v>
      </c>
      <c r="D598" s="628" t="s">
        <v>555</v>
      </c>
      <c r="E598" s="627" t="s">
        <v>4303</v>
      </c>
      <c r="F598" s="628" t="s">
        <v>4304</v>
      </c>
      <c r="G598" s="627" t="s">
        <v>5265</v>
      </c>
      <c r="H598" s="627" t="s">
        <v>5266</v>
      </c>
      <c r="I598" s="629">
        <v>0.56000000000000005</v>
      </c>
      <c r="J598" s="629">
        <v>500</v>
      </c>
      <c r="K598" s="630">
        <v>280</v>
      </c>
    </row>
    <row r="599" spans="1:11" ht="14.4" customHeight="1" x14ac:dyDescent="0.3">
      <c r="A599" s="625" t="s">
        <v>526</v>
      </c>
      <c r="B599" s="626" t="s">
        <v>528</v>
      </c>
      <c r="C599" s="627" t="s">
        <v>554</v>
      </c>
      <c r="D599" s="628" t="s">
        <v>555</v>
      </c>
      <c r="E599" s="627" t="s">
        <v>4303</v>
      </c>
      <c r="F599" s="628" t="s">
        <v>4304</v>
      </c>
      <c r="G599" s="627" t="s">
        <v>5001</v>
      </c>
      <c r="H599" s="627" t="s">
        <v>5002</v>
      </c>
      <c r="I599" s="629">
        <v>9.11</v>
      </c>
      <c r="J599" s="629">
        <v>20</v>
      </c>
      <c r="K599" s="630">
        <v>182.24</v>
      </c>
    </row>
    <row r="600" spans="1:11" ht="14.4" customHeight="1" x14ac:dyDescent="0.3">
      <c r="A600" s="625" t="s">
        <v>526</v>
      </c>
      <c r="B600" s="626" t="s">
        <v>528</v>
      </c>
      <c r="C600" s="627" t="s">
        <v>554</v>
      </c>
      <c r="D600" s="628" t="s">
        <v>555</v>
      </c>
      <c r="E600" s="627" t="s">
        <v>4303</v>
      </c>
      <c r="F600" s="628" t="s">
        <v>4304</v>
      </c>
      <c r="G600" s="627" t="s">
        <v>5267</v>
      </c>
      <c r="H600" s="627" t="s">
        <v>5268</v>
      </c>
      <c r="I600" s="629">
        <v>8.01</v>
      </c>
      <c r="J600" s="629">
        <v>50</v>
      </c>
      <c r="K600" s="630">
        <v>400.6</v>
      </c>
    </row>
    <row r="601" spans="1:11" ht="14.4" customHeight="1" x14ac:dyDescent="0.3">
      <c r="A601" s="625" t="s">
        <v>526</v>
      </c>
      <c r="B601" s="626" t="s">
        <v>528</v>
      </c>
      <c r="C601" s="627" t="s">
        <v>554</v>
      </c>
      <c r="D601" s="628" t="s">
        <v>555</v>
      </c>
      <c r="E601" s="627" t="s">
        <v>4303</v>
      </c>
      <c r="F601" s="628" t="s">
        <v>4304</v>
      </c>
      <c r="G601" s="627" t="s">
        <v>5005</v>
      </c>
      <c r="H601" s="627" t="s">
        <v>5006</v>
      </c>
      <c r="I601" s="629">
        <v>9.7644444444444431</v>
      </c>
      <c r="J601" s="629">
        <v>55</v>
      </c>
      <c r="K601" s="630">
        <v>536.57000000000005</v>
      </c>
    </row>
    <row r="602" spans="1:11" ht="14.4" customHeight="1" x14ac:dyDescent="0.3">
      <c r="A602" s="625" t="s">
        <v>526</v>
      </c>
      <c r="B602" s="626" t="s">
        <v>528</v>
      </c>
      <c r="C602" s="627" t="s">
        <v>554</v>
      </c>
      <c r="D602" s="628" t="s">
        <v>555</v>
      </c>
      <c r="E602" s="627" t="s">
        <v>4303</v>
      </c>
      <c r="F602" s="628" t="s">
        <v>4304</v>
      </c>
      <c r="G602" s="627" t="s">
        <v>4482</v>
      </c>
      <c r="H602" s="627" t="s">
        <v>4483</v>
      </c>
      <c r="I602" s="629">
        <v>7.2640000000000002</v>
      </c>
      <c r="J602" s="629">
        <v>69</v>
      </c>
      <c r="K602" s="630">
        <v>502.39</v>
      </c>
    </row>
    <row r="603" spans="1:11" ht="14.4" customHeight="1" x14ac:dyDescent="0.3">
      <c r="A603" s="625" t="s">
        <v>526</v>
      </c>
      <c r="B603" s="626" t="s">
        <v>528</v>
      </c>
      <c r="C603" s="627" t="s">
        <v>554</v>
      </c>
      <c r="D603" s="628" t="s">
        <v>555</v>
      </c>
      <c r="E603" s="627" t="s">
        <v>4303</v>
      </c>
      <c r="F603" s="628" t="s">
        <v>4304</v>
      </c>
      <c r="G603" s="627" t="s">
        <v>4482</v>
      </c>
      <c r="H603" s="627" t="s">
        <v>4484</v>
      </c>
      <c r="I603" s="629">
        <v>7.1650000000000009</v>
      </c>
      <c r="J603" s="629">
        <v>36</v>
      </c>
      <c r="K603" s="630">
        <v>257.95999999999998</v>
      </c>
    </row>
    <row r="604" spans="1:11" ht="14.4" customHeight="1" x14ac:dyDescent="0.3">
      <c r="A604" s="625" t="s">
        <v>526</v>
      </c>
      <c r="B604" s="626" t="s">
        <v>528</v>
      </c>
      <c r="C604" s="627" t="s">
        <v>554</v>
      </c>
      <c r="D604" s="628" t="s">
        <v>555</v>
      </c>
      <c r="E604" s="627" t="s">
        <v>4303</v>
      </c>
      <c r="F604" s="628" t="s">
        <v>4304</v>
      </c>
      <c r="G604" s="627" t="s">
        <v>4329</v>
      </c>
      <c r="H604" s="627" t="s">
        <v>4330</v>
      </c>
      <c r="I604" s="629">
        <v>0.85500000000000009</v>
      </c>
      <c r="J604" s="629">
        <v>1300</v>
      </c>
      <c r="K604" s="630">
        <v>1113</v>
      </c>
    </row>
    <row r="605" spans="1:11" ht="14.4" customHeight="1" x14ac:dyDescent="0.3">
      <c r="A605" s="625" t="s">
        <v>526</v>
      </c>
      <c r="B605" s="626" t="s">
        <v>528</v>
      </c>
      <c r="C605" s="627" t="s">
        <v>554</v>
      </c>
      <c r="D605" s="628" t="s">
        <v>555</v>
      </c>
      <c r="E605" s="627" t="s">
        <v>4303</v>
      </c>
      <c r="F605" s="628" t="s">
        <v>4304</v>
      </c>
      <c r="G605" s="627" t="s">
        <v>4485</v>
      </c>
      <c r="H605" s="627" t="s">
        <v>4486</v>
      </c>
      <c r="I605" s="629">
        <v>1.5127272727272727</v>
      </c>
      <c r="J605" s="629">
        <v>800</v>
      </c>
      <c r="K605" s="630">
        <v>1210.5</v>
      </c>
    </row>
    <row r="606" spans="1:11" ht="14.4" customHeight="1" x14ac:dyDescent="0.3">
      <c r="A606" s="625" t="s">
        <v>526</v>
      </c>
      <c r="B606" s="626" t="s">
        <v>528</v>
      </c>
      <c r="C606" s="627" t="s">
        <v>554</v>
      </c>
      <c r="D606" s="628" t="s">
        <v>555</v>
      </c>
      <c r="E606" s="627" t="s">
        <v>4303</v>
      </c>
      <c r="F606" s="628" t="s">
        <v>4304</v>
      </c>
      <c r="G606" s="627" t="s">
        <v>5269</v>
      </c>
      <c r="H606" s="627" t="s">
        <v>5270</v>
      </c>
      <c r="I606" s="629">
        <v>8.6275000000000013</v>
      </c>
      <c r="J606" s="629">
        <v>300</v>
      </c>
      <c r="K606" s="630">
        <v>2587.5</v>
      </c>
    </row>
    <row r="607" spans="1:11" ht="14.4" customHeight="1" x14ac:dyDescent="0.3">
      <c r="A607" s="625" t="s">
        <v>526</v>
      </c>
      <c r="B607" s="626" t="s">
        <v>528</v>
      </c>
      <c r="C607" s="627" t="s">
        <v>554</v>
      </c>
      <c r="D607" s="628" t="s">
        <v>555</v>
      </c>
      <c r="E607" s="627" t="s">
        <v>4303</v>
      </c>
      <c r="F607" s="628" t="s">
        <v>4304</v>
      </c>
      <c r="G607" s="627" t="s">
        <v>4499</v>
      </c>
      <c r="H607" s="627" t="s">
        <v>4500</v>
      </c>
      <c r="I607" s="629">
        <v>1.01</v>
      </c>
      <c r="J607" s="629">
        <v>2500</v>
      </c>
      <c r="K607" s="630">
        <v>2513</v>
      </c>
    </row>
    <row r="608" spans="1:11" ht="14.4" customHeight="1" x14ac:dyDescent="0.3">
      <c r="A608" s="625" t="s">
        <v>526</v>
      </c>
      <c r="B608" s="626" t="s">
        <v>528</v>
      </c>
      <c r="C608" s="627" t="s">
        <v>554</v>
      </c>
      <c r="D608" s="628" t="s">
        <v>555</v>
      </c>
      <c r="E608" s="627" t="s">
        <v>4305</v>
      </c>
      <c r="F608" s="628" t="s">
        <v>4306</v>
      </c>
      <c r="G608" s="627" t="s">
        <v>5271</v>
      </c>
      <c r="H608" s="627" t="s">
        <v>5272</v>
      </c>
      <c r="I608" s="629">
        <v>652.91999999999996</v>
      </c>
      <c r="J608" s="629">
        <v>10</v>
      </c>
      <c r="K608" s="630">
        <v>6529.16</v>
      </c>
    </row>
    <row r="609" spans="1:11" ht="14.4" customHeight="1" x14ac:dyDescent="0.3">
      <c r="A609" s="625" t="s">
        <v>526</v>
      </c>
      <c r="B609" s="626" t="s">
        <v>528</v>
      </c>
      <c r="C609" s="627" t="s">
        <v>554</v>
      </c>
      <c r="D609" s="628" t="s">
        <v>555</v>
      </c>
      <c r="E609" s="627" t="s">
        <v>4305</v>
      </c>
      <c r="F609" s="628" t="s">
        <v>4306</v>
      </c>
      <c r="G609" s="627" t="s">
        <v>4527</v>
      </c>
      <c r="H609" s="627" t="s">
        <v>4528</v>
      </c>
      <c r="I609" s="629">
        <v>11.066999999999998</v>
      </c>
      <c r="J609" s="629">
        <v>1150</v>
      </c>
      <c r="K609" s="630">
        <v>12702</v>
      </c>
    </row>
    <row r="610" spans="1:11" ht="14.4" customHeight="1" x14ac:dyDescent="0.3">
      <c r="A610" s="625" t="s">
        <v>526</v>
      </c>
      <c r="B610" s="626" t="s">
        <v>528</v>
      </c>
      <c r="C610" s="627" t="s">
        <v>554</v>
      </c>
      <c r="D610" s="628" t="s">
        <v>555</v>
      </c>
      <c r="E610" s="627" t="s">
        <v>4305</v>
      </c>
      <c r="F610" s="628" t="s">
        <v>4306</v>
      </c>
      <c r="G610" s="627" t="s">
        <v>5009</v>
      </c>
      <c r="H610" s="627" t="s">
        <v>5010</v>
      </c>
      <c r="I610" s="629">
        <v>29.524999999999999</v>
      </c>
      <c r="J610" s="629">
        <v>20</v>
      </c>
      <c r="K610" s="630">
        <v>590.5</v>
      </c>
    </row>
    <row r="611" spans="1:11" ht="14.4" customHeight="1" x14ac:dyDescent="0.3">
      <c r="A611" s="625" t="s">
        <v>526</v>
      </c>
      <c r="B611" s="626" t="s">
        <v>528</v>
      </c>
      <c r="C611" s="627" t="s">
        <v>554</v>
      </c>
      <c r="D611" s="628" t="s">
        <v>555</v>
      </c>
      <c r="E611" s="627" t="s">
        <v>4305</v>
      </c>
      <c r="F611" s="628" t="s">
        <v>4306</v>
      </c>
      <c r="G611" s="627" t="s">
        <v>4333</v>
      </c>
      <c r="H611" s="627" t="s">
        <v>4334</v>
      </c>
      <c r="I611" s="629">
        <v>0.9257142857142856</v>
      </c>
      <c r="J611" s="629">
        <v>12700</v>
      </c>
      <c r="K611" s="630">
        <v>11757</v>
      </c>
    </row>
    <row r="612" spans="1:11" ht="14.4" customHeight="1" x14ac:dyDescent="0.3">
      <c r="A612" s="625" t="s">
        <v>526</v>
      </c>
      <c r="B612" s="626" t="s">
        <v>528</v>
      </c>
      <c r="C612" s="627" t="s">
        <v>554</v>
      </c>
      <c r="D612" s="628" t="s">
        <v>555</v>
      </c>
      <c r="E612" s="627" t="s">
        <v>4305</v>
      </c>
      <c r="F612" s="628" t="s">
        <v>4306</v>
      </c>
      <c r="G612" s="627" t="s">
        <v>4335</v>
      </c>
      <c r="H612" s="627" t="s">
        <v>4336</v>
      </c>
      <c r="I612" s="629">
        <v>1.4290909090909094</v>
      </c>
      <c r="J612" s="629">
        <v>11800</v>
      </c>
      <c r="K612" s="630">
        <v>16909</v>
      </c>
    </row>
    <row r="613" spans="1:11" ht="14.4" customHeight="1" x14ac:dyDescent="0.3">
      <c r="A613" s="625" t="s">
        <v>526</v>
      </c>
      <c r="B613" s="626" t="s">
        <v>528</v>
      </c>
      <c r="C613" s="627" t="s">
        <v>554</v>
      </c>
      <c r="D613" s="628" t="s">
        <v>555</v>
      </c>
      <c r="E613" s="627" t="s">
        <v>4305</v>
      </c>
      <c r="F613" s="628" t="s">
        <v>4306</v>
      </c>
      <c r="G613" s="627" t="s">
        <v>4337</v>
      </c>
      <c r="H613" s="627" t="s">
        <v>4338</v>
      </c>
      <c r="I613" s="629">
        <v>0.41294117647058826</v>
      </c>
      <c r="J613" s="629">
        <v>7100</v>
      </c>
      <c r="K613" s="630">
        <v>2948</v>
      </c>
    </row>
    <row r="614" spans="1:11" ht="14.4" customHeight="1" x14ac:dyDescent="0.3">
      <c r="A614" s="625" t="s">
        <v>526</v>
      </c>
      <c r="B614" s="626" t="s">
        <v>528</v>
      </c>
      <c r="C614" s="627" t="s">
        <v>554</v>
      </c>
      <c r="D614" s="628" t="s">
        <v>555</v>
      </c>
      <c r="E614" s="627" t="s">
        <v>4305</v>
      </c>
      <c r="F614" s="628" t="s">
        <v>4306</v>
      </c>
      <c r="G614" s="627" t="s">
        <v>4339</v>
      </c>
      <c r="H614" s="627" t="s">
        <v>4340</v>
      </c>
      <c r="I614" s="629">
        <v>0.57318181818181835</v>
      </c>
      <c r="J614" s="629">
        <v>12000</v>
      </c>
      <c r="K614" s="630">
        <v>6881</v>
      </c>
    </row>
    <row r="615" spans="1:11" ht="14.4" customHeight="1" x14ac:dyDescent="0.3">
      <c r="A615" s="625" t="s">
        <v>526</v>
      </c>
      <c r="B615" s="626" t="s">
        <v>528</v>
      </c>
      <c r="C615" s="627" t="s">
        <v>554</v>
      </c>
      <c r="D615" s="628" t="s">
        <v>555</v>
      </c>
      <c r="E615" s="627" t="s">
        <v>4305</v>
      </c>
      <c r="F615" s="628" t="s">
        <v>4306</v>
      </c>
      <c r="G615" s="627" t="s">
        <v>5013</v>
      </c>
      <c r="H615" s="627" t="s">
        <v>5014</v>
      </c>
      <c r="I615" s="629">
        <v>16.940000000000001</v>
      </c>
      <c r="J615" s="629">
        <v>20</v>
      </c>
      <c r="K615" s="630">
        <v>338.8</v>
      </c>
    </row>
    <row r="616" spans="1:11" ht="14.4" customHeight="1" x14ac:dyDescent="0.3">
      <c r="A616" s="625" t="s">
        <v>526</v>
      </c>
      <c r="B616" s="626" t="s">
        <v>528</v>
      </c>
      <c r="C616" s="627" t="s">
        <v>554</v>
      </c>
      <c r="D616" s="628" t="s">
        <v>555</v>
      </c>
      <c r="E616" s="627" t="s">
        <v>4305</v>
      </c>
      <c r="F616" s="628" t="s">
        <v>4306</v>
      </c>
      <c r="G616" s="627" t="s">
        <v>5015</v>
      </c>
      <c r="H616" s="627" t="s">
        <v>5016</v>
      </c>
      <c r="I616" s="629">
        <v>62.536666666666669</v>
      </c>
      <c r="J616" s="629">
        <v>30</v>
      </c>
      <c r="K616" s="630">
        <v>1876.1000000000001</v>
      </c>
    </row>
    <row r="617" spans="1:11" ht="14.4" customHeight="1" x14ac:dyDescent="0.3">
      <c r="A617" s="625" t="s">
        <v>526</v>
      </c>
      <c r="B617" s="626" t="s">
        <v>528</v>
      </c>
      <c r="C617" s="627" t="s">
        <v>554</v>
      </c>
      <c r="D617" s="628" t="s">
        <v>555</v>
      </c>
      <c r="E617" s="627" t="s">
        <v>4305</v>
      </c>
      <c r="F617" s="628" t="s">
        <v>4306</v>
      </c>
      <c r="G617" s="627" t="s">
        <v>5017</v>
      </c>
      <c r="H617" s="627" t="s">
        <v>5018</v>
      </c>
      <c r="I617" s="629">
        <v>21.12</v>
      </c>
      <c r="J617" s="629">
        <v>30</v>
      </c>
      <c r="K617" s="630">
        <v>633.6</v>
      </c>
    </row>
    <row r="618" spans="1:11" ht="14.4" customHeight="1" x14ac:dyDescent="0.3">
      <c r="A618" s="625" t="s">
        <v>526</v>
      </c>
      <c r="B618" s="626" t="s">
        <v>528</v>
      </c>
      <c r="C618" s="627" t="s">
        <v>554</v>
      </c>
      <c r="D618" s="628" t="s">
        <v>555</v>
      </c>
      <c r="E618" s="627" t="s">
        <v>4305</v>
      </c>
      <c r="F618" s="628" t="s">
        <v>4306</v>
      </c>
      <c r="G618" s="627" t="s">
        <v>5025</v>
      </c>
      <c r="H618" s="627" t="s">
        <v>5026</v>
      </c>
      <c r="I618" s="629">
        <v>139.99666666666667</v>
      </c>
      <c r="J618" s="629">
        <v>30</v>
      </c>
      <c r="K618" s="630">
        <v>4199.8999999999996</v>
      </c>
    </row>
    <row r="619" spans="1:11" ht="14.4" customHeight="1" x14ac:dyDescent="0.3">
      <c r="A619" s="625" t="s">
        <v>526</v>
      </c>
      <c r="B619" s="626" t="s">
        <v>528</v>
      </c>
      <c r="C619" s="627" t="s">
        <v>554</v>
      </c>
      <c r="D619" s="628" t="s">
        <v>555</v>
      </c>
      <c r="E619" s="627" t="s">
        <v>4305</v>
      </c>
      <c r="F619" s="628" t="s">
        <v>4306</v>
      </c>
      <c r="G619" s="627" t="s">
        <v>4543</v>
      </c>
      <c r="H619" s="627" t="s">
        <v>4544</v>
      </c>
      <c r="I619" s="629">
        <v>6.67</v>
      </c>
      <c r="J619" s="629">
        <v>100</v>
      </c>
      <c r="K619" s="630">
        <v>655.40000000000009</v>
      </c>
    </row>
    <row r="620" spans="1:11" ht="14.4" customHeight="1" x14ac:dyDescent="0.3">
      <c r="A620" s="625" t="s">
        <v>526</v>
      </c>
      <c r="B620" s="626" t="s">
        <v>528</v>
      </c>
      <c r="C620" s="627" t="s">
        <v>554</v>
      </c>
      <c r="D620" s="628" t="s">
        <v>555</v>
      </c>
      <c r="E620" s="627" t="s">
        <v>4305</v>
      </c>
      <c r="F620" s="628" t="s">
        <v>4306</v>
      </c>
      <c r="G620" s="627" t="s">
        <v>5030</v>
      </c>
      <c r="H620" s="627" t="s">
        <v>5031</v>
      </c>
      <c r="I620" s="629">
        <v>203.33</v>
      </c>
      <c r="J620" s="629">
        <v>20</v>
      </c>
      <c r="K620" s="630">
        <v>4066.55</v>
      </c>
    </row>
    <row r="621" spans="1:11" ht="14.4" customHeight="1" x14ac:dyDescent="0.3">
      <c r="A621" s="625" t="s">
        <v>526</v>
      </c>
      <c r="B621" s="626" t="s">
        <v>528</v>
      </c>
      <c r="C621" s="627" t="s">
        <v>554</v>
      </c>
      <c r="D621" s="628" t="s">
        <v>555</v>
      </c>
      <c r="E621" s="627" t="s">
        <v>4305</v>
      </c>
      <c r="F621" s="628" t="s">
        <v>4306</v>
      </c>
      <c r="G621" s="627" t="s">
        <v>5032</v>
      </c>
      <c r="H621" s="627" t="s">
        <v>5033</v>
      </c>
      <c r="I621" s="629">
        <v>17.850999999999999</v>
      </c>
      <c r="J621" s="629">
        <v>240</v>
      </c>
      <c r="K621" s="630">
        <v>4289.4000000000005</v>
      </c>
    </row>
    <row r="622" spans="1:11" ht="14.4" customHeight="1" x14ac:dyDescent="0.3">
      <c r="A622" s="625" t="s">
        <v>526</v>
      </c>
      <c r="B622" s="626" t="s">
        <v>528</v>
      </c>
      <c r="C622" s="627" t="s">
        <v>554</v>
      </c>
      <c r="D622" s="628" t="s">
        <v>555</v>
      </c>
      <c r="E622" s="627" t="s">
        <v>4305</v>
      </c>
      <c r="F622" s="628" t="s">
        <v>4306</v>
      </c>
      <c r="G622" s="627" t="s">
        <v>5034</v>
      </c>
      <c r="H622" s="627" t="s">
        <v>5035</v>
      </c>
      <c r="I622" s="629">
        <v>28.473333333333333</v>
      </c>
      <c r="J622" s="629">
        <v>40</v>
      </c>
      <c r="K622" s="630">
        <v>1137.5999999999999</v>
      </c>
    </row>
    <row r="623" spans="1:11" ht="14.4" customHeight="1" x14ac:dyDescent="0.3">
      <c r="A623" s="625" t="s">
        <v>526</v>
      </c>
      <c r="B623" s="626" t="s">
        <v>528</v>
      </c>
      <c r="C623" s="627" t="s">
        <v>554</v>
      </c>
      <c r="D623" s="628" t="s">
        <v>555</v>
      </c>
      <c r="E623" s="627" t="s">
        <v>4305</v>
      </c>
      <c r="F623" s="628" t="s">
        <v>4306</v>
      </c>
      <c r="G623" s="627" t="s">
        <v>4561</v>
      </c>
      <c r="H623" s="627" t="s">
        <v>4562</v>
      </c>
      <c r="I623" s="629">
        <v>18.559230769230766</v>
      </c>
      <c r="J623" s="629">
        <v>680</v>
      </c>
      <c r="K623" s="630">
        <v>12467.699999999999</v>
      </c>
    </row>
    <row r="624" spans="1:11" ht="14.4" customHeight="1" x14ac:dyDescent="0.3">
      <c r="A624" s="625" t="s">
        <v>526</v>
      </c>
      <c r="B624" s="626" t="s">
        <v>528</v>
      </c>
      <c r="C624" s="627" t="s">
        <v>554</v>
      </c>
      <c r="D624" s="628" t="s">
        <v>555</v>
      </c>
      <c r="E624" s="627" t="s">
        <v>4305</v>
      </c>
      <c r="F624" s="628" t="s">
        <v>4306</v>
      </c>
      <c r="G624" s="627" t="s">
        <v>4563</v>
      </c>
      <c r="H624" s="627" t="s">
        <v>4564</v>
      </c>
      <c r="I624" s="629">
        <v>18.30842105263158</v>
      </c>
      <c r="J624" s="629">
        <v>1340</v>
      </c>
      <c r="K624" s="630">
        <v>24380.5</v>
      </c>
    </row>
    <row r="625" spans="1:11" ht="14.4" customHeight="1" x14ac:dyDescent="0.3">
      <c r="A625" s="625" t="s">
        <v>526</v>
      </c>
      <c r="B625" s="626" t="s">
        <v>528</v>
      </c>
      <c r="C625" s="627" t="s">
        <v>554</v>
      </c>
      <c r="D625" s="628" t="s">
        <v>555</v>
      </c>
      <c r="E625" s="627" t="s">
        <v>4305</v>
      </c>
      <c r="F625" s="628" t="s">
        <v>4306</v>
      </c>
      <c r="G625" s="627" t="s">
        <v>4565</v>
      </c>
      <c r="H625" s="627" t="s">
        <v>4566</v>
      </c>
      <c r="I625" s="629">
        <v>18.884117647058819</v>
      </c>
      <c r="J625" s="629">
        <v>760</v>
      </c>
      <c r="K625" s="630">
        <v>14054.900000000001</v>
      </c>
    </row>
    <row r="626" spans="1:11" ht="14.4" customHeight="1" x14ac:dyDescent="0.3">
      <c r="A626" s="625" t="s">
        <v>526</v>
      </c>
      <c r="B626" s="626" t="s">
        <v>528</v>
      </c>
      <c r="C626" s="627" t="s">
        <v>554</v>
      </c>
      <c r="D626" s="628" t="s">
        <v>555</v>
      </c>
      <c r="E626" s="627" t="s">
        <v>4305</v>
      </c>
      <c r="F626" s="628" t="s">
        <v>4306</v>
      </c>
      <c r="G626" s="627" t="s">
        <v>5040</v>
      </c>
      <c r="H626" s="627" t="s">
        <v>5041</v>
      </c>
      <c r="I626" s="629">
        <v>21.477499999999999</v>
      </c>
      <c r="J626" s="629">
        <v>180</v>
      </c>
      <c r="K626" s="630">
        <v>3860.0000000000005</v>
      </c>
    </row>
    <row r="627" spans="1:11" ht="14.4" customHeight="1" x14ac:dyDescent="0.3">
      <c r="A627" s="625" t="s">
        <v>526</v>
      </c>
      <c r="B627" s="626" t="s">
        <v>528</v>
      </c>
      <c r="C627" s="627" t="s">
        <v>554</v>
      </c>
      <c r="D627" s="628" t="s">
        <v>555</v>
      </c>
      <c r="E627" s="627" t="s">
        <v>4305</v>
      </c>
      <c r="F627" s="628" t="s">
        <v>4306</v>
      </c>
      <c r="G627" s="627" t="s">
        <v>5273</v>
      </c>
      <c r="H627" s="627" t="s">
        <v>5274</v>
      </c>
      <c r="I627" s="629">
        <v>198.98</v>
      </c>
      <c r="J627" s="629">
        <v>35</v>
      </c>
      <c r="K627" s="630">
        <v>6964.4599999999991</v>
      </c>
    </row>
    <row r="628" spans="1:11" ht="14.4" customHeight="1" x14ac:dyDescent="0.3">
      <c r="A628" s="625" t="s">
        <v>526</v>
      </c>
      <c r="B628" s="626" t="s">
        <v>528</v>
      </c>
      <c r="C628" s="627" t="s">
        <v>554</v>
      </c>
      <c r="D628" s="628" t="s">
        <v>555</v>
      </c>
      <c r="E628" s="627" t="s">
        <v>4305</v>
      </c>
      <c r="F628" s="628" t="s">
        <v>4306</v>
      </c>
      <c r="G628" s="627" t="s">
        <v>5042</v>
      </c>
      <c r="H628" s="627" t="s">
        <v>5043</v>
      </c>
      <c r="I628" s="629">
        <v>19.810000000000002</v>
      </c>
      <c r="J628" s="629">
        <v>60</v>
      </c>
      <c r="K628" s="630">
        <v>1188.5999999999999</v>
      </c>
    </row>
    <row r="629" spans="1:11" ht="14.4" customHeight="1" x14ac:dyDescent="0.3">
      <c r="A629" s="625" t="s">
        <v>526</v>
      </c>
      <c r="B629" s="626" t="s">
        <v>528</v>
      </c>
      <c r="C629" s="627" t="s">
        <v>554</v>
      </c>
      <c r="D629" s="628" t="s">
        <v>555</v>
      </c>
      <c r="E629" s="627" t="s">
        <v>4305</v>
      </c>
      <c r="F629" s="628" t="s">
        <v>4306</v>
      </c>
      <c r="G629" s="627" t="s">
        <v>5044</v>
      </c>
      <c r="H629" s="627" t="s">
        <v>5045</v>
      </c>
      <c r="I629" s="629">
        <v>18.389999999999997</v>
      </c>
      <c r="J629" s="629">
        <v>40</v>
      </c>
      <c r="K629" s="630">
        <v>735.59999999999991</v>
      </c>
    </row>
    <row r="630" spans="1:11" ht="14.4" customHeight="1" x14ac:dyDescent="0.3">
      <c r="A630" s="625" t="s">
        <v>526</v>
      </c>
      <c r="B630" s="626" t="s">
        <v>528</v>
      </c>
      <c r="C630" s="627" t="s">
        <v>554</v>
      </c>
      <c r="D630" s="628" t="s">
        <v>555</v>
      </c>
      <c r="E630" s="627" t="s">
        <v>4305</v>
      </c>
      <c r="F630" s="628" t="s">
        <v>4306</v>
      </c>
      <c r="G630" s="627" t="s">
        <v>5275</v>
      </c>
      <c r="H630" s="627" t="s">
        <v>5276</v>
      </c>
      <c r="I630" s="629">
        <v>1500.6959999999999</v>
      </c>
      <c r="J630" s="629">
        <v>17</v>
      </c>
      <c r="K630" s="630">
        <v>25512.699999999997</v>
      </c>
    </row>
    <row r="631" spans="1:11" ht="14.4" customHeight="1" x14ac:dyDescent="0.3">
      <c r="A631" s="625" t="s">
        <v>526</v>
      </c>
      <c r="B631" s="626" t="s">
        <v>528</v>
      </c>
      <c r="C631" s="627" t="s">
        <v>554</v>
      </c>
      <c r="D631" s="628" t="s">
        <v>555</v>
      </c>
      <c r="E631" s="627" t="s">
        <v>4305</v>
      </c>
      <c r="F631" s="628" t="s">
        <v>4306</v>
      </c>
      <c r="G631" s="627" t="s">
        <v>5048</v>
      </c>
      <c r="H631" s="627" t="s">
        <v>5049</v>
      </c>
      <c r="I631" s="629">
        <v>18.09</v>
      </c>
      <c r="J631" s="629">
        <v>60</v>
      </c>
      <c r="K631" s="630">
        <v>1085.4000000000001</v>
      </c>
    </row>
    <row r="632" spans="1:11" ht="14.4" customHeight="1" x14ac:dyDescent="0.3">
      <c r="A632" s="625" t="s">
        <v>526</v>
      </c>
      <c r="B632" s="626" t="s">
        <v>528</v>
      </c>
      <c r="C632" s="627" t="s">
        <v>554</v>
      </c>
      <c r="D632" s="628" t="s">
        <v>555</v>
      </c>
      <c r="E632" s="627" t="s">
        <v>4305</v>
      </c>
      <c r="F632" s="628" t="s">
        <v>4306</v>
      </c>
      <c r="G632" s="627" t="s">
        <v>5050</v>
      </c>
      <c r="H632" s="627" t="s">
        <v>5051</v>
      </c>
      <c r="I632" s="629">
        <v>18.189473684210526</v>
      </c>
      <c r="J632" s="629">
        <v>1120</v>
      </c>
      <c r="K632" s="630">
        <v>20140.199999999997</v>
      </c>
    </row>
    <row r="633" spans="1:11" ht="14.4" customHeight="1" x14ac:dyDescent="0.3">
      <c r="A633" s="625" t="s">
        <v>526</v>
      </c>
      <c r="B633" s="626" t="s">
        <v>528</v>
      </c>
      <c r="C633" s="627" t="s">
        <v>554</v>
      </c>
      <c r="D633" s="628" t="s">
        <v>555</v>
      </c>
      <c r="E633" s="627" t="s">
        <v>4305</v>
      </c>
      <c r="F633" s="628" t="s">
        <v>4306</v>
      </c>
      <c r="G633" s="627" t="s">
        <v>5052</v>
      </c>
      <c r="H633" s="627" t="s">
        <v>5053</v>
      </c>
      <c r="I633" s="629">
        <v>72.151428571428568</v>
      </c>
      <c r="J633" s="629">
        <v>175</v>
      </c>
      <c r="K633" s="630">
        <v>12626.899999999998</v>
      </c>
    </row>
    <row r="634" spans="1:11" ht="14.4" customHeight="1" x14ac:dyDescent="0.3">
      <c r="A634" s="625" t="s">
        <v>526</v>
      </c>
      <c r="B634" s="626" t="s">
        <v>528</v>
      </c>
      <c r="C634" s="627" t="s">
        <v>554</v>
      </c>
      <c r="D634" s="628" t="s">
        <v>555</v>
      </c>
      <c r="E634" s="627" t="s">
        <v>4305</v>
      </c>
      <c r="F634" s="628" t="s">
        <v>4306</v>
      </c>
      <c r="G634" s="627" t="s">
        <v>5277</v>
      </c>
      <c r="H634" s="627" t="s">
        <v>5278</v>
      </c>
      <c r="I634" s="629">
        <v>1500.81</v>
      </c>
      <c r="J634" s="629">
        <v>44</v>
      </c>
      <c r="K634" s="630">
        <v>66034.899999999994</v>
      </c>
    </row>
    <row r="635" spans="1:11" ht="14.4" customHeight="1" x14ac:dyDescent="0.3">
      <c r="A635" s="625" t="s">
        <v>526</v>
      </c>
      <c r="B635" s="626" t="s">
        <v>528</v>
      </c>
      <c r="C635" s="627" t="s">
        <v>554</v>
      </c>
      <c r="D635" s="628" t="s">
        <v>555</v>
      </c>
      <c r="E635" s="627" t="s">
        <v>4305</v>
      </c>
      <c r="F635" s="628" t="s">
        <v>4306</v>
      </c>
      <c r="G635" s="627" t="s">
        <v>5279</v>
      </c>
      <c r="H635" s="627" t="s">
        <v>5280</v>
      </c>
      <c r="I635" s="629">
        <v>1500.6388888888889</v>
      </c>
      <c r="J635" s="629">
        <v>64</v>
      </c>
      <c r="K635" s="630">
        <v>96040</v>
      </c>
    </row>
    <row r="636" spans="1:11" ht="14.4" customHeight="1" x14ac:dyDescent="0.3">
      <c r="A636" s="625" t="s">
        <v>526</v>
      </c>
      <c r="B636" s="626" t="s">
        <v>528</v>
      </c>
      <c r="C636" s="627" t="s">
        <v>554</v>
      </c>
      <c r="D636" s="628" t="s">
        <v>555</v>
      </c>
      <c r="E636" s="627" t="s">
        <v>4305</v>
      </c>
      <c r="F636" s="628" t="s">
        <v>4306</v>
      </c>
      <c r="G636" s="627" t="s">
        <v>5056</v>
      </c>
      <c r="H636" s="627" t="s">
        <v>5057</v>
      </c>
      <c r="I636" s="629">
        <v>14.451999999999998</v>
      </c>
      <c r="J636" s="629">
        <v>250</v>
      </c>
      <c r="K636" s="630">
        <v>3613.2299999999996</v>
      </c>
    </row>
    <row r="637" spans="1:11" ht="14.4" customHeight="1" x14ac:dyDescent="0.3">
      <c r="A637" s="625" t="s">
        <v>526</v>
      </c>
      <c r="B637" s="626" t="s">
        <v>528</v>
      </c>
      <c r="C637" s="627" t="s">
        <v>554</v>
      </c>
      <c r="D637" s="628" t="s">
        <v>555</v>
      </c>
      <c r="E637" s="627" t="s">
        <v>4305</v>
      </c>
      <c r="F637" s="628" t="s">
        <v>4306</v>
      </c>
      <c r="G637" s="627" t="s">
        <v>5058</v>
      </c>
      <c r="H637" s="627" t="s">
        <v>5059</v>
      </c>
      <c r="I637" s="629">
        <v>403.04</v>
      </c>
      <c r="J637" s="629">
        <v>400</v>
      </c>
      <c r="K637" s="630">
        <v>161215.58000000002</v>
      </c>
    </row>
    <row r="638" spans="1:11" ht="14.4" customHeight="1" x14ac:dyDescent="0.3">
      <c r="A638" s="625" t="s">
        <v>526</v>
      </c>
      <c r="B638" s="626" t="s">
        <v>528</v>
      </c>
      <c r="C638" s="627" t="s">
        <v>554</v>
      </c>
      <c r="D638" s="628" t="s">
        <v>555</v>
      </c>
      <c r="E638" s="627" t="s">
        <v>4305</v>
      </c>
      <c r="F638" s="628" t="s">
        <v>4306</v>
      </c>
      <c r="G638" s="627" t="s">
        <v>5060</v>
      </c>
      <c r="H638" s="627" t="s">
        <v>5061</v>
      </c>
      <c r="I638" s="629">
        <v>35.421111111111117</v>
      </c>
      <c r="J638" s="629">
        <v>19</v>
      </c>
      <c r="K638" s="630">
        <v>672.01</v>
      </c>
    </row>
    <row r="639" spans="1:11" ht="14.4" customHeight="1" x14ac:dyDescent="0.3">
      <c r="A639" s="625" t="s">
        <v>526</v>
      </c>
      <c r="B639" s="626" t="s">
        <v>528</v>
      </c>
      <c r="C639" s="627" t="s">
        <v>554</v>
      </c>
      <c r="D639" s="628" t="s">
        <v>555</v>
      </c>
      <c r="E639" s="627" t="s">
        <v>4305</v>
      </c>
      <c r="F639" s="628" t="s">
        <v>4306</v>
      </c>
      <c r="G639" s="627" t="s">
        <v>5064</v>
      </c>
      <c r="H639" s="627" t="s">
        <v>5065</v>
      </c>
      <c r="I639" s="629">
        <v>50.8</v>
      </c>
      <c r="J639" s="629">
        <v>10</v>
      </c>
      <c r="K639" s="630">
        <v>508</v>
      </c>
    </row>
    <row r="640" spans="1:11" ht="14.4" customHeight="1" x14ac:dyDescent="0.3">
      <c r="A640" s="625" t="s">
        <v>526</v>
      </c>
      <c r="B640" s="626" t="s">
        <v>528</v>
      </c>
      <c r="C640" s="627" t="s">
        <v>554</v>
      </c>
      <c r="D640" s="628" t="s">
        <v>555</v>
      </c>
      <c r="E640" s="627" t="s">
        <v>4305</v>
      </c>
      <c r="F640" s="628" t="s">
        <v>4306</v>
      </c>
      <c r="G640" s="627" t="s">
        <v>5067</v>
      </c>
      <c r="H640" s="627" t="s">
        <v>5068</v>
      </c>
      <c r="I640" s="629">
        <v>51.547499999999999</v>
      </c>
      <c r="J640" s="629">
        <v>50</v>
      </c>
      <c r="K640" s="630">
        <v>2577.3000000000002</v>
      </c>
    </row>
    <row r="641" spans="1:11" ht="14.4" customHeight="1" x14ac:dyDescent="0.3">
      <c r="A641" s="625" t="s">
        <v>526</v>
      </c>
      <c r="B641" s="626" t="s">
        <v>528</v>
      </c>
      <c r="C641" s="627" t="s">
        <v>554</v>
      </c>
      <c r="D641" s="628" t="s">
        <v>555</v>
      </c>
      <c r="E641" s="627" t="s">
        <v>4305</v>
      </c>
      <c r="F641" s="628" t="s">
        <v>4306</v>
      </c>
      <c r="G641" s="627" t="s">
        <v>4620</v>
      </c>
      <c r="H641" s="627" t="s">
        <v>4621</v>
      </c>
      <c r="I641" s="629">
        <v>266.2</v>
      </c>
      <c r="J641" s="629">
        <v>140</v>
      </c>
      <c r="K641" s="630">
        <v>37268</v>
      </c>
    </row>
    <row r="642" spans="1:11" ht="14.4" customHeight="1" x14ac:dyDescent="0.3">
      <c r="A642" s="625" t="s">
        <v>526</v>
      </c>
      <c r="B642" s="626" t="s">
        <v>528</v>
      </c>
      <c r="C642" s="627" t="s">
        <v>554</v>
      </c>
      <c r="D642" s="628" t="s">
        <v>555</v>
      </c>
      <c r="E642" s="627" t="s">
        <v>4305</v>
      </c>
      <c r="F642" s="628" t="s">
        <v>4306</v>
      </c>
      <c r="G642" s="627" t="s">
        <v>4620</v>
      </c>
      <c r="H642" s="627" t="s">
        <v>4622</v>
      </c>
      <c r="I642" s="629">
        <v>266.2</v>
      </c>
      <c r="J642" s="629">
        <v>60</v>
      </c>
      <c r="K642" s="630">
        <v>15972</v>
      </c>
    </row>
    <row r="643" spans="1:11" ht="14.4" customHeight="1" x14ac:dyDescent="0.3">
      <c r="A643" s="625" t="s">
        <v>526</v>
      </c>
      <c r="B643" s="626" t="s">
        <v>528</v>
      </c>
      <c r="C643" s="627" t="s">
        <v>554</v>
      </c>
      <c r="D643" s="628" t="s">
        <v>555</v>
      </c>
      <c r="E643" s="627" t="s">
        <v>4305</v>
      </c>
      <c r="F643" s="628" t="s">
        <v>4306</v>
      </c>
      <c r="G643" s="627" t="s">
        <v>4341</v>
      </c>
      <c r="H643" s="627" t="s">
        <v>4342</v>
      </c>
      <c r="I643" s="629">
        <v>1.5577777777777777</v>
      </c>
      <c r="J643" s="629">
        <v>16850</v>
      </c>
      <c r="K643" s="630">
        <v>26243</v>
      </c>
    </row>
    <row r="644" spans="1:11" ht="14.4" customHeight="1" x14ac:dyDescent="0.3">
      <c r="A644" s="625" t="s">
        <v>526</v>
      </c>
      <c r="B644" s="626" t="s">
        <v>528</v>
      </c>
      <c r="C644" s="627" t="s">
        <v>554</v>
      </c>
      <c r="D644" s="628" t="s">
        <v>555</v>
      </c>
      <c r="E644" s="627" t="s">
        <v>4305</v>
      </c>
      <c r="F644" s="628" t="s">
        <v>4306</v>
      </c>
      <c r="G644" s="627" t="s">
        <v>4341</v>
      </c>
      <c r="H644" s="627" t="s">
        <v>4629</v>
      </c>
      <c r="I644" s="629">
        <v>1.5750000000000002</v>
      </c>
      <c r="J644" s="629">
        <v>4500</v>
      </c>
      <c r="K644" s="630">
        <v>7090</v>
      </c>
    </row>
    <row r="645" spans="1:11" ht="14.4" customHeight="1" x14ac:dyDescent="0.3">
      <c r="A645" s="625" t="s">
        <v>526</v>
      </c>
      <c r="B645" s="626" t="s">
        <v>528</v>
      </c>
      <c r="C645" s="627" t="s">
        <v>554</v>
      </c>
      <c r="D645" s="628" t="s">
        <v>555</v>
      </c>
      <c r="E645" s="627" t="s">
        <v>4305</v>
      </c>
      <c r="F645" s="628" t="s">
        <v>4306</v>
      </c>
      <c r="G645" s="627" t="s">
        <v>4343</v>
      </c>
      <c r="H645" s="627" t="s">
        <v>4344</v>
      </c>
      <c r="I645" s="629">
        <v>5.061304347826086</v>
      </c>
      <c r="J645" s="629">
        <v>16300</v>
      </c>
      <c r="K645" s="630">
        <v>82564.600000000006</v>
      </c>
    </row>
    <row r="646" spans="1:11" ht="14.4" customHeight="1" x14ac:dyDescent="0.3">
      <c r="A646" s="625" t="s">
        <v>526</v>
      </c>
      <c r="B646" s="626" t="s">
        <v>528</v>
      </c>
      <c r="C646" s="627" t="s">
        <v>554</v>
      </c>
      <c r="D646" s="628" t="s">
        <v>555</v>
      </c>
      <c r="E646" s="627" t="s">
        <v>4305</v>
      </c>
      <c r="F646" s="628" t="s">
        <v>4306</v>
      </c>
      <c r="G646" s="627" t="s">
        <v>5075</v>
      </c>
      <c r="H646" s="627" t="s">
        <v>5076</v>
      </c>
      <c r="I646" s="629">
        <v>19.422499999999999</v>
      </c>
      <c r="J646" s="629">
        <v>70</v>
      </c>
      <c r="K646" s="630">
        <v>1359.6</v>
      </c>
    </row>
    <row r="647" spans="1:11" ht="14.4" customHeight="1" x14ac:dyDescent="0.3">
      <c r="A647" s="625" t="s">
        <v>526</v>
      </c>
      <c r="B647" s="626" t="s">
        <v>528</v>
      </c>
      <c r="C647" s="627" t="s">
        <v>554</v>
      </c>
      <c r="D647" s="628" t="s">
        <v>555</v>
      </c>
      <c r="E647" s="627" t="s">
        <v>4305</v>
      </c>
      <c r="F647" s="628" t="s">
        <v>4306</v>
      </c>
      <c r="G647" s="627" t="s">
        <v>4642</v>
      </c>
      <c r="H647" s="627" t="s">
        <v>4643</v>
      </c>
      <c r="I647" s="629">
        <v>7.9927272727272713</v>
      </c>
      <c r="J647" s="629">
        <v>1780</v>
      </c>
      <c r="K647" s="630">
        <v>14208.4</v>
      </c>
    </row>
    <row r="648" spans="1:11" ht="14.4" customHeight="1" x14ac:dyDescent="0.3">
      <c r="A648" s="625" t="s">
        <v>526</v>
      </c>
      <c r="B648" s="626" t="s">
        <v>528</v>
      </c>
      <c r="C648" s="627" t="s">
        <v>554</v>
      </c>
      <c r="D648" s="628" t="s">
        <v>555</v>
      </c>
      <c r="E648" s="627" t="s">
        <v>4305</v>
      </c>
      <c r="F648" s="628" t="s">
        <v>4306</v>
      </c>
      <c r="G648" s="627" t="s">
        <v>4644</v>
      </c>
      <c r="H648" s="627" t="s">
        <v>4645</v>
      </c>
      <c r="I648" s="629">
        <v>121.845</v>
      </c>
      <c r="J648" s="629">
        <v>4</v>
      </c>
      <c r="K648" s="630">
        <v>487.38</v>
      </c>
    </row>
    <row r="649" spans="1:11" ht="14.4" customHeight="1" x14ac:dyDescent="0.3">
      <c r="A649" s="625" t="s">
        <v>526</v>
      </c>
      <c r="B649" s="626" t="s">
        <v>528</v>
      </c>
      <c r="C649" s="627" t="s">
        <v>554</v>
      </c>
      <c r="D649" s="628" t="s">
        <v>555</v>
      </c>
      <c r="E649" s="627" t="s">
        <v>4305</v>
      </c>
      <c r="F649" s="628" t="s">
        <v>4306</v>
      </c>
      <c r="G649" s="627" t="s">
        <v>4345</v>
      </c>
      <c r="H649" s="627" t="s">
        <v>4346</v>
      </c>
      <c r="I649" s="629">
        <v>17.895</v>
      </c>
      <c r="J649" s="629">
        <v>350</v>
      </c>
      <c r="K649" s="630">
        <v>6267.5</v>
      </c>
    </row>
    <row r="650" spans="1:11" ht="14.4" customHeight="1" x14ac:dyDescent="0.3">
      <c r="A650" s="625" t="s">
        <v>526</v>
      </c>
      <c r="B650" s="626" t="s">
        <v>528</v>
      </c>
      <c r="C650" s="627" t="s">
        <v>554</v>
      </c>
      <c r="D650" s="628" t="s">
        <v>555</v>
      </c>
      <c r="E650" s="627" t="s">
        <v>4305</v>
      </c>
      <c r="F650" s="628" t="s">
        <v>4306</v>
      </c>
      <c r="G650" s="627" t="s">
        <v>4664</v>
      </c>
      <c r="H650" s="627" t="s">
        <v>4665</v>
      </c>
      <c r="I650" s="629">
        <v>17.91476190476191</v>
      </c>
      <c r="J650" s="629">
        <v>3200</v>
      </c>
      <c r="K650" s="630">
        <v>57240</v>
      </c>
    </row>
    <row r="651" spans="1:11" ht="14.4" customHeight="1" x14ac:dyDescent="0.3">
      <c r="A651" s="625" t="s">
        <v>526</v>
      </c>
      <c r="B651" s="626" t="s">
        <v>528</v>
      </c>
      <c r="C651" s="627" t="s">
        <v>554</v>
      </c>
      <c r="D651" s="628" t="s">
        <v>555</v>
      </c>
      <c r="E651" s="627" t="s">
        <v>4305</v>
      </c>
      <c r="F651" s="628" t="s">
        <v>4306</v>
      </c>
      <c r="G651" s="627" t="s">
        <v>4670</v>
      </c>
      <c r="H651" s="627" t="s">
        <v>4671</v>
      </c>
      <c r="I651" s="629">
        <v>12.074999999999999</v>
      </c>
      <c r="J651" s="629">
        <v>4850</v>
      </c>
      <c r="K651" s="630">
        <v>58562</v>
      </c>
    </row>
    <row r="652" spans="1:11" ht="14.4" customHeight="1" x14ac:dyDescent="0.3">
      <c r="A652" s="625" t="s">
        <v>526</v>
      </c>
      <c r="B652" s="626" t="s">
        <v>528</v>
      </c>
      <c r="C652" s="627" t="s">
        <v>554</v>
      </c>
      <c r="D652" s="628" t="s">
        <v>555</v>
      </c>
      <c r="E652" s="627" t="s">
        <v>4305</v>
      </c>
      <c r="F652" s="628" t="s">
        <v>4306</v>
      </c>
      <c r="G652" s="627" t="s">
        <v>5079</v>
      </c>
      <c r="H652" s="627" t="s">
        <v>5080</v>
      </c>
      <c r="I652" s="629">
        <v>17.979999999999997</v>
      </c>
      <c r="J652" s="629">
        <v>700</v>
      </c>
      <c r="K652" s="630">
        <v>12586.3</v>
      </c>
    </row>
    <row r="653" spans="1:11" ht="14.4" customHeight="1" x14ac:dyDescent="0.3">
      <c r="A653" s="625" t="s">
        <v>526</v>
      </c>
      <c r="B653" s="626" t="s">
        <v>528</v>
      </c>
      <c r="C653" s="627" t="s">
        <v>554</v>
      </c>
      <c r="D653" s="628" t="s">
        <v>555</v>
      </c>
      <c r="E653" s="627" t="s">
        <v>4305</v>
      </c>
      <c r="F653" s="628" t="s">
        <v>4306</v>
      </c>
      <c r="G653" s="627" t="s">
        <v>4674</v>
      </c>
      <c r="H653" s="627" t="s">
        <v>4675</v>
      </c>
      <c r="I653" s="629">
        <v>17.813684210526322</v>
      </c>
      <c r="J653" s="629">
        <v>1852</v>
      </c>
      <c r="K653" s="630">
        <v>32880.44</v>
      </c>
    </row>
    <row r="654" spans="1:11" ht="14.4" customHeight="1" x14ac:dyDescent="0.3">
      <c r="A654" s="625" t="s">
        <v>526</v>
      </c>
      <c r="B654" s="626" t="s">
        <v>528</v>
      </c>
      <c r="C654" s="627" t="s">
        <v>554</v>
      </c>
      <c r="D654" s="628" t="s">
        <v>555</v>
      </c>
      <c r="E654" s="627" t="s">
        <v>4305</v>
      </c>
      <c r="F654" s="628" t="s">
        <v>4306</v>
      </c>
      <c r="G654" s="627" t="s">
        <v>5081</v>
      </c>
      <c r="H654" s="627" t="s">
        <v>5082</v>
      </c>
      <c r="I654" s="629">
        <v>38.501428571428569</v>
      </c>
      <c r="J654" s="629">
        <v>340</v>
      </c>
      <c r="K654" s="630">
        <v>13090.72</v>
      </c>
    </row>
    <row r="655" spans="1:11" ht="14.4" customHeight="1" x14ac:dyDescent="0.3">
      <c r="A655" s="625" t="s">
        <v>526</v>
      </c>
      <c r="B655" s="626" t="s">
        <v>528</v>
      </c>
      <c r="C655" s="627" t="s">
        <v>554</v>
      </c>
      <c r="D655" s="628" t="s">
        <v>555</v>
      </c>
      <c r="E655" s="627" t="s">
        <v>4305</v>
      </c>
      <c r="F655" s="628" t="s">
        <v>4306</v>
      </c>
      <c r="G655" s="627" t="s">
        <v>5083</v>
      </c>
      <c r="H655" s="627" t="s">
        <v>5084</v>
      </c>
      <c r="I655" s="629">
        <v>2.36</v>
      </c>
      <c r="J655" s="629">
        <v>60</v>
      </c>
      <c r="K655" s="630">
        <v>141.6</v>
      </c>
    </row>
    <row r="656" spans="1:11" ht="14.4" customHeight="1" x14ac:dyDescent="0.3">
      <c r="A656" s="625" t="s">
        <v>526</v>
      </c>
      <c r="B656" s="626" t="s">
        <v>528</v>
      </c>
      <c r="C656" s="627" t="s">
        <v>554</v>
      </c>
      <c r="D656" s="628" t="s">
        <v>555</v>
      </c>
      <c r="E656" s="627" t="s">
        <v>4305</v>
      </c>
      <c r="F656" s="628" t="s">
        <v>4306</v>
      </c>
      <c r="G656" s="627" t="s">
        <v>5085</v>
      </c>
      <c r="H656" s="627" t="s">
        <v>5086</v>
      </c>
      <c r="I656" s="629">
        <v>17.98</v>
      </c>
      <c r="J656" s="629">
        <v>100</v>
      </c>
      <c r="K656" s="630">
        <v>1798.06</v>
      </c>
    </row>
    <row r="657" spans="1:11" ht="14.4" customHeight="1" x14ac:dyDescent="0.3">
      <c r="A657" s="625" t="s">
        <v>526</v>
      </c>
      <c r="B657" s="626" t="s">
        <v>528</v>
      </c>
      <c r="C657" s="627" t="s">
        <v>554</v>
      </c>
      <c r="D657" s="628" t="s">
        <v>555</v>
      </c>
      <c r="E657" s="627" t="s">
        <v>4305</v>
      </c>
      <c r="F657" s="628" t="s">
        <v>4306</v>
      </c>
      <c r="G657" s="627" t="s">
        <v>4347</v>
      </c>
      <c r="H657" s="627" t="s">
        <v>4348</v>
      </c>
      <c r="I657" s="629">
        <v>12.10375</v>
      </c>
      <c r="J657" s="629">
        <v>430</v>
      </c>
      <c r="K657" s="630">
        <v>5204.5</v>
      </c>
    </row>
    <row r="658" spans="1:11" ht="14.4" customHeight="1" x14ac:dyDescent="0.3">
      <c r="A658" s="625" t="s">
        <v>526</v>
      </c>
      <c r="B658" s="626" t="s">
        <v>528</v>
      </c>
      <c r="C658" s="627" t="s">
        <v>554</v>
      </c>
      <c r="D658" s="628" t="s">
        <v>555</v>
      </c>
      <c r="E658" s="627" t="s">
        <v>4305</v>
      </c>
      <c r="F658" s="628" t="s">
        <v>4306</v>
      </c>
      <c r="G658" s="627" t="s">
        <v>5089</v>
      </c>
      <c r="H658" s="627" t="s">
        <v>5090</v>
      </c>
      <c r="I658" s="629">
        <v>121</v>
      </c>
      <c r="J658" s="629">
        <v>840</v>
      </c>
      <c r="K658" s="630">
        <v>101640</v>
      </c>
    </row>
    <row r="659" spans="1:11" ht="14.4" customHeight="1" x14ac:dyDescent="0.3">
      <c r="A659" s="625" t="s">
        <v>526</v>
      </c>
      <c r="B659" s="626" t="s">
        <v>528</v>
      </c>
      <c r="C659" s="627" t="s">
        <v>554</v>
      </c>
      <c r="D659" s="628" t="s">
        <v>555</v>
      </c>
      <c r="E659" s="627" t="s">
        <v>4305</v>
      </c>
      <c r="F659" s="628" t="s">
        <v>4306</v>
      </c>
      <c r="G659" s="627" t="s">
        <v>5091</v>
      </c>
      <c r="H659" s="627" t="s">
        <v>5092</v>
      </c>
      <c r="I659" s="629">
        <v>121</v>
      </c>
      <c r="J659" s="629">
        <v>1020</v>
      </c>
      <c r="K659" s="630">
        <v>123420</v>
      </c>
    </row>
    <row r="660" spans="1:11" ht="14.4" customHeight="1" x14ac:dyDescent="0.3">
      <c r="A660" s="625" t="s">
        <v>526</v>
      </c>
      <c r="B660" s="626" t="s">
        <v>528</v>
      </c>
      <c r="C660" s="627" t="s">
        <v>554</v>
      </c>
      <c r="D660" s="628" t="s">
        <v>555</v>
      </c>
      <c r="E660" s="627" t="s">
        <v>4305</v>
      </c>
      <c r="F660" s="628" t="s">
        <v>4306</v>
      </c>
      <c r="G660" s="627" t="s">
        <v>5093</v>
      </c>
      <c r="H660" s="627" t="s">
        <v>5094</v>
      </c>
      <c r="I660" s="629">
        <v>104.06</v>
      </c>
      <c r="J660" s="629">
        <v>40</v>
      </c>
      <c r="K660" s="630">
        <v>4162.3999999999996</v>
      </c>
    </row>
    <row r="661" spans="1:11" ht="14.4" customHeight="1" x14ac:dyDescent="0.3">
      <c r="A661" s="625" t="s">
        <v>526</v>
      </c>
      <c r="B661" s="626" t="s">
        <v>528</v>
      </c>
      <c r="C661" s="627" t="s">
        <v>554</v>
      </c>
      <c r="D661" s="628" t="s">
        <v>555</v>
      </c>
      <c r="E661" s="627" t="s">
        <v>4305</v>
      </c>
      <c r="F661" s="628" t="s">
        <v>4306</v>
      </c>
      <c r="G661" s="627" t="s">
        <v>5093</v>
      </c>
      <c r="H661" s="627" t="s">
        <v>5095</v>
      </c>
      <c r="I661" s="629">
        <v>104.06</v>
      </c>
      <c r="J661" s="629">
        <v>70</v>
      </c>
      <c r="K661" s="630">
        <v>7284.2</v>
      </c>
    </row>
    <row r="662" spans="1:11" ht="14.4" customHeight="1" x14ac:dyDescent="0.3">
      <c r="A662" s="625" t="s">
        <v>526</v>
      </c>
      <c r="B662" s="626" t="s">
        <v>528</v>
      </c>
      <c r="C662" s="627" t="s">
        <v>554</v>
      </c>
      <c r="D662" s="628" t="s">
        <v>555</v>
      </c>
      <c r="E662" s="627" t="s">
        <v>4305</v>
      </c>
      <c r="F662" s="628" t="s">
        <v>4306</v>
      </c>
      <c r="G662" s="627" t="s">
        <v>4697</v>
      </c>
      <c r="H662" s="627" t="s">
        <v>4698</v>
      </c>
      <c r="I662" s="629">
        <v>5.4050000000000002</v>
      </c>
      <c r="J662" s="629">
        <v>180</v>
      </c>
      <c r="K662" s="630">
        <v>976.8</v>
      </c>
    </row>
    <row r="663" spans="1:11" ht="14.4" customHeight="1" x14ac:dyDescent="0.3">
      <c r="A663" s="625" t="s">
        <v>526</v>
      </c>
      <c r="B663" s="626" t="s">
        <v>528</v>
      </c>
      <c r="C663" s="627" t="s">
        <v>554</v>
      </c>
      <c r="D663" s="628" t="s">
        <v>555</v>
      </c>
      <c r="E663" s="627" t="s">
        <v>4305</v>
      </c>
      <c r="F663" s="628" t="s">
        <v>4306</v>
      </c>
      <c r="G663" s="627" t="s">
        <v>5096</v>
      </c>
      <c r="H663" s="627" t="s">
        <v>5097</v>
      </c>
      <c r="I663" s="629">
        <v>120.001</v>
      </c>
      <c r="J663" s="629">
        <v>810</v>
      </c>
      <c r="K663" s="630">
        <v>97200.86</v>
      </c>
    </row>
    <row r="664" spans="1:11" ht="14.4" customHeight="1" x14ac:dyDescent="0.3">
      <c r="A664" s="625" t="s">
        <v>526</v>
      </c>
      <c r="B664" s="626" t="s">
        <v>528</v>
      </c>
      <c r="C664" s="627" t="s">
        <v>554</v>
      </c>
      <c r="D664" s="628" t="s">
        <v>555</v>
      </c>
      <c r="E664" s="627" t="s">
        <v>4305</v>
      </c>
      <c r="F664" s="628" t="s">
        <v>4306</v>
      </c>
      <c r="G664" s="627" t="s">
        <v>5281</v>
      </c>
      <c r="H664" s="627" t="s">
        <v>5282</v>
      </c>
      <c r="I664" s="629">
        <v>8.1999999999999993</v>
      </c>
      <c r="J664" s="629">
        <v>10</v>
      </c>
      <c r="K664" s="630">
        <v>82</v>
      </c>
    </row>
    <row r="665" spans="1:11" ht="14.4" customHeight="1" x14ac:dyDescent="0.3">
      <c r="A665" s="625" t="s">
        <v>526</v>
      </c>
      <c r="B665" s="626" t="s">
        <v>528</v>
      </c>
      <c r="C665" s="627" t="s">
        <v>554</v>
      </c>
      <c r="D665" s="628" t="s">
        <v>555</v>
      </c>
      <c r="E665" s="627" t="s">
        <v>4305</v>
      </c>
      <c r="F665" s="628" t="s">
        <v>4306</v>
      </c>
      <c r="G665" s="627" t="s">
        <v>4349</v>
      </c>
      <c r="H665" s="627" t="s">
        <v>4350</v>
      </c>
      <c r="I665" s="629">
        <v>0.4654545454545454</v>
      </c>
      <c r="J665" s="629">
        <v>1800</v>
      </c>
      <c r="K665" s="630">
        <v>832</v>
      </c>
    </row>
    <row r="666" spans="1:11" ht="14.4" customHeight="1" x14ac:dyDescent="0.3">
      <c r="A666" s="625" t="s">
        <v>526</v>
      </c>
      <c r="B666" s="626" t="s">
        <v>528</v>
      </c>
      <c r="C666" s="627" t="s">
        <v>554</v>
      </c>
      <c r="D666" s="628" t="s">
        <v>555</v>
      </c>
      <c r="E666" s="627" t="s">
        <v>4305</v>
      </c>
      <c r="F666" s="628" t="s">
        <v>4306</v>
      </c>
      <c r="G666" s="627" t="s">
        <v>4750</v>
      </c>
      <c r="H666" s="627" t="s">
        <v>4751</v>
      </c>
      <c r="I666" s="629">
        <v>3.9944999999999999</v>
      </c>
      <c r="J666" s="629">
        <v>8700</v>
      </c>
      <c r="K666" s="630">
        <v>34846</v>
      </c>
    </row>
    <row r="667" spans="1:11" ht="14.4" customHeight="1" x14ac:dyDescent="0.3">
      <c r="A667" s="625" t="s">
        <v>526</v>
      </c>
      <c r="B667" s="626" t="s">
        <v>528</v>
      </c>
      <c r="C667" s="627" t="s">
        <v>554</v>
      </c>
      <c r="D667" s="628" t="s">
        <v>555</v>
      </c>
      <c r="E667" s="627" t="s">
        <v>4305</v>
      </c>
      <c r="F667" s="628" t="s">
        <v>4306</v>
      </c>
      <c r="G667" s="627" t="s">
        <v>4752</v>
      </c>
      <c r="H667" s="627" t="s">
        <v>4753</v>
      </c>
      <c r="I667" s="629">
        <v>2.5625</v>
      </c>
      <c r="J667" s="629">
        <v>200</v>
      </c>
      <c r="K667" s="630">
        <v>512.5</v>
      </c>
    </row>
    <row r="668" spans="1:11" ht="14.4" customHeight="1" x14ac:dyDescent="0.3">
      <c r="A668" s="625" t="s">
        <v>526</v>
      </c>
      <c r="B668" s="626" t="s">
        <v>528</v>
      </c>
      <c r="C668" s="627" t="s">
        <v>554</v>
      </c>
      <c r="D668" s="628" t="s">
        <v>555</v>
      </c>
      <c r="E668" s="627" t="s">
        <v>4305</v>
      </c>
      <c r="F668" s="628" t="s">
        <v>4306</v>
      </c>
      <c r="G668" s="627" t="s">
        <v>4754</v>
      </c>
      <c r="H668" s="627" t="s">
        <v>4755</v>
      </c>
      <c r="I668" s="629">
        <v>2.5709090909090917</v>
      </c>
      <c r="J668" s="629">
        <v>650</v>
      </c>
      <c r="K668" s="630">
        <v>1667</v>
      </c>
    </row>
    <row r="669" spans="1:11" ht="14.4" customHeight="1" x14ac:dyDescent="0.3">
      <c r="A669" s="625" t="s">
        <v>526</v>
      </c>
      <c r="B669" s="626" t="s">
        <v>528</v>
      </c>
      <c r="C669" s="627" t="s">
        <v>554</v>
      </c>
      <c r="D669" s="628" t="s">
        <v>555</v>
      </c>
      <c r="E669" s="627" t="s">
        <v>4305</v>
      </c>
      <c r="F669" s="628" t="s">
        <v>4306</v>
      </c>
      <c r="G669" s="627" t="s">
        <v>4756</v>
      </c>
      <c r="H669" s="627" t="s">
        <v>4757</v>
      </c>
      <c r="I669" s="629">
        <v>2.5676923076923077</v>
      </c>
      <c r="J669" s="629">
        <v>750</v>
      </c>
      <c r="K669" s="630">
        <v>1928</v>
      </c>
    </row>
    <row r="670" spans="1:11" ht="14.4" customHeight="1" x14ac:dyDescent="0.3">
      <c r="A670" s="625" t="s">
        <v>526</v>
      </c>
      <c r="B670" s="626" t="s">
        <v>528</v>
      </c>
      <c r="C670" s="627" t="s">
        <v>554</v>
      </c>
      <c r="D670" s="628" t="s">
        <v>555</v>
      </c>
      <c r="E670" s="627" t="s">
        <v>4305</v>
      </c>
      <c r="F670" s="628" t="s">
        <v>4306</v>
      </c>
      <c r="G670" s="627" t="s">
        <v>5108</v>
      </c>
      <c r="H670" s="627" t="s">
        <v>5109</v>
      </c>
      <c r="I670" s="629">
        <v>2.569230769230769</v>
      </c>
      <c r="J670" s="629">
        <v>700</v>
      </c>
      <c r="K670" s="630">
        <v>1800</v>
      </c>
    </row>
    <row r="671" spans="1:11" ht="14.4" customHeight="1" x14ac:dyDescent="0.3">
      <c r="A671" s="625" t="s">
        <v>526</v>
      </c>
      <c r="B671" s="626" t="s">
        <v>528</v>
      </c>
      <c r="C671" s="627" t="s">
        <v>554</v>
      </c>
      <c r="D671" s="628" t="s">
        <v>555</v>
      </c>
      <c r="E671" s="627" t="s">
        <v>4305</v>
      </c>
      <c r="F671" s="628" t="s">
        <v>4306</v>
      </c>
      <c r="G671" s="627" t="s">
        <v>4758</v>
      </c>
      <c r="H671" s="627" t="s">
        <v>4759</v>
      </c>
      <c r="I671" s="629">
        <v>15.39</v>
      </c>
      <c r="J671" s="629">
        <v>50</v>
      </c>
      <c r="K671" s="630">
        <v>769.5</v>
      </c>
    </row>
    <row r="672" spans="1:11" ht="14.4" customHeight="1" x14ac:dyDescent="0.3">
      <c r="A672" s="625" t="s">
        <v>526</v>
      </c>
      <c r="B672" s="626" t="s">
        <v>528</v>
      </c>
      <c r="C672" s="627" t="s">
        <v>554</v>
      </c>
      <c r="D672" s="628" t="s">
        <v>555</v>
      </c>
      <c r="E672" s="627" t="s">
        <v>4305</v>
      </c>
      <c r="F672" s="628" t="s">
        <v>4306</v>
      </c>
      <c r="G672" s="627" t="s">
        <v>5112</v>
      </c>
      <c r="H672" s="627" t="s">
        <v>5113</v>
      </c>
      <c r="I672" s="629">
        <v>24.805</v>
      </c>
      <c r="J672" s="629">
        <v>40</v>
      </c>
      <c r="K672" s="630">
        <v>992.2</v>
      </c>
    </row>
    <row r="673" spans="1:11" ht="14.4" customHeight="1" x14ac:dyDescent="0.3">
      <c r="A673" s="625" t="s">
        <v>526</v>
      </c>
      <c r="B673" s="626" t="s">
        <v>528</v>
      </c>
      <c r="C673" s="627" t="s">
        <v>554</v>
      </c>
      <c r="D673" s="628" t="s">
        <v>555</v>
      </c>
      <c r="E673" s="627" t="s">
        <v>4305</v>
      </c>
      <c r="F673" s="628" t="s">
        <v>4306</v>
      </c>
      <c r="G673" s="627" t="s">
        <v>5116</v>
      </c>
      <c r="H673" s="627" t="s">
        <v>5117</v>
      </c>
      <c r="I673" s="629">
        <v>100.985</v>
      </c>
      <c r="J673" s="629">
        <v>40</v>
      </c>
      <c r="K673" s="630">
        <v>4065.8</v>
      </c>
    </row>
    <row r="674" spans="1:11" ht="14.4" customHeight="1" x14ac:dyDescent="0.3">
      <c r="A674" s="625" t="s">
        <v>526</v>
      </c>
      <c r="B674" s="626" t="s">
        <v>528</v>
      </c>
      <c r="C674" s="627" t="s">
        <v>554</v>
      </c>
      <c r="D674" s="628" t="s">
        <v>555</v>
      </c>
      <c r="E674" s="627" t="s">
        <v>4305</v>
      </c>
      <c r="F674" s="628" t="s">
        <v>4306</v>
      </c>
      <c r="G674" s="627" t="s">
        <v>5120</v>
      </c>
      <c r="H674" s="627" t="s">
        <v>5121</v>
      </c>
      <c r="I674" s="629">
        <v>41</v>
      </c>
      <c r="J674" s="629">
        <v>100</v>
      </c>
      <c r="K674" s="630">
        <v>4099.83</v>
      </c>
    </row>
    <row r="675" spans="1:11" ht="14.4" customHeight="1" x14ac:dyDescent="0.3">
      <c r="A675" s="625" t="s">
        <v>526</v>
      </c>
      <c r="B675" s="626" t="s">
        <v>528</v>
      </c>
      <c r="C675" s="627" t="s">
        <v>554</v>
      </c>
      <c r="D675" s="628" t="s">
        <v>555</v>
      </c>
      <c r="E675" s="627" t="s">
        <v>4305</v>
      </c>
      <c r="F675" s="628" t="s">
        <v>4306</v>
      </c>
      <c r="G675" s="627" t="s">
        <v>5126</v>
      </c>
      <c r="H675" s="627" t="s">
        <v>5127</v>
      </c>
      <c r="I675" s="629">
        <v>34.200000000000003</v>
      </c>
      <c r="J675" s="629">
        <v>19</v>
      </c>
      <c r="K675" s="630">
        <v>649.80000000000007</v>
      </c>
    </row>
    <row r="676" spans="1:11" ht="14.4" customHeight="1" x14ac:dyDescent="0.3">
      <c r="A676" s="625" t="s">
        <v>526</v>
      </c>
      <c r="B676" s="626" t="s">
        <v>528</v>
      </c>
      <c r="C676" s="627" t="s">
        <v>554</v>
      </c>
      <c r="D676" s="628" t="s">
        <v>555</v>
      </c>
      <c r="E676" s="627" t="s">
        <v>4305</v>
      </c>
      <c r="F676" s="628" t="s">
        <v>4306</v>
      </c>
      <c r="G676" s="627" t="s">
        <v>5283</v>
      </c>
      <c r="H676" s="627" t="s">
        <v>5284</v>
      </c>
      <c r="I676" s="629">
        <v>36.11</v>
      </c>
      <c r="J676" s="629">
        <v>1</v>
      </c>
      <c r="K676" s="630">
        <v>36.11</v>
      </c>
    </row>
    <row r="677" spans="1:11" ht="14.4" customHeight="1" x14ac:dyDescent="0.3">
      <c r="A677" s="625" t="s">
        <v>526</v>
      </c>
      <c r="B677" s="626" t="s">
        <v>528</v>
      </c>
      <c r="C677" s="627" t="s">
        <v>554</v>
      </c>
      <c r="D677" s="628" t="s">
        <v>555</v>
      </c>
      <c r="E677" s="627" t="s">
        <v>4305</v>
      </c>
      <c r="F677" s="628" t="s">
        <v>4306</v>
      </c>
      <c r="G677" s="627" t="s">
        <v>5285</v>
      </c>
      <c r="H677" s="627" t="s">
        <v>5286</v>
      </c>
      <c r="I677" s="629">
        <v>1500.7700000000002</v>
      </c>
      <c r="J677" s="629">
        <v>13</v>
      </c>
      <c r="K677" s="630">
        <v>19509.599999999999</v>
      </c>
    </row>
    <row r="678" spans="1:11" ht="14.4" customHeight="1" x14ac:dyDescent="0.3">
      <c r="A678" s="625" t="s">
        <v>526</v>
      </c>
      <c r="B678" s="626" t="s">
        <v>528</v>
      </c>
      <c r="C678" s="627" t="s">
        <v>554</v>
      </c>
      <c r="D678" s="628" t="s">
        <v>555</v>
      </c>
      <c r="E678" s="627" t="s">
        <v>4305</v>
      </c>
      <c r="F678" s="628" t="s">
        <v>4306</v>
      </c>
      <c r="G678" s="627" t="s">
        <v>5287</v>
      </c>
      <c r="H678" s="627" t="s">
        <v>5288</v>
      </c>
      <c r="I678" s="629">
        <v>1426.59</v>
      </c>
      <c r="J678" s="629">
        <v>10</v>
      </c>
      <c r="K678" s="630">
        <v>14265.800000000001</v>
      </c>
    </row>
    <row r="679" spans="1:11" ht="14.4" customHeight="1" x14ac:dyDescent="0.3">
      <c r="A679" s="625" t="s">
        <v>526</v>
      </c>
      <c r="B679" s="626" t="s">
        <v>528</v>
      </c>
      <c r="C679" s="627" t="s">
        <v>554</v>
      </c>
      <c r="D679" s="628" t="s">
        <v>555</v>
      </c>
      <c r="E679" s="627" t="s">
        <v>4305</v>
      </c>
      <c r="F679" s="628" t="s">
        <v>4306</v>
      </c>
      <c r="G679" s="627" t="s">
        <v>5289</v>
      </c>
      <c r="H679" s="627" t="s">
        <v>5290</v>
      </c>
      <c r="I679" s="629">
        <v>33.76</v>
      </c>
      <c r="J679" s="629">
        <v>125</v>
      </c>
      <c r="K679" s="630">
        <v>4220</v>
      </c>
    </row>
    <row r="680" spans="1:11" ht="14.4" customHeight="1" x14ac:dyDescent="0.3">
      <c r="A680" s="625" t="s">
        <v>526</v>
      </c>
      <c r="B680" s="626" t="s">
        <v>528</v>
      </c>
      <c r="C680" s="627" t="s">
        <v>554</v>
      </c>
      <c r="D680" s="628" t="s">
        <v>555</v>
      </c>
      <c r="E680" s="627" t="s">
        <v>4305</v>
      </c>
      <c r="F680" s="628" t="s">
        <v>4306</v>
      </c>
      <c r="G680" s="627" t="s">
        <v>5291</v>
      </c>
      <c r="H680" s="627" t="s">
        <v>5292</v>
      </c>
      <c r="I680" s="629">
        <v>96.68</v>
      </c>
      <c r="J680" s="629">
        <v>105</v>
      </c>
      <c r="K680" s="630">
        <v>10151.4</v>
      </c>
    </row>
    <row r="681" spans="1:11" ht="14.4" customHeight="1" x14ac:dyDescent="0.3">
      <c r="A681" s="625" t="s">
        <v>526</v>
      </c>
      <c r="B681" s="626" t="s">
        <v>528</v>
      </c>
      <c r="C681" s="627" t="s">
        <v>554</v>
      </c>
      <c r="D681" s="628" t="s">
        <v>555</v>
      </c>
      <c r="E681" s="627" t="s">
        <v>4305</v>
      </c>
      <c r="F681" s="628" t="s">
        <v>4306</v>
      </c>
      <c r="G681" s="627" t="s">
        <v>5293</v>
      </c>
      <c r="H681" s="627" t="s">
        <v>5294</v>
      </c>
      <c r="I681" s="629">
        <v>123.21</v>
      </c>
      <c r="J681" s="629">
        <v>20</v>
      </c>
      <c r="K681" s="630">
        <v>2464.2800000000002</v>
      </c>
    </row>
    <row r="682" spans="1:11" ht="14.4" customHeight="1" x14ac:dyDescent="0.3">
      <c r="A682" s="625" t="s">
        <v>526</v>
      </c>
      <c r="B682" s="626" t="s">
        <v>528</v>
      </c>
      <c r="C682" s="627" t="s">
        <v>554</v>
      </c>
      <c r="D682" s="628" t="s">
        <v>555</v>
      </c>
      <c r="E682" s="627" t="s">
        <v>4305</v>
      </c>
      <c r="F682" s="628" t="s">
        <v>4306</v>
      </c>
      <c r="G682" s="627" t="s">
        <v>5295</v>
      </c>
      <c r="H682" s="627" t="s">
        <v>5296</v>
      </c>
      <c r="I682" s="629">
        <v>2568.5866666666666</v>
      </c>
      <c r="J682" s="629">
        <v>4</v>
      </c>
      <c r="K682" s="630">
        <v>10274.36</v>
      </c>
    </row>
    <row r="683" spans="1:11" ht="14.4" customHeight="1" x14ac:dyDescent="0.3">
      <c r="A683" s="625" t="s">
        <v>526</v>
      </c>
      <c r="B683" s="626" t="s">
        <v>528</v>
      </c>
      <c r="C683" s="627" t="s">
        <v>554</v>
      </c>
      <c r="D683" s="628" t="s">
        <v>555</v>
      </c>
      <c r="E683" s="627" t="s">
        <v>4305</v>
      </c>
      <c r="F683" s="628" t="s">
        <v>4306</v>
      </c>
      <c r="G683" s="627" t="s">
        <v>5297</v>
      </c>
      <c r="H683" s="627" t="s">
        <v>5298</v>
      </c>
      <c r="I683" s="629">
        <v>1426.5811111111111</v>
      </c>
      <c r="J683" s="629">
        <v>42</v>
      </c>
      <c r="K683" s="630">
        <v>59916.53</v>
      </c>
    </row>
    <row r="684" spans="1:11" ht="14.4" customHeight="1" x14ac:dyDescent="0.3">
      <c r="A684" s="625" t="s">
        <v>526</v>
      </c>
      <c r="B684" s="626" t="s">
        <v>528</v>
      </c>
      <c r="C684" s="627" t="s">
        <v>554</v>
      </c>
      <c r="D684" s="628" t="s">
        <v>555</v>
      </c>
      <c r="E684" s="627" t="s">
        <v>4305</v>
      </c>
      <c r="F684" s="628" t="s">
        <v>4306</v>
      </c>
      <c r="G684" s="627" t="s">
        <v>5299</v>
      </c>
      <c r="H684" s="627" t="s">
        <v>5300</v>
      </c>
      <c r="I684" s="629">
        <v>1426.585</v>
      </c>
      <c r="J684" s="629">
        <v>34</v>
      </c>
      <c r="K684" s="630">
        <v>48503.99</v>
      </c>
    </row>
    <row r="685" spans="1:11" ht="14.4" customHeight="1" x14ac:dyDescent="0.3">
      <c r="A685" s="625" t="s">
        <v>526</v>
      </c>
      <c r="B685" s="626" t="s">
        <v>528</v>
      </c>
      <c r="C685" s="627" t="s">
        <v>554</v>
      </c>
      <c r="D685" s="628" t="s">
        <v>555</v>
      </c>
      <c r="E685" s="627" t="s">
        <v>4305</v>
      </c>
      <c r="F685" s="628" t="s">
        <v>4306</v>
      </c>
      <c r="G685" s="627" t="s">
        <v>4811</v>
      </c>
      <c r="H685" s="627" t="s">
        <v>4812</v>
      </c>
      <c r="I685" s="629">
        <v>12.821999999999999</v>
      </c>
      <c r="J685" s="629">
        <v>1150</v>
      </c>
      <c r="K685" s="630">
        <v>14777.47</v>
      </c>
    </row>
    <row r="686" spans="1:11" ht="14.4" customHeight="1" x14ac:dyDescent="0.3">
      <c r="A686" s="625" t="s">
        <v>526</v>
      </c>
      <c r="B686" s="626" t="s">
        <v>528</v>
      </c>
      <c r="C686" s="627" t="s">
        <v>554</v>
      </c>
      <c r="D686" s="628" t="s">
        <v>555</v>
      </c>
      <c r="E686" s="627" t="s">
        <v>4305</v>
      </c>
      <c r="F686" s="628" t="s">
        <v>4306</v>
      </c>
      <c r="G686" s="627" t="s">
        <v>5301</v>
      </c>
      <c r="H686" s="627" t="s">
        <v>5302</v>
      </c>
      <c r="I686" s="629">
        <v>1426.6033333333332</v>
      </c>
      <c r="J686" s="629">
        <v>9</v>
      </c>
      <c r="K686" s="630">
        <v>12839.419999999998</v>
      </c>
    </row>
    <row r="687" spans="1:11" ht="14.4" customHeight="1" x14ac:dyDescent="0.3">
      <c r="A687" s="625" t="s">
        <v>526</v>
      </c>
      <c r="B687" s="626" t="s">
        <v>528</v>
      </c>
      <c r="C687" s="627" t="s">
        <v>554</v>
      </c>
      <c r="D687" s="628" t="s">
        <v>555</v>
      </c>
      <c r="E687" s="627" t="s">
        <v>4305</v>
      </c>
      <c r="F687" s="628" t="s">
        <v>4306</v>
      </c>
      <c r="G687" s="627" t="s">
        <v>5303</v>
      </c>
      <c r="H687" s="627" t="s">
        <v>5304</v>
      </c>
      <c r="I687" s="629">
        <v>1300</v>
      </c>
      <c r="J687" s="629">
        <v>2</v>
      </c>
      <c r="K687" s="630">
        <v>2600</v>
      </c>
    </row>
    <row r="688" spans="1:11" ht="14.4" customHeight="1" x14ac:dyDescent="0.3">
      <c r="A688" s="625" t="s">
        <v>526</v>
      </c>
      <c r="B688" s="626" t="s">
        <v>528</v>
      </c>
      <c r="C688" s="627" t="s">
        <v>554</v>
      </c>
      <c r="D688" s="628" t="s">
        <v>555</v>
      </c>
      <c r="E688" s="627" t="s">
        <v>4305</v>
      </c>
      <c r="F688" s="628" t="s">
        <v>4306</v>
      </c>
      <c r="G688" s="627" t="s">
        <v>5146</v>
      </c>
      <c r="H688" s="627" t="s">
        <v>5147</v>
      </c>
      <c r="I688" s="629">
        <v>434.4</v>
      </c>
      <c r="J688" s="629">
        <v>2</v>
      </c>
      <c r="K688" s="630">
        <v>868.8</v>
      </c>
    </row>
    <row r="689" spans="1:11" ht="14.4" customHeight="1" x14ac:dyDescent="0.3">
      <c r="A689" s="625" t="s">
        <v>526</v>
      </c>
      <c r="B689" s="626" t="s">
        <v>528</v>
      </c>
      <c r="C689" s="627" t="s">
        <v>554</v>
      </c>
      <c r="D689" s="628" t="s">
        <v>555</v>
      </c>
      <c r="E689" s="627" t="s">
        <v>4305</v>
      </c>
      <c r="F689" s="628" t="s">
        <v>4306</v>
      </c>
      <c r="G689" s="627" t="s">
        <v>4821</v>
      </c>
      <c r="H689" s="627" t="s">
        <v>4822</v>
      </c>
      <c r="I689" s="629">
        <v>422.3</v>
      </c>
      <c r="J689" s="629">
        <v>1</v>
      </c>
      <c r="K689" s="630">
        <v>422.3</v>
      </c>
    </row>
    <row r="690" spans="1:11" ht="14.4" customHeight="1" x14ac:dyDescent="0.3">
      <c r="A690" s="625" t="s">
        <v>526</v>
      </c>
      <c r="B690" s="626" t="s">
        <v>528</v>
      </c>
      <c r="C690" s="627" t="s">
        <v>554</v>
      </c>
      <c r="D690" s="628" t="s">
        <v>555</v>
      </c>
      <c r="E690" s="627" t="s">
        <v>4305</v>
      </c>
      <c r="F690" s="628" t="s">
        <v>4306</v>
      </c>
      <c r="G690" s="627" t="s">
        <v>5305</v>
      </c>
      <c r="H690" s="627" t="s">
        <v>5306</v>
      </c>
      <c r="I690" s="629">
        <v>1426.64</v>
      </c>
      <c r="J690" s="629">
        <v>5</v>
      </c>
      <c r="K690" s="630">
        <v>7133.2</v>
      </c>
    </row>
    <row r="691" spans="1:11" ht="14.4" customHeight="1" x14ac:dyDescent="0.3">
      <c r="A691" s="625" t="s">
        <v>526</v>
      </c>
      <c r="B691" s="626" t="s">
        <v>528</v>
      </c>
      <c r="C691" s="627" t="s">
        <v>554</v>
      </c>
      <c r="D691" s="628" t="s">
        <v>555</v>
      </c>
      <c r="E691" s="627" t="s">
        <v>4305</v>
      </c>
      <c r="F691" s="628" t="s">
        <v>4306</v>
      </c>
      <c r="G691" s="627" t="s">
        <v>4823</v>
      </c>
      <c r="H691" s="627" t="s">
        <v>4824</v>
      </c>
      <c r="I691" s="629">
        <v>845.8</v>
      </c>
      <c r="J691" s="629">
        <v>3</v>
      </c>
      <c r="K691" s="630">
        <v>2411.6</v>
      </c>
    </row>
    <row r="692" spans="1:11" ht="14.4" customHeight="1" x14ac:dyDescent="0.3">
      <c r="A692" s="625" t="s">
        <v>526</v>
      </c>
      <c r="B692" s="626" t="s">
        <v>528</v>
      </c>
      <c r="C692" s="627" t="s">
        <v>554</v>
      </c>
      <c r="D692" s="628" t="s">
        <v>555</v>
      </c>
      <c r="E692" s="627" t="s">
        <v>4305</v>
      </c>
      <c r="F692" s="628" t="s">
        <v>4306</v>
      </c>
      <c r="G692" s="627" t="s">
        <v>5307</v>
      </c>
      <c r="H692" s="627" t="s">
        <v>5308</v>
      </c>
      <c r="I692" s="629">
        <v>121</v>
      </c>
      <c r="J692" s="629">
        <v>30</v>
      </c>
      <c r="K692" s="630">
        <v>3630</v>
      </c>
    </row>
    <row r="693" spans="1:11" ht="14.4" customHeight="1" x14ac:dyDescent="0.3">
      <c r="A693" s="625" t="s">
        <v>526</v>
      </c>
      <c r="B693" s="626" t="s">
        <v>528</v>
      </c>
      <c r="C693" s="627" t="s">
        <v>554</v>
      </c>
      <c r="D693" s="628" t="s">
        <v>555</v>
      </c>
      <c r="E693" s="627" t="s">
        <v>4305</v>
      </c>
      <c r="F693" s="628" t="s">
        <v>4306</v>
      </c>
      <c r="G693" s="627" t="s">
        <v>5309</v>
      </c>
      <c r="H693" s="627" t="s">
        <v>5310</v>
      </c>
      <c r="I693" s="629">
        <v>132</v>
      </c>
      <c r="J693" s="629">
        <v>30</v>
      </c>
      <c r="K693" s="630">
        <v>3959.9700000000003</v>
      </c>
    </row>
    <row r="694" spans="1:11" ht="14.4" customHeight="1" x14ac:dyDescent="0.3">
      <c r="A694" s="625" t="s">
        <v>526</v>
      </c>
      <c r="B694" s="626" t="s">
        <v>528</v>
      </c>
      <c r="C694" s="627" t="s">
        <v>554</v>
      </c>
      <c r="D694" s="628" t="s">
        <v>555</v>
      </c>
      <c r="E694" s="627" t="s">
        <v>4305</v>
      </c>
      <c r="F694" s="628" t="s">
        <v>4306</v>
      </c>
      <c r="G694" s="627" t="s">
        <v>5158</v>
      </c>
      <c r="H694" s="627" t="s">
        <v>5311</v>
      </c>
      <c r="I694" s="629">
        <v>104.05999999999999</v>
      </c>
      <c r="J694" s="629">
        <v>90</v>
      </c>
      <c r="K694" s="630">
        <v>9365.3999999999978</v>
      </c>
    </row>
    <row r="695" spans="1:11" ht="14.4" customHeight="1" x14ac:dyDescent="0.3">
      <c r="A695" s="625" t="s">
        <v>526</v>
      </c>
      <c r="B695" s="626" t="s">
        <v>528</v>
      </c>
      <c r="C695" s="627" t="s">
        <v>554</v>
      </c>
      <c r="D695" s="628" t="s">
        <v>555</v>
      </c>
      <c r="E695" s="627" t="s">
        <v>4305</v>
      </c>
      <c r="F695" s="628" t="s">
        <v>4306</v>
      </c>
      <c r="G695" s="627" t="s">
        <v>5158</v>
      </c>
      <c r="H695" s="627" t="s">
        <v>5095</v>
      </c>
      <c r="I695" s="629">
        <v>104.06</v>
      </c>
      <c r="J695" s="629">
        <v>90</v>
      </c>
      <c r="K695" s="630">
        <v>9365.4</v>
      </c>
    </row>
    <row r="696" spans="1:11" ht="14.4" customHeight="1" x14ac:dyDescent="0.3">
      <c r="A696" s="625" t="s">
        <v>526</v>
      </c>
      <c r="B696" s="626" t="s">
        <v>528</v>
      </c>
      <c r="C696" s="627" t="s">
        <v>554</v>
      </c>
      <c r="D696" s="628" t="s">
        <v>555</v>
      </c>
      <c r="E696" s="627" t="s">
        <v>4305</v>
      </c>
      <c r="F696" s="628" t="s">
        <v>4306</v>
      </c>
      <c r="G696" s="627" t="s">
        <v>5312</v>
      </c>
      <c r="H696" s="627" t="s">
        <v>5313</v>
      </c>
      <c r="I696" s="629">
        <v>1500.8966666666668</v>
      </c>
      <c r="J696" s="629">
        <v>9</v>
      </c>
      <c r="K696" s="630">
        <v>13508.8</v>
      </c>
    </row>
    <row r="697" spans="1:11" ht="14.4" customHeight="1" x14ac:dyDescent="0.3">
      <c r="A697" s="625" t="s">
        <v>526</v>
      </c>
      <c r="B697" s="626" t="s">
        <v>528</v>
      </c>
      <c r="C697" s="627" t="s">
        <v>554</v>
      </c>
      <c r="D697" s="628" t="s">
        <v>555</v>
      </c>
      <c r="E697" s="627" t="s">
        <v>4305</v>
      </c>
      <c r="F697" s="628" t="s">
        <v>4306</v>
      </c>
      <c r="G697" s="627" t="s">
        <v>5314</v>
      </c>
      <c r="H697" s="627" t="s">
        <v>5315</v>
      </c>
      <c r="I697" s="629">
        <v>229</v>
      </c>
      <c r="J697" s="629">
        <v>10</v>
      </c>
      <c r="K697" s="630">
        <v>2290</v>
      </c>
    </row>
    <row r="698" spans="1:11" ht="14.4" customHeight="1" x14ac:dyDescent="0.3">
      <c r="A698" s="625" t="s">
        <v>526</v>
      </c>
      <c r="B698" s="626" t="s">
        <v>528</v>
      </c>
      <c r="C698" s="627" t="s">
        <v>554</v>
      </c>
      <c r="D698" s="628" t="s">
        <v>555</v>
      </c>
      <c r="E698" s="627" t="s">
        <v>4305</v>
      </c>
      <c r="F698" s="628" t="s">
        <v>4306</v>
      </c>
      <c r="G698" s="627" t="s">
        <v>5316</v>
      </c>
      <c r="H698" s="627" t="s">
        <v>5317</v>
      </c>
      <c r="I698" s="629">
        <v>229</v>
      </c>
      <c r="J698" s="629">
        <v>5</v>
      </c>
      <c r="K698" s="630">
        <v>1145</v>
      </c>
    </row>
    <row r="699" spans="1:11" ht="14.4" customHeight="1" x14ac:dyDescent="0.3">
      <c r="A699" s="625" t="s">
        <v>526</v>
      </c>
      <c r="B699" s="626" t="s">
        <v>528</v>
      </c>
      <c r="C699" s="627" t="s">
        <v>554</v>
      </c>
      <c r="D699" s="628" t="s">
        <v>555</v>
      </c>
      <c r="E699" s="627" t="s">
        <v>4305</v>
      </c>
      <c r="F699" s="628" t="s">
        <v>4306</v>
      </c>
      <c r="G699" s="627" t="s">
        <v>5318</v>
      </c>
      <c r="H699" s="627" t="s">
        <v>5319</v>
      </c>
      <c r="I699" s="629">
        <v>232.66666666666666</v>
      </c>
      <c r="J699" s="629">
        <v>15</v>
      </c>
      <c r="K699" s="630">
        <v>3446</v>
      </c>
    </row>
    <row r="700" spans="1:11" ht="14.4" customHeight="1" x14ac:dyDescent="0.3">
      <c r="A700" s="625" t="s">
        <v>526</v>
      </c>
      <c r="B700" s="626" t="s">
        <v>528</v>
      </c>
      <c r="C700" s="627" t="s">
        <v>554</v>
      </c>
      <c r="D700" s="628" t="s">
        <v>555</v>
      </c>
      <c r="E700" s="627" t="s">
        <v>4305</v>
      </c>
      <c r="F700" s="628" t="s">
        <v>4306</v>
      </c>
      <c r="G700" s="627" t="s">
        <v>5320</v>
      </c>
      <c r="H700" s="627" t="s">
        <v>5321</v>
      </c>
      <c r="I700" s="629">
        <v>198.98333333333335</v>
      </c>
      <c r="J700" s="629">
        <v>50</v>
      </c>
      <c r="K700" s="630">
        <v>9949.2900000000009</v>
      </c>
    </row>
    <row r="701" spans="1:11" ht="14.4" customHeight="1" x14ac:dyDescent="0.3">
      <c r="A701" s="625" t="s">
        <v>526</v>
      </c>
      <c r="B701" s="626" t="s">
        <v>528</v>
      </c>
      <c r="C701" s="627" t="s">
        <v>554</v>
      </c>
      <c r="D701" s="628" t="s">
        <v>555</v>
      </c>
      <c r="E701" s="627" t="s">
        <v>4305</v>
      </c>
      <c r="F701" s="628" t="s">
        <v>4306</v>
      </c>
      <c r="G701" s="627" t="s">
        <v>5200</v>
      </c>
      <c r="H701" s="627" t="s">
        <v>5201</v>
      </c>
      <c r="I701" s="629">
        <v>27.225000000000001</v>
      </c>
      <c r="J701" s="629">
        <v>100</v>
      </c>
      <c r="K701" s="630">
        <v>2722.5</v>
      </c>
    </row>
    <row r="702" spans="1:11" ht="14.4" customHeight="1" x14ac:dyDescent="0.3">
      <c r="A702" s="625" t="s">
        <v>526</v>
      </c>
      <c r="B702" s="626" t="s">
        <v>528</v>
      </c>
      <c r="C702" s="627" t="s">
        <v>554</v>
      </c>
      <c r="D702" s="628" t="s">
        <v>555</v>
      </c>
      <c r="E702" s="627" t="s">
        <v>4305</v>
      </c>
      <c r="F702" s="628" t="s">
        <v>4306</v>
      </c>
      <c r="G702" s="627" t="s">
        <v>5202</v>
      </c>
      <c r="H702" s="627" t="s">
        <v>5203</v>
      </c>
      <c r="I702" s="629">
        <v>24.2</v>
      </c>
      <c r="J702" s="629">
        <v>50</v>
      </c>
      <c r="K702" s="630">
        <v>1210</v>
      </c>
    </row>
    <row r="703" spans="1:11" ht="14.4" customHeight="1" x14ac:dyDescent="0.3">
      <c r="A703" s="625" t="s">
        <v>526</v>
      </c>
      <c r="B703" s="626" t="s">
        <v>528</v>
      </c>
      <c r="C703" s="627" t="s">
        <v>554</v>
      </c>
      <c r="D703" s="628" t="s">
        <v>555</v>
      </c>
      <c r="E703" s="627" t="s">
        <v>4305</v>
      </c>
      <c r="F703" s="628" t="s">
        <v>4306</v>
      </c>
      <c r="G703" s="627" t="s">
        <v>5204</v>
      </c>
      <c r="H703" s="627" t="s">
        <v>5205</v>
      </c>
      <c r="I703" s="629">
        <v>26.216666666666669</v>
      </c>
      <c r="J703" s="629">
        <v>200</v>
      </c>
      <c r="K703" s="630">
        <v>5142.5</v>
      </c>
    </row>
    <row r="704" spans="1:11" ht="14.4" customHeight="1" x14ac:dyDescent="0.3">
      <c r="A704" s="625" t="s">
        <v>526</v>
      </c>
      <c r="B704" s="626" t="s">
        <v>528</v>
      </c>
      <c r="C704" s="627" t="s">
        <v>554</v>
      </c>
      <c r="D704" s="628" t="s">
        <v>555</v>
      </c>
      <c r="E704" s="627" t="s">
        <v>4305</v>
      </c>
      <c r="F704" s="628" t="s">
        <v>4306</v>
      </c>
      <c r="G704" s="627" t="s">
        <v>5206</v>
      </c>
      <c r="H704" s="627" t="s">
        <v>5207</v>
      </c>
      <c r="I704" s="629">
        <v>24.2</v>
      </c>
      <c r="J704" s="629">
        <v>150</v>
      </c>
      <c r="K704" s="630">
        <v>3630</v>
      </c>
    </row>
    <row r="705" spans="1:11" ht="14.4" customHeight="1" x14ac:dyDescent="0.3">
      <c r="A705" s="625" t="s">
        <v>526</v>
      </c>
      <c r="B705" s="626" t="s">
        <v>528</v>
      </c>
      <c r="C705" s="627" t="s">
        <v>554</v>
      </c>
      <c r="D705" s="628" t="s">
        <v>555</v>
      </c>
      <c r="E705" s="627" t="s">
        <v>4305</v>
      </c>
      <c r="F705" s="628" t="s">
        <v>4306</v>
      </c>
      <c r="G705" s="627" t="s">
        <v>5322</v>
      </c>
      <c r="H705" s="627" t="s">
        <v>5323</v>
      </c>
      <c r="I705" s="629">
        <v>132</v>
      </c>
      <c r="J705" s="629">
        <v>10</v>
      </c>
      <c r="K705" s="630">
        <v>1319.99</v>
      </c>
    </row>
    <row r="706" spans="1:11" ht="14.4" customHeight="1" x14ac:dyDescent="0.3">
      <c r="A706" s="625" t="s">
        <v>526</v>
      </c>
      <c r="B706" s="626" t="s">
        <v>528</v>
      </c>
      <c r="C706" s="627" t="s">
        <v>554</v>
      </c>
      <c r="D706" s="628" t="s">
        <v>555</v>
      </c>
      <c r="E706" s="627" t="s">
        <v>4305</v>
      </c>
      <c r="F706" s="628" t="s">
        <v>4306</v>
      </c>
      <c r="G706" s="627" t="s">
        <v>5324</v>
      </c>
      <c r="H706" s="627" t="s">
        <v>5325</v>
      </c>
      <c r="I706" s="629">
        <v>132</v>
      </c>
      <c r="J706" s="629">
        <v>10</v>
      </c>
      <c r="K706" s="630">
        <v>1319.99</v>
      </c>
    </row>
    <row r="707" spans="1:11" ht="14.4" customHeight="1" x14ac:dyDescent="0.3">
      <c r="A707" s="625" t="s">
        <v>526</v>
      </c>
      <c r="B707" s="626" t="s">
        <v>528</v>
      </c>
      <c r="C707" s="627" t="s">
        <v>554</v>
      </c>
      <c r="D707" s="628" t="s">
        <v>555</v>
      </c>
      <c r="E707" s="627" t="s">
        <v>4309</v>
      </c>
      <c r="F707" s="628" t="s">
        <v>4310</v>
      </c>
      <c r="G707" s="627" t="s">
        <v>4874</v>
      </c>
      <c r="H707" s="627" t="s">
        <v>4875</v>
      </c>
      <c r="I707" s="629">
        <v>319.90999999999997</v>
      </c>
      <c r="J707" s="629">
        <v>200</v>
      </c>
      <c r="K707" s="630">
        <v>63982.359999999986</v>
      </c>
    </row>
    <row r="708" spans="1:11" ht="14.4" customHeight="1" x14ac:dyDescent="0.3">
      <c r="A708" s="625" t="s">
        <v>526</v>
      </c>
      <c r="B708" s="626" t="s">
        <v>528</v>
      </c>
      <c r="C708" s="627" t="s">
        <v>554</v>
      </c>
      <c r="D708" s="628" t="s">
        <v>555</v>
      </c>
      <c r="E708" s="627" t="s">
        <v>4309</v>
      </c>
      <c r="F708" s="628" t="s">
        <v>4310</v>
      </c>
      <c r="G708" s="627" t="s">
        <v>4882</v>
      </c>
      <c r="H708" s="627" t="s">
        <v>4883</v>
      </c>
      <c r="I708" s="629">
        <v>265.68599999999998</v>
      </c>
      <c r="J708" s="629">
        <v>50</v>
      </c>
      <c r="K708" s="630">
        <v>13284.300000000001</v>
      </c>
    </row>
    <row r="709" spans="1:11" ht="14.4" customHeight="1" x14ac:dyDescent="0.3">
      <c r="A709" s="625" t="s">
        <v>526</v>
      </c>
      <c r="B709" s="626" t="s">
        <v>528</v>
      </c>
      <c r="C709" s="627" t="s">
        <v>554</v>
      </c>
      <c r="D709" s="628" t="s">
        <v>555</v>
      </c>
      <c r="E709" s="627" t="s">
        <v>4313</v>
      </c>
      <c r="F709" s="628" t="s">
        <v>4314</v>
      </c>
      <c r="G709" s="627" t="s">
        <v>4896</v>
      </c>
      <c r="H709" s="627" t="s">
        <v>4897</v>
      </c>
      <c r="I709" s="629">
        <v>8.100909090909088</v>
      </c>
      <c r="J709" s="629">
        <v>8800</v>
      </c>
      <c r="K709" s="630">
        <v>71433</v>
      </c>
    </row>
    <row r="710" spans="1:11" ht="14.4" customHeight="1" x14ac:dyDescent="0.3">
      <c r="A710" s="625" t="s">
        <v>526</v>
      </c>
      <c r="B710" s="626" t="s">
        <v>528</v>
      </c>
      <c r="C710" s="627" t="s">
        <v>554</v>
      </c>
      <c r="D710" s="628" t="s">
        <v>555</v>
      </c>
      <c r="E710" s="627" t="s">
        <v>4313</v>
      </c>
      <c r="F710" s="628" t="s">
        <v>4314</v>
      </c>
      <c r="G710" s="627" t="s">
        <v>5236</v>
      </c>
      <c r="H710" s="627" t="s">
        <v>5237</v>
      </c>
      <c r="I710" s="629">
        <v>12.40133333333333</v>
      </c>
      <c r="J710" s="629">
        <v>1400</v>
      </c>
      <c r="K710" s="630">
        <v>17331.5</v>
      </c>
    </row>
    <row r="711" spans="1:11" ht="14.4" customHeight="1" x14ac:dyDescent="0.3">
      <c r="A711" s="625" t="s">
        <v>526</v>
      </c>
      <c r="B711" s="626" t="s">
        <v>528</v>
      </c>
      <c r="C711" s="627" t="s">
        <v>554</v>
      </c>
      <c r="D711" s="628" t="s">
        <v>555</v>
      </c>
      <c r="E711" s="627" t="s">
        <v>4313</v>
      </c>
      <c r="F711" s="628" t="s">
        <v>4314</v>
      </c>
      <c r="G711" s="627" t="s">
        <v>5236</v>
      </c>
      <c r="H711" s="627" t="s">
        <v>5238</v>
      </c>
      <c r="I711" s="629">
        <v>12.704999999999998</v>
      </c>
      <c r="J711" s="629">
        <v>300</v>
      </c>
      <c r="K711" s="630">
        <v>3811</v>
      </c>
    </row>
    <row r="712" spans="1:11" ht="14.4" customHeight="1" x14ac:dyDescent="0.3">
      <c r="A712" s="625" t="s">
        <v>526</v>
      </c>
      <c r="B712" s="626" t="s">
        <v>528</v>
      </c>
      <c r="C712" s="627" t="s">
        <v>554</v>
      </c>
      <c r="D712" s="628" t="s">
        <v>555</v>
      </c>
      <c r="E712" s="627" t="s">
        <v>4313</v>
      </c>
      <c r="F712" s="628" t="s">
        <v>4314</v>
      </c>
      <c r="G712" s="627" t="s">
        <v>4914</v>
      </c>
      <c r="H712" s="627" t="s">
        <v>4916</v>
      </c>
      <c r="I712" s="629">
        <v>7.01</v>
      </c>
      <c r="J712" s="629">
        <v>300</v>
      </c>
      <c r="K712" s="630">
        <v>2103</v>
      </c>
    </row>
    <row r="713" spans="1:11" ht="14.4" customHeight="1" x14ac:dyDescent="0.3">
      <c r="A713" s="625" t="s">
        <v>526</v>
      </c>
      <c r="B713" s="626" t="s">
        <v>528</v>
      </c>
      <c r="C713" s="627" t="s">
        <v>554</v>
      </c>
      <c r="D713" s="628" t="s">
        <v>555</v>
      </c>
      <c r="E713" s="627" t="s">
        <v>4315</v>
      </c>
      <c r="F713" s="628" t="s">
        <v>4316</v>
      </c>
      <c r="G713" s="627" t="s">
        <v>5326</v>
      </c>
      <c r="H713" s="627" t="s">
        <v>5327</v>
      </c>
      <c r="I713" s="629">
        <v>35.122666666666667</v>
      </c>
      <c r="J713" s="629">
        <v>792</v>
      </c>
      <c r="K713" s="630">
        <v>27624.600000000002</v>
      </c>
    </row>
    <row r="714" spans="1:11" ht="14.4" customHeight="1" x14ac:dyDescent="0.3">
      <c r="A714" s="625" t="s">
        <v>526</v>
      </c>
      <c r="B714" s="626" t="s">
        <v>528</v>
      </c>
      <c r="C714" s="627" t="s">
        <v>554</v>
      </c>
      <c r="D714" s="628" t="s">
        <v>555</v>
      </c>
      <c r="E714" s="627" t="s">
        <v>4317</v>
      </c>
      <c r="F714" s="628" t="s">
        <v>4318</v>
      </c>
      <c r="G714" s="627" t="s">
        <v>4353</v>
      </c>
      <c r="H714" s="627" t="s">
        <v>4354</v>
      </c>
      <c r="I714" s="629">
        <v>180.43888888888893</v>
      </c>
      <c r="J714" s="629">
        <v>275</v>
      </c>
      <c r="K714" s="630">
        <v>49619.799999999996</v>
      </c>
    </row>
    <row r="715" spans="1:11" ht="14.4" customHeight="1" x14ac:dyDescent="0.3">
      <c r="A715" s="625" t="s">
        <v>526</v>
      </c>
      <c r="B715" s="626" t="s">
        <v>528</v>
      </c>
      <c r="C715" s="627" t="s">
        <v>554</v>
      </c>
      <c r="D715" s="628" t="s">
        <v>555</v>
      </c>
      <c r="E715" s="627" t="s">
        <v>4317</v>
      </c>
      <c r="F715" s="628" t="s">
        <v>4318</v>
      </c>
      <c r="G715" s="627" t="s">
        <v>4355</v>
      </c>
      <c r="H715" s="627" t="s">
        <v>4356</v>
      </c>
      <c r="I715" s="629">
        <v>0.30052631578947359</v>
      </c>
      <c r="J715" s="629">
        <v>9600</v>
      </c>
      <c r="K715" s="630">
        <v>2875</v>
      </c>
    </row>
    <row r="716" spans="1:11" ht="14.4" customHeight="1" x14ac:dyDescent="0.3">
      <c r="A716" s="625" t="s">
        <v>526</v>
      </c>
      <c r="B716" s="626" t="s">
        <v>528</v>
      </c>
      <c r="C716" s="627" t="s">
        <v>554</v>
      </c>
      <c r="D716" s="628" t="s">
        <v>555</v>
      </c>
      <c r="E716" s="627" t="s">
        <v>4317</v>
      </c>
      <c r="F716" s="628" t="s">
        <v>4318</v>
      </c>
      <c r="G716" s="627" t="s">
        <v>4357</v>
      </c>
      <c r="H716" s="627" t="s">
        <v>4358</v>
      </c>
      <c r="I716" s="629">
        <v>0.30461538461538462</v>
      </c>
      <c r="J716" s="629">
        <v>5700</v>
      </c>
      <c r="K716" s="630">
        <v>1727</v>
      </c>
    </row>
    <row r="717" spans="1:11" ht="14.4" customHeight="1" x14ac:dyDescent="0.3">
      <c r="A717" s="625" t="s">
        <v>526</v>
      </c>
      <c r="B717" s="626" t="s">
        <v>528</v>
      </c>
      <c r="C717" s="627" t="s">
        <v>554</v>
      </c>
      <c r="D717" s="628" t="s">
        <v>555</v>
      </c>
      <c r="E717" s="627" t="s">
        <v>4317</v>
      </c>
      <c r="F717" s="628" t="s">
        <v>4318</v>
      </c>
      <c r="G717" s="627" t="s">
        <v>5241</v>
      </c>
      <c r="H717" s="627" t="s">
        <v>5242</v>
      </c>
      <c r="I717" s="629">
        <v>48.821249999999999</v>
      </c>
      <c r="J717" s="629">
        <v>200</v>
      </c>
      <c r="K717" s="630">
        <v>9764.52</v>
      </c>
    </row>
    <row r="718" spans="1:11" ht="14.4" customHeight="1" x14ac:dyDescent="0.3">
      <c r="A718" s="625" t="s">
        <v>526</v>
      </c>
      <c r="B718" s="626" t="s">
        <v>528</v>
      </c>
      <c r="C718" s="627" t="s">
        <v>554</v>
      </c>
      <c r="D718" s="628" t="s">
        <v>555</v>
      </c>
      <c r="E718" s="627" t="s">
        <v>4317</v>
      </c>
      <c r="F718" s="628" t="s">
        <v>4318</v>
      </c>
      <c r="G718" s="627" t="s">
        <v>4359</v>
      </c>
      <c r="H718" s="627" t="s">
        <v>4360</v>
      </c>
      <c r="I718" s="629">
        <v>0.30181818181818171</v>
      </c>
      <c r="J718" s="629">
        <v>17400</v>
      </c>
      <c r="K718" s="630">
        <v>5238</v>
      </c>
    </row>
    <row r="719" spans="1:11" ht="14.4" customHeight="1" x14ac:dyDescent="0.3">
      <c r="A719" s="625" t="s">
        <v>526</v>
      </c>
      <c r="B719" s="626" t="s">
        <v>528</v>
      </c>
      <c r="C719" s="627" t="s">
        <v>554</v>
      </c>
      <c r="D719" s="628" t="s">
        <v>555</v>
      </c>
      <c r="E719" s="627" t="s">
        <v>4317</v>
      </c>
      <c r="F719" s="628" t="s">
        <v>4318</v>
      </c>
      <c r="G719" s="627" t="s">
        <v>5243</v>
      </c>
      <c r="H719" s="627" t="s">
        <v>5244</v>
      </c>
      <c r="I719" s="629">
        <v>48.82</v>
      </c>
      <c r="J719" s="629">
        <v>75</v>
      </c>
      <c r="K719" s="630">
        <v>3661.6800000000003</v>
      </c>
    </row>
    <row r="720" spans="1:11" ht="14.4" customHeight="1" x14ac:dyDescent="0.3">
      <c r="A720" s="625" t="s">
        <v>526</v>
      </c>
      <c r="B720" s="626" t="s">
        <v>528</v>
      </c>
      <c r="C720" s="627" t="s">
        <v>554</v>
      </c>
      <c r="D720" s="628" t="s">
        <v>555</v>
      </c>
      <c r="E720" s="627" t="s">
        <v>4317</v>
      </c>
      <c r="F720" s="628" t="s">
        <v>4318</v>
      </c>
      <c r="G720" s="627" t="s">
        <v>5245</v>
      </c>
      <c r="H720" s="627" t="s">
        <v>5246</v>
      </c>
      <c r="I720" s="629">
        <v>48.82</v>
      </c>
      <c r="J720" s="629">
        <v>100</v>
      </c>
      <c r="K720" s="630">
        <v>4882.3599999999997</v>
      </c>
    </row>
    <row r="721" spans="1:11" ht="14.4" customHeight="1" x14ac:dyDescent="0.3">
      <c r="A721" s="625" t="s">
        <v>526</v>
      </c>
      <c r="B721" s="626" t="s">
        <v>528</v>
      </c>
      <c r="C721" s="627" t="s">
        <v>554</v>
      </c>
      <c r="D721" s="628" t="s">
        <v>555</v>
      </c>
      <c r="E721" s="627" t="s">
        <v>4317</v>
      </c>
      <c r="F721" s="628" t="s">
        <v>4318</v>
      </c>
      <c r="G721" s="627" t="s">
        <v>5328</v>
      </c>
      <c r="H721" s="627" t="s">
        <v>5329</v>
      </c>
      <c r="I721" s="629">
        <v>180.43999999999997</v>
      </c>
      <c r="J721" s="629">
        <v>75</v>
      </c>
      <c r="K721" s="630">
        <v>13532.64</v>
      </c>
    </row>
    <row r="722" spans="1:11" ht="14.4" customHeight="1" x14ac:dyDescent="0.3">
      <c r="A722" s="625" t="s">
        <v>526</v>
      </c>
      <c r="B722" s="626" t="s">
        <v>528</v>
      </c>
      <c r="C722" s="627" t="s">
        <v>554</v>
      </c>
      <c r="D722" s="628" t="s">
        <v>555</v>
      </c>
      <c r="E722" s="627" t="s">
        <v>4317</v>
      </c>
      <c r="F722" s="628" t="s">
        <v>4318</v>
      </c>
      <c r="G722" s="627" t="s">
        <v>5330</v>
      </c>
      <c r="H722" s="627" t="s">
        <v>5331</v>
      </c>
      <c r="I722" s="629">
        <v>48.82</v>
      </c>
      <c r="J722" s="629">
        <v>25</v>
      </c>
      <c r="K722" s="630">
        <v>1220.5899999999999</v>
      </c>
    </row>
    <row r="723" spans="1:11" ht="14.4" customHeight="1" x14ac:dyDescent="0.3">
      <c r="A723" s="625" t="s">
        <v>526</v>
      </c>
      <c r="B723" s="626" t="s">
        <v>528</v>
      </c>
      <c r="C723" s="627" t="s">
        <v>554</v>
      </c>
      <c r="D723" s="628" t="s">
        <v>555</v>
      </c>
      <c r="E723" s="627" t="s">
        <v>4317</v>
      </c>
      <c r="F723" s="628" t="s">
        <v>4318</v>
      </c>
      <c r="G723" s="627" t="s">
        <v>5247</v>
      </c>
      <c r="H723" s="627" t="s">
        <v>5248</v>
      </c>
      <c r="I723" s="629">
        <v>48.822499999999998</v>
      </c>
      <c r="J723" s="629">
        <v>100</v>
      </c>
      <c r="K723" s="630">
        <v>4882.3600000000006</v>
      </c>
    </row>
    <row r="724" spans="1:11" ht="14.4" customHeight="1" x14ac:dyDescent="0.3">
      <c r="A724" s="625" t="s">
        <v>526</v>
      </c>
      <c r="B724" s="626" t="s">
        <v>528</v>
      </c>
      <c r="C724" s="627" t="s">
        <v>554</v>
      </c>
      <c r="D724" s="628" t="s">
        <v>555</v>
      </c>
      <c r="E724" s="627" t="s">
        <v>4317</v>
      </c>
      <c r="F724" s="628" t="s">
        <v>4318</v>
      </c>
      <c r="G724" s="627" t="s">
        <v>5251</v>
      </c>
      <c r="H724" s="627" t="s">
        <v>5252</v>
      </c>
      <c r="I724" s="629">
        <v>31.737500000000001</v>
      </c>
      <c r="J724" s="629">
        <v>225</v>
      </c>
      <c r="K724" s="630">
        <v>7140.86</v>
      </c>
    </row>
    <row r="725" spans="1:11" ht="14.4" customHeight="1" x14ac:dyDescent="0.3">
      <c r="A725" s="625" t="s">
        <v>526</v>
      </c>
      <c r="B725" s="626" t="s">
        <v>528</v>
      </c>
      <c r="C725" s="627" t="s">
        <v>554</v>
      </c>
      <c r="D725" s="628" t="s">
        <v>555</v>
      </c>
      <c r="E725" s="627" t="s">
        <v>4317</v>
      </c>
      <c r="F725" s="628" t="s">
        <v>4318</v>
      </c>
      <c r="G725" s="627" t="s">
        <v>5332</v>
      </c>
      <c r="H725" s="627" t="s">
        <v>5333</v>
      </c>
      <c r="I725" s="629">
        <v>180.43666666666664</v>
      </c>
      <c r="J725" s="629">
        <v>75</v>
      </c>
      <c r="K725" s="630">
        <v>13532.64</v>
      </c>
    </row>
    <row r="726" spans="1:11" ht="14.4" customHeight="1" x14ac:dyDescent="0.3">
      <c r="A726" s="625" t="s">
        <v>526</v>
      </c>
      <c r="B726" s="626" t="s">
        <v>528</v>
      </c>
      <c r="C726" s="627" t="s">
        <v>554</v>
      </c>
      <c r="D726" s="628" t="s">
        <v>555</v>
      </c>
      <c r="E726" s="627" t="s">
        <v>4319</v>
      </c>
      <c r="F726" s="628" t="s">
        <v>4320</v>
      </c>
      <c r="G726" s="627" t="s">
        <v>4365</v>
      </c>
      <c r="H726" s="627" t="s">
        <v>4366</v>
      </c>
      <c r="I726" s="629">
        <v>0.79894736842105285</v>
      </c>
      <c r="J726" s="629">
        <v>24400</v>
      </c>
      <c r="K726" s="630">
        <v>19473</v>
      </c>
    </row>
    <row r="727" spans="1:11" ht="14.4" customHeight="1" x14ac:dyDescent="0.3">
      <c r="A727" s="625" t="s">
        <v>526</v>
      </c>
      <c r="B727" s="626" t="s">
        <v>528</v>
      </c>
      <c r="C727" s="627" t="s">
        <v>554</v>
      </c>
      <c r="D727" s="628" t="s">
        <v>555</v>
      </c>
      <c r="E727" s="627" t="s">
        <v>4319</v>
      </c>
      <c r="F727" s="628" t="s">
        <v>4320</v>
      </c>
      <c r="G727" s="627" t="s">
        <v>4367</v>
      </c>
      <c r="H727" s="627" t="s">
        <v>4368</v>
      </c>
      <c r="I727" s="629">
        <v>1.1869999999999998</v>
      </c>
      <c r="J727" s="629">
        <v>4400</v>
      </c>
      <c r="K727" s="630">
        <v>5216.74</v>
      </c>
    </row>
    <row r="728" spans="1:11" ht="14.4" customHeight="1" x14ac:dyDescent="0.3">
      <c r="A728" s="625" t="s">
        <v>526</v>
      </c>
      <c r="B728" s="626" t="s">
        <v>528</v>
      </c>
      <c r="C728" s="627" t="s">
        <v>554</v>
      </c>
      <c r="D728" s="628" t="s">
        <v>555</v>
      </c>
      <c r="E728" s="627" t="s">
        <v>4319</v>
      </c>
      <c r="F728" s="628" t="s">
        <v>4320</v>
      </c>
      <c r="G728" s="627" t="s">
        <v>4369</v>
      </c>
      <c r="H728" s="627" t="s">
        <v>4370</v>
      </c>
      <c r="I728" s="629">
        <v>0.8041176470588236</v>
      </c>
      <c r="J728" s="629">
        <v>19600</v>
      </c>
      <c r="K728" s="630">
        <v>15656</v>
      </c>
    </row>
    <row r="729" spans="1:11" ht="14.4" customHeight="1" x14ac:dyDescent="0.3">
      <c r="A729" s="625" t="s">
        <v>526</v>
      </c>
      <c r="B729" s="626" t="s">
        <v>528</v>
      </c>
      <c r="C729" s="627" t="s">
        <v>554</v>
      </c>
      <c r="D729" s="628" t="s">
        <v>555</v>
      </c>
      <c r="E729" s="627" t="s">
        <v>4319</v>
      </c>
      <c r="F729" s="628" t="s">
        <v>4320</v>
      </c>
      <c r="G729" s="627" t="s">
        <v>4371</v>
      </c>
      <c r="H729" s="627" t="s">
        <v>4372</v>
      </c>
      <c r="I729" s="629">
        <v>0.78</v>
      </c>
      <c r="J729" s="629">
        <v>1700</v>
      </c>
      <c r="K729" s="630">
        <v>1326</v>
      </c>
    </row>
    <row r="730" spans="1:11" ht="14.4" customHeight="1" x14ac:dyDescent="0.3">
      <c r="A730" s="625" t="s">
        <v>526</v>
      </c>
      <c r="B730" s="626" t="s">
        <v>528</v>
      </c>
      <c r="C730" s="627" t="s">
        <v>554</v>
      </c>
      <c r="D730" s="628" t="s">
        <v>555</v>
      </c>
      <c r="E730" s="627" t="s">
        <v>4319</v>
      </c>
      <c r="F730" s="628" t="s">
        <v>4320</v>
      </c>
      <c r="G730" s="627" t="s">
        <v>4373</v>
      </c>
      <c r="H730" s="627" t="s">
        <v>4374</v>
      </c>
      <c r="I730" s="629">
        <v>0.78</v>
      </c>
      <c r="J730" s="629">
        <v>2800</v>
      </c>
      <c r="K730" s="630">
        <v>2184</v>
      </c>
    </row>
    <row r="731" spans="1:11" ht="14.4" customHeight="1" x14ac:dyDescent="0.3">
      <c r="A731" s="625" t="s">
        <v>526</v>
      </c>
      <c r="B731" s="626" t="s">
        <v>528</v>
      </c>
      <c r="C731" s="627" t="s">
        <v>554</v>
      </c>
      <c r="D731" s="628" t="s">
        <v>555</v>
      </c>
      <c r="E731" s="627" t="s">
        <v>4301</v>
      </c>
      <c r="F731" s="628" t="s">
        <v>4302</v>
      </c>
      <c r="G731" s="627" t="s">
        <v>4944</v>
      </c>
      <c r="H731" s="627" t="s">
        <v>4945</v>
      </c>
      <c r="I731" s="629">
        <v>152.46</v>
      </c>
      <c r="J731" s="629">
        <v>33</v>
      </c>
      <c r="K731" s="630">
        <v>5031.18</v>
      </c>
    </row>
    <row r="732" spans="1:11" ht="14.4" customHeight="1" x14ac:dyDescent="0.3">
      <c r="A732" s="625" t="s">
        <v>526</v>
      </c>
      <c r="B732" s="626" t="s">
        <v>528</v>
      </c>
      <c r="C732" s="627" t="s">
        <v>556</v>
      </c>
      <c r="D732" s="628" t="s">
        <v>557</v>
      </c>
      <c r="E732" s="627" t="s">
        <v>4303</v>
      </c>
      <c r="F732" s="628" t="s">
        <v>4304</v>
      </c>
      <c r="G732" s="627" t="s">
        <v>4396</v>
      </c>
      <c r="H732" s="627" t="s">
        <v>4397</v>
      </c>
      <c r="I732" s="629">
        <v>2.9599999999999995</v>
      </c>
      <c r="J732" s="629">
        <v>30</v>
      </c>
      <c r="K732" s="630">
        <v>88.800000000000011</v>
      </c>
    </row>
    <row r="733" spans="1:11" ht="14.4" customHeight="1" x14ac:dyDescent="0.3">
      <c r="A733" s="625" t="s">
        <v>526</v>
      </c>
      <c r="B733" s="626" t="s">
        <v>528</v>
      </c>
      <c r="C733" s="627" t="s">
        <v>556</v>
      </c>
      <c r="D733" s="628" t="s">
        <v>557</v>
      </c>
      <c r="E733" s="627" t="s">
        <v>4303</v>
      </c>
      <c r="F733" s="628" t="s">
        <v>4304</v>
      </c>
      <c r="G733" s="627" t="s">
        <v>4400</v>
      </c>
      <c r="H733" s="627" t="s">
        <v>4401</v>
      </c>
      <c r="I733" s="629">
        <v>27.245000000000001</v>
      </c>
      <c r="J733" s="629">
        <v>12</v>
      </c>
      <c r="K733" s="630">
        <v>326.46000000000004</v>
      </c>
    </row>
    <row r="734" spans="1:11" ht="14.4" customHeight="1" x14ac:dyDescent="0.3">
      <c r="A734" s="625" t="s">
        <v>526</v>
      </c>
      <c r="B734" s="626" t="s">
        <v>528</v>
      </c>
      <c r="C734" s="627" t="s">
        <v>556</v>
      </c>
      <c r="D734" s="628" t="s">
        <v>557</v>
      </c>
      <c r="E734" s="627" t="s">
        <v>4303</v>
      </c>
      <c r="F734" s="628" t="s">
        <v>4304</v>
      </c>
      <c r="G734" s="627" t="s">
        <v>4325</v>
      </c>
      <c r="H734" s="627" t="s">
        <v>4326</v>
      </c>
      <c r="I734" s="629">
        <v>0.59874999999999989</v>
      </c>
      <c r="J734" s="629">
        <v>850</v>
      </c>
      <c r="K734" s="630">
        <v>508.5</v>
      </c>
    </row>
    <row r="735" spans="1:11" ht="14.4" customHeight="1" x14ac:dyDescent="0.3">
      <c r="A735" s="625" t="s">
        <v>526</v>
      </c>
      <c r="B735" s="626" t="s">
        <v>528</v>
      </c>
      <c r="C735" s="627" t="s">
        <v>556</v>
      </c>
      <c r="D735" s="628" t="s">
        <v>557</v>
      </c>
      <c r="E735" s="627" t="s">
        <v>4303</v>
      </c>
      <c r="F735" s="628" t="s">
        <v>4304</v>
      </c>
      <c r="G735" s="627" t="s">
        <v>4447</v>
      </c>
      <c r="H735" s="627" t="s">
        <v>4448</v>
      </c>
      <c r="I735" s="629">
        <v>8.5850000000000009</v>
      </c>
      <c r="J735" s="629">
        <v>4</v>
      </c>
      <c r="K735" s="630">
        <v>34.340000000000003</v>
      </c>
    </row>
    <row r="736" spans="1:11" ht="14.4" customHeight="1" x14ac:dyDescent="0.3">
      <c r="A736" s="625" t="s">
        <v>526</v>
      </c>
      <c r="B736" s="626" t="s">
        <v>528</v>
      </c>
      <c r="C736" s="627" t="s">
        <v>556</v>
      </c>
      <c r="D736" s="628" t="s">
        <v>557</v>
      </c>
      <c r="E736" s="627" t="s">
        <v>4303</v>
      </c>
      <c r="F736" s="628" t="s">
        <v>4304</v>
      </c>
      <c r="G736" s="627" t="s">
        <v>4447</v>
      </c>
      <c r="H736" s="627" t="s">
        <v>4449</v>
      </c>
      <c r="I736" s="629">
        <v>8.58</v>
      </c>
      <c r="J736" s="629">
        <v>14</v>
      </c>
      <c r="K736" s="630">
        <v>120.12</v>
      </c>
    </row>
    <row r="737" spans="1:11" ht="14.4" customHeight="1" x14ac:dyDescent="0.3">
      <c r="A737" s="625" t="s">
        <v>526</v>
      </c>
      <c r="B737" s="626" t="s">
        <v>528</v>
      </c>
      <c r="C737" s="627" t="s">
        <v>556</v>
      </c>
      <c r="D737" s="628" t="s">
        <v>557</v>
      </c>
      <c r="E737" s="627" t="s">
        <v>4303</v>
      </c>
      <c r="F737" s="628" t="s">
        <v>4304</v>
      </c>
      <c r="G737" s="627" t="s">
        <v>5334</v>
      </c>
      <c r="H737" s="627" t="s">
        <v>5335</v>
      </c>
      <c r="I737" s="629">
        <v>0.7</v>
      </c>
      <c r="J737" s="629">
        <v>90</v>
      </c>
      <c r="K737" s="630">
        <v>63.24</v>
      </c>
    </row>
    <row r="738" spans="1:11" ht="14.4" customHeight="1" x14ac:dyDescent="0.3">
      <c r="A738" s="625" t="s">
        <v>526</v>
      </c>
      <c r="B738" s="626" t="s">
        <v>528</v>
      </c>
      <c r="C738" s="627" t="s">
        <v>556</v>
      </c>
      <c r="D738" s="628" t="s">
        <v>557</v>
      </c>
      <c r="E738" s="627" t="s">
        <v>4305</v>
      </c>
      <c r="F738" s="628" t="s">
        <v>4306</v>
      </c>
      <c r="G738" s="627" t="s">
        <v>4527</v>
      </c>
      <c r="H738" s="627" t="s">
        <v>4528</v>
      </c>
      <c r="I738" s="629">
        <v>11.1225</v>
      </c>
      <c r="J738" s="629">
        <v>200</v>
      </c>
      <c r="K738" s="630">
        <v>2224.5</v>
      </c>
    </row>
    <row r="739" spans="1:11" ht="14.4" customHeight="1" x14ac:dyDescent="0.3">
      <c r="A739" s="625" t="s">
        <v>526</v>
      </c>
      <c r="B739" s="626" t="s">
        <v>528</v>
      </c>
      <c r="C739" s="627" t="s">
        <v>556</v>
      </c>
      <c r="D739" s="628" t="s">
        <v>557</v>
      </c>
      <c r="E739" s="627" t="s">
        <v>4305</v>
      </c>
      <c r="F739" s="628" t="s">
        <v>4306</v>
      </c>
      <c r="G739" s="627" t="s">
        <v>4333</v>
      </c>
      <c r="H739" s="627" t="s">
        <v>4334</v>
      </c>
      <c r="I739" s="629">
        <v>0.92625000000000002</v>
      </c>
      <c r="J739" s="629">
        <v>800</v>
      </c>
      <c r="K739" s="630">
        <v>741</v>
      </c>
    </row>
    <row r="740" spans="1:11" ht="14.4" customHeight="1" x14ac:dyDescent="0.3">
      <c r="A740" s="625" t="s">
        <v>526</v>
      </c>
      <c r="B740" s="626" t="s">
        <v>528</v>
      </c>
      <c r="C740" s="627" t="s">
        <v>556</v>
      </c>
      <c r="D740" s="628" t="s">
        <v>557</v>
      </c>
      <c r="E740" s="627" t="s">
        <v>4305</v>
      </c>
      <c r="F740" s="628" t="s">
        <v>4306</v>
      </c>
      <c r="G740" s="627" t="s">
        <v>4335</v>
      </c>
      <c r="H740" s="627" t="s">
        <v>4336</v>
      </c>
      <c r="I740" s="629">
        <v>1.4263636363636361</v>
      </c>
      <c r="J740" s="629">
        <v>3300</v>
      </c>
      <c r="K740" s="630">
        <v>4715</v>
      </c>
    </row>
    <row r="741" spans="1:11" ht="14.4" customHeight="1" x14ac:dyDescent="0.3">
      <c r="A741" s="625" t="s">
        <v>526</v>
      </c>
      <c r="B741" s="626" t="s">
        <v>528</v>
      </c>
      <c r="C741" s="627" t="s">
        <v>556</v>
      </c>
      <c r="D741" s="628" t="s">
        <v>557</v>
      </c>
      <c r="E741" s="627" t="s">
        <v>4305</v>
      </c>
      <c r="F741" s="628" t="s">
        <v>4306</v>
      </c>
      <c r="G741" s="627" t="s">
        <v>4337</v>
      </c>
      <c r="H741" s="627" t="s">
        <v>4338</v>
      </c>
      <c r="I741" s="629">
        <v>0.41249999999999998</v>
      </c>
      <c r="J741" s="629">
        <v>400</v>
      </c>
      <c r="K741" s="630">
        <v>165</v>
      </c>
    </row>
    <row r="742" spans="1:11" ht="14.4" customHeight="1" x14ac:dyDescent="0.3">
      <c r="A742" s="625" t="s">
        <v>526</v>
      </c>
      <c r="B742" s="626" t="s">
        <v>528</v>
      </c>
      <c r="C742" s="627" t="s">
        <v>556</v>
      </c>
      <c r="D742" s="628" t="s">
        <v>557</v>
      </c>
      <c r="E742" s="627" t="s">
        <v>4305</v>
      </c>
      <c r="F742" s="628" t="s">
        <v>4306</v>
      </c>
      <c r="G742" s="627" t="s">
        <v>4339</v>
      </c>
      <c r="H742" s="627" t="s">
        <v>4340</v>
      </c>
      <c r="I742" s="629">
        <v>0.57250000000000001</v>
      </c>
      <c r="J742" s="629">
        <v>800</v>
      </c>
      <c r="K742" s="630">
        <v>458</v>
      </c>
    </row>
    <row r="743" spans="1:11" ht="14.4" customHeight="1" x14ac:dyDescent="0.3">
      <c r="A743" s="625" t="s">
        <v>526</v>
      </c>
      <c r="B743" s="626" t="s">
        <v>528</v>
      </c>
      <c r="C743" s="627" t="s">
        <v>556</v>
      </c>
      <c r="D743" s="628" t="s">
        <v>557</v>
      </c>
      <c r="E743" s="627" t="s">
        <v>4305</v>
      </c>
      <c r="F743" s="628" t="s">
        <v>4306</v>
      </c>
      <c r="G743" s="627" t="s">
        <v>5032</v>
      </c>
      <c r="H743" s="627" t="s">
        <v>5033</v>
      </c>
      <c r="I743" s="629">
        <v>17.86181818181818</v>
      </c>
      <c r="J743" s="629">
        <v>550</v>
      </c>
      <c r="K743" s="630">
        <v>9824</v>
      </c>
    </row>
    <row r="744" spans="1:11" ht="14.4" customHeight="1" x14ac:dyDescent="0.3">
      <c r="A744" s="625" t="s">
        <v>526</v>
      </c>
      <c r="B744" s="626" t="s">
        <v>528</v>
      </c>
      <c r="C744" s="627" t="s">
        <v>556</v>
      </c>
      <c r="D744" s="628" t="s">
        <v>557</v>
      </c>
      <c r="E744" s="627" t="s">
        <v>4305</v>
      </c>
      <c r="F744" s="628" t="s">
        <v>4306</v>
      </c>
      <c r="G744" s="627" t="s">
        <v>4341</v>
      </c>
      <c r="H744" s="627" t="s">
        <v>4342</v>
      </c>
      <c r="I744" s="629">
        <v>1.5577777777777779</v>
      </c>
      <c r="J744" s="629">
        <v>1100</v>
      </c>
      <c r="K744" s="630">
        <v>1710</v>
      </c>
    </row>
    <row r="745" spans="1:11" ht="14.4" customHeight="1" x14ac:dyDescent="0.3">
      <c r="A745" s="625" t="s">
        <v>526</v>
      </c>
      <c r="B745" s="626" t="s">
        <v>528</v>
      </c>
      <c r="C745" s="627" t="s">
        <v>556</v>
      </c>
      <c r="D745" s="628" t="s">
        <v>557</v>
      </c>
      <c r="E745" s="627" t="s">
        <v>4305</v>
      </c>
      <c r="F745" s="628" t="s">
        <v>4306</v>
      </c>
      <c r="G745" s="627" t="s">
        <v>4341</v>
      </c>
      <c r="H745" s="627" t="s">
        <v>4629</v>
      </c>
      <c r="I745" s="629">
        <v>1.57</v>
      </c>
      <c r="J745" s="629">
        <v>200</v>
      </c>
      <c r="K745" s="630">
        <v>314</v>
      </c>
    </row>
    <row r="746" spans="1:11" ht="14.4" customHeight="1" x14ac:dyDescent="0.3">
      <c r="A746" s="625" t="s">
        <v>526</v>
      </c>
      <c r="B746" s="626" t="s">
        <v>528</v>
      </c>
      <c r="C746" s="627" t="s">
        <v>556</v>
      </c>
      <c r="D746" s="628" t="s">
        <v>557</v>
      </c>
      <c r="E746" s="627" t="s">
        <v>4305</v>
      </c>
      <c r="F746" s="628" t="s">
        <v>4306</v>
      </c>
      <c r="G746" s="627" t="s">
        <v>4343</v>
      </c>
      <c r="H746" s="627" t="s">
        <v>4344</v>
      </c>
      <c r="I746" s="629">
        <v>5.0572727272727285</v>
      </c>
      <c r="J746" s="629">
        <v>1520</v>
      </c>
      <c r="K746" s="630">
        <v>7694.0000000000009</v>
      </c>
    </row>
    <row r="747" spans="1:11" ht="14.4" customHeight="1" x14ac:dyDescent="0.3">
      <c r="A747" s="625" t="s">
        <v>526</v>
      </c>
      <c r="B747" s="626" t="s">
        <v>528</v>
      </c>
      <c r="C747" s="627" t="s">
        <v>556</v>
      </c>
      <c r="D747" s="628" t="s">
        <v>557</v>
      </c>
      <c r="E747" s="627" t="s">
        <v>4305</v>
      </c>
      <c r="F747" s="628" t="s">
        <v>4306</v>
      </c>
      <c r="G747" s="627" t="s">
        <v>4642</v>
      </c>
      <c r="H747" s="627" t="s">
        <v>4643</v>
      </c>
      <c r="I747" s="629">
        <v>7.9918181818181804</v>
      </c>
      <c r="J747" s="629">
        <v>880</v>
      </c>
      <c r="K747" s="630">
        <v>7028.8</v>
      </c>
    </row>
    <row r="748" spans="1:11" ht="14.4" customHeight="1" x14ac:dyDescent="0.3">
      <c r="A748" s="625" t="s">
        <v>526</v>
      </c>
      <c r="B748" s="626" t="s">
        <v>528</v>
      </c>
      <c r="C748" s="627" t="s">
        <v>556</v>
      </c>
      <c r="D748" s="628" t="s">
        <v>557</v>
      </c>
      <c r="E748" s="627" t="s">
        <v>4305</v>
      </c>
      <c r="F748" s="628" t="s">
        <v>4306</v>
      </c>
      <c r="G748" s="627" t="s">
        <v>4347</v>
      </c>
      <c r="H748" s="627" t="s">
        <v>4348</v>
      </c>
      <c r="I748" s="629">
        <v>12.11</v>
      </c>
      <c r="J748" s="629">
        <v>31</v>
      </c>
      <c r="K748" s="630">
        <v>375.41</v>
      </c>
    </row>
    <row r="749" spans="1:11" ht="14.4" customHeight="1" x14ac:dyDescent="0.3">
      <c r="A749" s="625" t="s">
        <v>526</v>
      </c>
      <c r="B749" s="626" t="s">
        <v>528</v>
      </c>
      <c r="C749" s="627" t="s">
        <v>556</v>
      </c>
      <c r="D749" s="628" t="s">
        <v>557</v>
      </c>
      <c r="E749" s="627" t="s">
        <v>4305</v>
      </c>
      <c r="F749" s="628" t="s">
        <v>4306</v>
      </c>
      <c r="G749" s="627" t="s">
        <v>4711</v>
      </c>
      <c r="H749" s="627" t="s">
        <v>4712</v>
      </c>
      <c r="I749" s="629">
        <v>1.55125</v>
      </c>
      <c r="J749" s="629">
        <v>1050</v>
      </c>
      <c r="K749" s="630">
        <v>1629</v>
      </c>
    </row>
    <row r="750" spans="1:11" ht="14.4" customHeight="1" x14ac:dyDescent="0.3">
      <c r="A750" s="625" t="s">
        <v>526</v>
      </c>
      <c r="B750" s="626" t="s">
        <v>528</v>
      </c>
      <c r="C750" s="627" t="s">
        <v>556</v>
      </c>
      <c r="D750" s="628" t="s">
        <v>557</v>
      </c>
      <c r="E750" s="627" t="s">
        <v>4305</v>
      </c>
      <c r="F750" s="628" t="s">
        <v>4306</v>
      </c>
      <c r="G750" s="627" t="s">
        <v>4711</v>
      </c>
      <c r="H750" s="627" t="s">
        <v>4713</v>
      </c>
      <c r="I750" s="629">
        <v>1.56</v>
      </c>
      <c r="J750" s="629">
        <v>300</v>
      </c>
      <c r="K750" s="630">
        <v>468</v>
      </c>
    </row>
    <row r="751" spans="1:11" ht="14.4" customHeight="1" x14ac:dyDescent="0.3">
      <c r="A751" s="625" t="s">
        <v>526</v>
      </c>
      <c r="B751" s="626" t="s">
        <v>528</v>
      </c>
      <c r="C751" s="627" t="s">
        <v>556</v>
      </c>
      <c r="D751" s="628" t="s">
        <v>557</v>
      </c>
      <c r="E751" s="627" t="s">
        <v>4305</v>
      </c>
      <c r="F751" s="628" t="s">
        <v>4306</v>
      </c>
      <c r="G751" s="627" t="s">
        <v>4724</v>
      </c>
      <c r="H751" s="627" t="s">
        <v>4725</v>
      </c>
      <c r="I751" s="629">
        <v>471.9</v>
      </c>
      <c r="J751" s="629">
        <v>2</v>
      </c>
      <c r="K751" s="630">
        <v>943.8</v>
      </c>
    </row>
    <row r="752" spans="1:11" ht="14.4" customHeight="1" x14ac:dyDescent="0.3">
      <c r="A752" s="625" t="s">
        <v>526</v>
      </c>
      <c r="B752" s="626" t="s">
        <v>528</v>
      </c>
      <c r="C752" s="627" t="s">
        <v>556</v>
      </c>
      <c r="D752" s="628" t="s">
        <v>557</v>
      </c>
      <c r="E752" s="627" t="s">
        <v>4305</v>
      </c>
      <c r="F752" s="628" t="s">
        <v>4306</v>
      </c>
      <c r="G752" s="627" t="s">
        <v>4724</v>
      </c>
      <c r="H752" s="627" t="s">
        <v>4726</v>
      </c>
      <c r="I752" s="629">
        <v>350.9</v>
      </c>
      <c r="J752" s="629">
        <v>1</v>
      </c>
      <c r="K752" s="630">
        <v>350.9</v>
      </c>
    </row>
    <row r="753" spans="1:11" ht="14.4" customHeight="1" x14ac:dyDescent="0.3">
      <c r="A753" s="625" t="s">
        <v>526</v>
      </c>
      <c r="B753" s="626" t="s">
        <v>528</v>
      </c>
      <c r="C753" s="627" t="s">
        <v>556</v>
      </c>
      <c r="D753" s="628" t="s">
        <v>557</v>
      </c>
      <c r="E753" s="627" t="s">
        <v>4305</v>
      </c>
      <c r="F753" s="628" t="s">
        <v>4306</v>
      </c>
      <c r="G753" s="627" t="s">
        <v>5336</v>
      </c>
      <c r="H753" s="627" t="s">
        <v>5337</v>
      </c>
      <c r="I753" s="629">
        <v>280.91000000000003</v>
      </c>
      <c r="J753" s="629">
        <v>1</v>
      </c>
      <c r="K753" s="630">
        <v>280.91000000000003</v>
      </c>
    </row>
    <row r="754" spans="1:11" ht="14.4" customHeight="1" x14ac:dyDescent="0.3">
      <c r="A754" s="625" t="s">
        <v>526</v>
      </c>
      <c r="B754" s="626" t="s">
        <v>528</v>
      </c>
      <c r="C754" s="627" t="s">
        <v>556</v>
      </c>
      <c r="D754" s="628" t="s">
        <v>557</v>
      </c>
      <c r="E754" s="627" t="s">
        <v>4305</v>
      </c>
      <c r="F754" s="628" t="s">
        <v>4306</v>
      </c>
      <c r="G754" s="627" t="s">
        <v>5338</v>
      </c>
      <c r="H754" s="627" t="s">
        <v>5339</v>
      </c>
      <c r="I754" s="629">
        <v>11.2425</v>
      </c>
      <c r="J754" s="629">
        <v>200</v>
      </c>
      <c r="K754" s="630">
        <v>2248.5</v>
      </c>
    </row>
    <row r="755" spans="1:11" ht="14.4" customHeight="1" x14ac:dyDescent="0.3">
      <c r="A755" s="625" t="s">
        <v>526</v>
      </c>
      <c r="B755" s="626" t="s">
        <v>528</v>
      </c>
      <c r="C755" s="627" t="s">
        <v>556</v>
      </c>
      <c r="D755" s="628" t="s">
        <v>557</v>
      </c>
      <c r="E755" s="627" t="s">
        <v>4305</v>
      </c>
      <c r="F755" s="628" t="s">
        <v>4306</v>
      </c>
      <c r="G755" s="627" t="s">
        <v>4748</v>
      </c>
      <c r="H755" s="627" t="s">
        <v>4749</v>
      </c>
      <c r="I755" s="629">
        <v>0.46636363636363637</v>
      </c>
      <c r="J755" s="629">
        <v>1000</v>
      </c>
      <c r="K755" s="630">
        <v>466</v>
      </c>
    </row>
    <row r="756" spans="1:11" ht="14.4" customHeight="1" x14ac:dyDescent="0.3">
      <c r="A756" s="625" t="s">
        <v>526</v>
      </c>
      <c r="B756" s="626" t="s">
        <v>528</v>
      </c>
      <c r="C756" s="627" t="s">
        <v>556</v>
      </c>
      <c r="D756" s="628" t="s">
        <v>557</v>
      </c>
      <c r="E756" s="627" t="s">
        <v>4305</v>
      </c>
      <c r="F756" s="628" t="s">
        <v>4306</v>
      </c>
      <c r="G756" s="627" t="s">
        <v>5340</v>
      </c>
      <c r="H756" s="627" t="s">
        <v>5341</v>
      </c>
      <c r="I756" s="629">
        <v>1.45</v>
      </c>
      <c r="J756" s="629">
        <v>2112</v>
      </c>
      <c r="K756" s="630">
        <v>3066.62</v>
      </c>
    </row>
    <row r="757" spans="1:11" ht="14.4" customHeight="1" x14ac:dyDescent="0.3">
      <c r="A757" s="625" t="s">
        <v>526</v>
      </c>
      <c r="B757" s="626" t="s">
        <v>528</v>
      </c>
      <c r="C757" s="627" t="s">
        <v>556</v>
      </c>
      <c r="D757" s="628" t="s">
        <v>557</v>
      </c>
      <c r="E757" s="627" t="s">
        <v>4305</v>
      </c>
      <c r="F757" s="628" t="s">
        <v>4306</v>
      </c>
      <c r="G757" s="627" t="s">
        <v>5342</v>
      </c>
      <c r="H757" s="627" t="s">
        <v>5343</v>
      </c>
      <c r="I757" s="629">
        <v>9.1999999999999993</v>
      </c>
      <c r="J757" s="629">
        <v>100</v>
      </c>
      <c r="K757" s="630">
        <v>920</v>
      </c>
    </row>
    <row r="758" spans="1:11" ht="14.4" customHeight="1" x14ac:dyDescent="0.3">
      <c r="A758" s="625" t="s">
        <v>526</v>
      </c>
      <c r="B758" s="626" t="s">
        <v>528</v>
      </c>
      <c r="C758" s="627" t="s">
        <v>556</v>
      </c>
      <c r="D758" s="628" t="s">
        <v>557</v>
      </c>
      <c r="E758" s="627" t="s">
        <v>4305</v>
      </c>
      <c r="F758" s="628" t="s">
        <v>4306</v>
      </c>
      <c r="G758" s="627" t="s">
        <v>5344</v>
      </c>
      <c r="H758" s="627" t="s">
        <v>5345</v>
      </c>
      <c r="I758" s="629">
        <v>172.5</v>
      </c>
      <c r="J758" s="629">
        <v>1</v>
      </c>
      <c r="K758" s="630">
        <v>172.5</v>
      </c>
    </row>
    <row r="759" spans="1:11" ht="14.4" customHeight="1" x14ac:dyDescent="0.3">
      <c r="A759" s="625" t="s">
        <v>526</v>
      </c>
      <c r="B759" s="626" t="s">
        <v>528</v>
      </c>
      <c r="C759" s="627" t="s">
        <v>556</v>
      </c>
      <c r="D759" s="628" t="s">
        <v>557</v>
      </c>
      <c r="E759" s="627" t="s">
        <v>4313</v>
      </c>
      <c r="F759" s="628" t="s">
        <v>4314</v>
      </c>
      <c r="G759" s="627" t="s">
        <v>4896</v>
      </c>
      <c r="H759" s="627" t="s">
        <v>4897</v>
      </c>
      <c r="I759" s="629">
        <v>8.1662499999999998</v>
      </c>
      <c r="J759" s="629">
        <v>160</v>
      </c>
      <c r="K759" s="630">
        <v>1306.6000000000001</v>
      </c>
    </row>
    <row r="760" spans="1:11" ht="14.4" customHeight="1" x14ac:dyDescent="0.3">
      <c r="A760" s="625" t="s">
        <v>526</v>
      </c>
      <c r="B760" s="626" t="s">
        <v>528</v>
      </c>
      <c r="C760" s="627" t="s">
        <v>556</v>
      </c>
      <c r="D760" s="628" t="s">
        <v>557</v>
      </c>
      <c r="E760" s="627" t="s">
        <v>4317</v>
      </c>
      <c r="F760" s="628" t="s">
        <v>4318</v>
      </c>
      <c r="G760" s="627" t="s">
        <v>4355</v>
      </c>
      <c r="H760" s="627" t="s">
        <v>4356</v>
      </c>
      <c r="I760" s="629">
        <v>0.30499999999999999</v>
      </c>
      <c r="J760" s="629">
        <v>200</v>
      </c>
      <c r="K760" s="630">
        <v>61</v>
      </c>
    </row>
    <row r="761" spans="1:11" ht="14.4" customHeight="1" x14ac:dyDescent="0.3">
      <c r="A761" s="625" t="s">
        <v>526</v>
      </c>
      <c r="B761" s="626" t="s">
        <v>528</v>
      </c>
      <c r="C761" s="627" t="s">
        <v>556</v>
      </c>
      <c r="D761" s="628" t="s">
        <v>557</v>
      </c>
      <c r="E761" s="627" t="s">
        <v>4317</v>
      </c>
      <c r="F761" s="628" t="s">
        <v>4318</v>
      </c>
      <c r="G761" s="627" t="s">
        <v>4357</v>
      </c>
      <c r="H761" s="627" t="s">
        <v>4358</v>
      </c>
      <c r="I761" s="629">
        <v>0.31</v>
      </c>
      <c r="J761" s="629">
        <v>100</v>
      </c>
      <c r="K761" s="630">
        <v>31</v>
      </c>
    </row>
    <row r="762" spans="1:11" ht="14.4" customHeight="1" x14ac:dyDescent="0.3">
      <c r="A762" s="625" t="s">
        <v>526</v>
      </c>
      <c r="B762" s="626" t="s">
        <v>528</v>
      </c>
      <c r="C762" s="627" t="s">
        <v>556</v>
      </c>
      <c r="D762" s="628" t="s">
        <v>557</v>
      </c>
      <c r="E762" s="627" t="s">
        <v>4317</v>
      </c>
      <c r="F762" s="628" t="s">
        <v>4318</v>
      </c>
      <c r="G762" s="627" t="s">
        <v>4359</v>
      </c>
      <c r="H762" s="627" t="s">
        <v>4360</v>
      </c>
      <c r="I762" s="629">
        <v>0.3</v>
      </c>
      <c r="J762" s="629">
        <v>2100</v>
      </c>
      <c r="K762" s="630">
        <v>630</v>
      </c>
    </row>
    <row r="763" spans="1:11" ht="14.4" customHeight="1" x14ac:dyDescent="0.3">
      <c r="A763" s="625" t="s">
        <v>526</v>
      </c>
      <c r="B763" s="626" t="s">
        <v>528</v>
      </c>
      <c r="C763" s="627" t="s">
        <v>556</v>
      </c>
      <c r="D763" s="628" t="s">
        <v>557</v>
      </c>
      <c r="E763" s="627" t="s">
        <v>4317</v>
      </c>
      <c r="F763" s="628" t="s">
        <v>4318</v>
      </c>
      <c r="G763" s="627" t="s">
        <v>4363</v>
      </c>
      <c r="H763" s="627" t="s">
        <v>4364</v>
      </c>
      <c r="I763" s="629">
        <v>2.67</v>
      </c>
      <c r="J763" s="629">
        <v>100</v>
      </c>
      <c r="K763" s="630">
        <v>266.56</v>
      </c>
    </row>
    <row r="764" spans="1:11" ht="14.4" customHeight="1" x14ac:dyDescent="0.3">
      <c r="A764" s="625" t="s">
        <v>526</v>
      </c>
      <c r="B764" s="626" t="s">
        <v>528</v>
      </c>
      <c r="C764" s="627" t="s">
        <v>556</v>
      </c>
      <c r="D764" s="628" t="s">
        <v>557</v>
      </c>
      <c r="E764" s="627" t="s">
        <v>4319</v>
      </c>
      <c r="F764" s="628" t="s">
        <v>4320</v>
      </c>
      <c r="G764" s="627" t="s">
        <v>4365</v>
      </c>
      <c r="H764" s="627" t="s">
        <v>4366</v>
      </c>
      <c r="I764" s="629">
        <v>0.79818181818181833</v>
      </c>
      <c r="J764" s="629">
        <v>5000</v>
      </c>
      <c r="K764" s="630">
        <v>4007</v>
      </c>
    </row>
    <row r="765" spans="1:11" ht="14.4" customHeight="1" x14ac:dyDescent="0.3">
      <c r="A765" s="625" t="s">
        <v>526</v>
      </c>
      <c r="B765" s="626" t="s">
        <v>528</v>
      </c>
      <c r="C765" s="627" t="s">
        <v>556</v>
      </c>
      <c r="D765" s="628" t="s">
        <v>557</v>
      </c>
      <c r="E765" s="627" t="s">
        <v>4319</v>
      </c>
      <c r="F765" s="628" t="s">
        <v>4320</v>
      </c>
      <c r="G765" s="627" t="s">
        <v>4369</v>
      </c>
      <c r="H765" s="627" t="s">
        <v>4370</v>
      </c>
      <c r="I765" s="629">
        <v>0.79700000000000004</v>
      </c>
      <c r="J765" s="629">
        <v>8200</v>
      </c>
      <c r="K765" s="630">
        <v>6547</v>
      </c>
    </row>
    <row r="766" spans="1:11" ht="14.4" customHeight="1" x14ac:dyDescent="0.3">
      <c r="A766" s="625" t="s">
        <v>526</v>
      </c>
      <c r="B766" s="626" t="s">
        <v>528</v>
      </c>
      <c r="C766" s="627" t="s">
        <v>556</v>
      </c>
      <c r="D766" s="628" t="s">
        <v>557</v>
      </c>
      <c r="E766" s="627" t="s">
        <v>4319</v>
      </c>
      <c r="F766" s="628" t="s">
        <v>4320</v>
      </c>
      <c r="G766" s="627" t="s">
        <v>4371</v>
      </c>
      <c r="H766" s="627" t="s">
        <v>4372</v>
      </c>
      <c r="I766" s="629">
        <v>0.77</v>
      </c>
      <c r="J766" s="629">
        <v>900</v>
      </c>
      <c r="K766" s="630">
        <v>693</v>
      </c>
    </row>
    <row r="767" spans="1:11" ht="14.4" customHeight="1" x14ac:dyDescent="0.3">
      <c r="A767" s="625" t="s">
        <v>526</v>
      </c>
      <c r="B767" s="626" t="s">
        <v>528</v>
      </c>
      <c r="C767" s="627" t="s">
        <v>558</v>
      </c>
      <c r="D767" s="628" t="s">
        <v>559</v>
      </c>
      <c r="E767" s="627" t="s">
        <v>4303</v>
      </c>
      <c r="F767" s="628" t="s">
        <v>4304</v>
      </c>
      <c r="G767" s="627" t="s">
        <v>4321</v>
      </c>
      <c r="H767" s="627" t="s">
        <v>4322</v>
      </c>
      <c r="I767" s="629">
        <v>1.5066666666666668</v>
      </c>
      <c r="J767" s="629">
        <v>200</v>
      </c>
      <c r="K767" s="630">
        <v>306.5</v>
      </c>
    </row>
    <row r="768" spans="1:11" ht="14.4" customHeight="1" x14ac:dyDescent="0.3">
      <c r="A768" s="625" t="s">
        <v>526</v>
      </c>
      <c r="B768" s="626" t="s">
        <v>528</v>
      </c>
      <c r="C768" s="627" t="s">
        <v>558</v>
      </c>
      <c r="D768" s="628" t="s">
        <v>559</v>
      </c>
      <c r="E768" s="627" t="s">
        <v>4303</v>
      </c>
      <c r="F768" s="628" t="s">
        <v>4304</v>
      </c>
      <c r="G768" s="627" t="s">
        <v>4323</v>
      </c>
      <c r="H768" s="627" t="s">
        <v>4324</v>
      </c>
      <c r="I768" s="629">
        <v>41.53</v>
      </c>
      <c r="J768" s="629">
        <v>20</v>
      </c>
      <c r="K768" s="630">
        <v>830.56</v>
      </c>
    </row>
    <row r="769" spans="1:11" ht="14.4" customHeight="1" x14ac:dyDescent="0.3">
      <c r="A769" s="625" t="s">
        <v>526</v>
      </c>
      <c r="B769" s="626" t="s">
        <v>528</v>
      </c>
      <c r="C769" s="627" t="s">
        <v>558</v>
      </c>
      <c r="D769" s="628" t="s">
        <v>559</v>
      </c>
      <c r="E769" s="627" t="s">
        <v>4303</v>
      </c>
      <c r="F769" s="628" t="s">
        <v>4304</v>
      </c>
      <c r="G769" s="627" t="s">
        <v>4325</v>
      </c>
      <c r="H769" s="627" t="s">
        <v>4326</v>
      </c>
      <c r="I769" s="629">
        <v>0.59666666666666668</v>
      </c>
      <c r="J769" s="629">
        <v>230</v>
      </c>
      <c r="K769" s="630">
        <v>137.5</v>
      </c>
    </row>
    <row r="770" spans="1:11" ht="14.4" customHeight="1" x14ac:dyDescent="0.3">
      <c r="A770" s="625" t="s">
        <v>526</v>
      </c>
      <c r="B770" s="626" t="s">
        <v>528</v>
      </c>
      <c r="C770" s="627" t="s">
        <v>558</v>
      </c>
      <c r="D770" s="628" t="s">
        <v>559</v>
      </c>
      <c r="E770" s="627" t="s">
        <v>4303</v>
      </c>
      <c r="F770" s="628" t="s">
        <v>4304</v>
      </c>
      <c r="G770" s="627" t="s">
        <v>5346</v>
      </c>
      <c r="H770" s="627" t="s">
        <v>5347</v>
      </c>
      <c r="I770" s="629">
        <v>13.29</v>
      </c>
      <c r="J770" s="629">
        <v>24</v>
      </c>
      <c r="K770" s="630">
        <v>318.89999999999998</v>
      </c>
    </row>
    <row r="771" spans="1:11" ht="14.4" customHeight="1" x14ac:dyDescent="0.3">
      <c r="A771" s="625" t="s">
        <v>526</v>
      </c>
      <c r="B771" s="626" t="s">
        <v>528</v>
      </c>
      <c r="C771" s="627" t="s">
        <v>558</v>
      </c>
      <c r="D771" s="628" t="s">
        <v>559</v>
      </c>
      <c r="E771" s="627" t="s">
        <v>4303</v>
      </c>
      <c r="F771" s="628" t="s">
        <v>4304</v>
      </c>
      <c r="G771" s="627" t="s">
        <v>4482</v>
      </c>
      <c r="H771" s="627" t="s">
        <v>4484</v>
      </c>
      <c r="I771" s="629">
        <v>7.16</v>
      </c>
      <c r="J771" s="629">
        <v>5</v>
      </c>
      <c r="K771" s="630">
        <v>35.799999999999997</v>
      </c>
    </row>
    <row r="772" spans="1:11" ht="14.4" customHeight="1" x14ac:dyDescent="0.3">
      <c r="A772" s="625" t="s">
        <v>526</v>
      </c>
      <c r="B772" s="626" t="s">
        <v>528</v>
      </c>
      <c r="C772" s="627" t="s">
        <v>558</v>
      </c>
      <c r="D772" s="628" t="s">
        <v>559</v>
      </c>
      <c r="E772" s="627" t="s">
        <v>4303</v>
      </c>
      <c r="F772" s="628" t="s">
        <v>4304</v>
      </c>
      <c r="G772" s="627" t="s">
        <v>4329</v>
      </c>
      <c r="H772" s="627" t="s">
        <v>4330</v>
      </c>
      <c r="I772" s="629">
        <v>0.86</v>
      </c>
      <c r="J772" s="629">
        <v>100</v>
      </c>
      <c r="K772" s="630">
        <v>86</v>
      </c>
    </row>
    <row r="773" spans="1:11" ht="14.4" customHeight="1" x14ac:dyDescent="0.3">
      <c r="A773" s="625" t="s">
        <v>526</v>
      </c>
      <c r="B773" s="626" t="s">
        <v>528</v>
      </c>
      <c r="C773" s="627" t="s">
        <v>558</v>
      </c>
      <c r="D773" s="628" t="s">
        <v>559</v>
      </c>
      <c r="E773" s="627" t="s">
        <v>4305</v>
      </c>
      <c r="F773" s="628" t="s">
        <v>4306</v>
      </c>
      <c r="G773" s="627" t="s">
        <v>4527</v>
      </c>
      <c r="H773" s="627" t="s">
        <v>4528</v>
      </c>
      <c r="I773" s="629">
        <v>11.15</v>
      </c>
      <c r="J773" s="629">
        <v>50</v>
      </c>
      <c r="K773" s="630">
        <v>557.5</v>
      </c>
    </row>
    <row r="774" spans="1:11" ht="14.4" customHeight="1" x14ac:dyDescent="0.3">
      <c r="A774" s="625" t="s">
        <v>526</v>
      </c>
      <c r="B774" s="626" t="s">
        <v>528</v>
      </c>
      <c r="C774" s="627" t="s">
        <v>558</v>
      </c>
      <c r="D774" s="628" t="s">
        <v>559</v>
      </c>
      <c r="E774" s="627" t="s">
        <v>4305</v>
      </c>
      <c r="F774" s="628" t="s">
        <v>4306</v>
      </c>
      <c r="G774" s="627" t="s">
        <v>5009</v>
      </c>
      <c r="H774" s="627" t="s">
        <v>5010</v>
      </c>
      <c r="I774" s="629">
        <v>33.26</v>
      </c>
      <c r="J774" s="629">
        <v>105</v>
      </c>
      <c r="K774" s="630">
        <v>3491.3</v>
      </c>
    </row>
    <row r="775" spans="1:11" ht="14.4" customHeight="1" x14ac:dyDescent="0.3">
      <c r="A775" s="625" t="s">
        <v>526</v>
      </c>
      <c r="B775" s="626" t="s">
        <v>528</v>
      </c>
      <c r="C775" s="627" t="s">
        <v>558</v>
      </c>
      <c r="D775" s="628" t="s">
        <v>559</v>
      </c>
      <c r="E775" s="627" t="s">
        <v>4305</v>
      </c>
      <c r="F775" s="628" t="s">
        <v>4306</v>
      </c>
      <c r="G775" s="627" t="s">
        <v>5348</v>
      </c>
      <c r="H775" s="627" t="s">
        <v>5349</v>
      </c>
      <c r="I775" s="629">
        <v>2.59</v>
      </c>
      <c r="J775" s="629">
        <v>10</v>
      </c>
      <c r="K775" s="630">
        <v>25.9</v>
      </c>
    </row>
    <row r="776" spans="1:11" ht="14.4" customHeight="1" x14ac:dyDescent="0.3">
      <c r="A776" s="625" t="s">
        <v>526</v>
      </c>
      <c r="B776" s="626" t="s">
        <v>528</v>
      </c>
      <c r="C776" s="627" t="s">
        <v>558</v>
      </c>
      <c r="D776" s="628" t="s">
        <v>559</v>
      </c>
      <c r="E776" s="627" t="s">
        <v>4305</v>
      </c>
      <c r="F776" s="628" t="s">
        <v>4306</v>
      </c>
      <c r="G776" s="627" t="s">
        <v>4333</v>
      </c>
      <c r="H776" s="627" t="s">
        <v>4334</v>
      </c>
      <c r="I776" s="629">
        <v>0.92222222222222205</v>
      </c>
      <c r="J776" s="629">
        <v>1300</v>
      </c>
      <c r="K776" s="630">
        <v>1202</v>
      </c>
    </row>
    <row r="777" spans="1:11" ht="14.4" customHeight="1" x14ac:dyDescent="0.3">
      <c r="A777" s="625" t="s">
        <v>526</v>
      </c>
      <c r="B777" s="626" t="s">
        <v>528</v>
      </c>
      <c r="C777" s="627" t="s">
        <v>558</v>
      </c>
      <c r="D777" s="628" t="s">
        <v>559</v>
      </c>
      <c r="E777" s="627" t="s">
        <v>4305</v>
      </c>
      <c r="F777" s="628" t="s">
        <v>4306</v>
      </c>
      <c r="G777" s="627" t="s">
        <v>4335</v>
      </c>
      <c r="H777" s="627" t="s">
        <v>4336</v>
      </c>
      <c r="I777" s="629">
        <v>1.4379999999999999</v>
      </c>
      <c r="J777" s="629">
        <v>700</v>
      </c>
      <c r="K777" s="630">
        <v>1007</v>
      </c>
    </row>
    <row r="778" spans="1:11" ht="14.4" customHeight="1" x14ac:dyDescent="0.3">
      <c r="A778" s="625" t="s">
        <v>526</v>
      </c>
      <c r="B778" s="626" t="s">
        <v>528</v>
      </c>
      <c r="C778" s="627" t="s">
        <v>558</v>
      </c>
      <c r="D778" s="628" t="s">
        <v>559</v>
      </c>
      <c r="E778" s="627" t="s">
        <v>4305</v>
      </c>
      <c r="F778" s="628" t="s">
        <v>4306</v>
      </c>
      <c r="G778" s="627" t="s">
        <v>4337</v>
      </c>
      <c r="H778" s="627" t="s">
        <v>4338</v>
      </c>
      <c r="I778" s="629">
        <v>0.41666666666666669</v>
      </c>
      <c r="J778" s="629">
        <v>300</v>
      </c>
      <c r="K778" s="630">
        <v>125</v>
      </c>
    </row>
    <row r="779" spans="1:11" ht="14.4" customHeight="1" x14ac:dyDescent="0.3">
      <c r="A779" s="625" t="s">
        <v>526</v>
      </c>
      <c r="B779" s="626" t="s">
        <v>528</v>
      </c>
      <c r="C779" s="627" t="s">
        <v>558</v>
      </c>
      <c r="D779" s="628" t="s">
        <v>559</v>
      </c>
      <c r="E779" s="627" t="s">
        <v>4305</v>
      </c>
      <c r="F779" s="628" t="s">
        <v>4306</v>
      </c>
      <c r="G779" s="627" t="s">
        <v>4339</v>
      </c>
      <c r="H779" s="627" t="s">
        <v>4340</v>
      </c>
      <c r="I779" s="629">
        <v>0.57428571428571418</v>
      </c>
      <c r="J779" s="629">
        <v>900</v>
      </c>
      <c r="K779" s="630">
        <v>516</v>
      </c>
    </row>
    <row r="780" spans="1:11" ht="14.4" customHeight="1" x14ac:dyDescent="0.3">
      <c r="A780" s="625" t="s">
        <v>526</v>
      </c>
      <c r="B780" s="626" t="s">
        <v>528</v>
      </c>
      <c r="C780" s="627" t="s">
        <v>558</v>
      </c>
      <c r="D780" s="628" t="s">
        <v>559</v>
      </c>
      <c r="E780" s="627" t="s">
        <v>4305</v>
      </c>
      <c r="F780" s="628" t="s">
        <v>4306</v>
      </c>
      <c r="G780" s="627" t="s">
        <v>5013</v>
      </c>
      <c r="H780" s="627" t="s">
        <v>5014</v>
      </c>
      <c r="I780" s="629">
        <v>19.18</v>
      </c>
      <c r="J780" s="629">
        <v>30</v>
      </c>
      <c r="K780" s="630">
        <v>588.79999999999995</v>
      </c>
    </row>
    <row r="781" spans="1:11" ht="14.4" customHeight="1" x14ac:dyDescent="0.3">
      <c r="A781" s="625" t="s">
        <v>526</v>
      </c>
      <c r="B781" s="626" t="s">
        <v>528</v>
      </c>
      <c r="C781" s="627" t="s">
        <v>558</v>
      </c>
      <c r="D781" s="628" t="s">
        <v>559</v>
      </c>
      <c r="E781" s="627" t="s">
        <v>4305</v>
      </c>
      <c r="F781" s="628" t="s">
        <v>4306</v>
      </c>
      <c r="G781" s="627" t="s">
        <v>5015</v>
      </c>
      <c r="H781" s="627" t="s">
        <v>5016</v>
      </c>
      <c r="I781" s="629">
        <v>49.29</v>
      </c>
      <c r="J781" s="629">
        <v>40</v>
      </c>
      <c r="K781" s="630">
        <v>1975.8999999999999</v>
      </c>
    </row>
    <row r="782" spans="1:11" ht="14.4" customHeight="1" x14ac:dyDescent="0.3">
      <c r="A782" s="625" t="s">
        <v>526</v>
      </c>
      <c r="B782" s="626" t="s">
        <v>528</v>
      </c>
      <c r="C782" s="627" t="s">
        <v>558</v>
      </c>
      <c r="D782" s="628" t="s">
        <v>559</v>
      </c>
      <c r="E782" s="627" t="s">
        <v>4305</v>
      </c>
      <c r="F782" s="628" t="s">
        <v>4306</v>
      </c>
      <c r="G782" s="627" t="s">
        <v>5025</v>
      </c>
      <c r="H782" s="627" t="s">
        <v>5026</v>
      </c>
      <c r="I782" s="629">
        <v>139.99333333333334</v>
      </c>
      <c r="J782" s="629">
        <v>60</v>
      </c>
      <c r="K782" s="630">
        <v>8399.56</v>
      </c>
    </row>
    <row r="783" spans="1:11" ht="14.4" customHeight="1" x14ac:dyDescent="0.3">
      <c r="A783" s="625" t="s">
        <v>526</v>
      </c>
      <c r="B783" s="626" t="s">
        <v>528</v>
      </c>
      <c r="C783" s="627" t="s">
        <v>558</v>
      </c>
      <c r="D783" s="628" t="s">
        <v>559</v>
      </c>
      <c r="E783" s="627" t="s">
        <v>4305</v>
      </c>
      <c r="F783" s="628" t="s">
        <v>4306</v>
      </c>
      <c r="G783" s="627" t="s">
        <v>5034</v>
      </c>
      <c r="H783" s="627" t="s">
        <v>5035</v>
      </c>
      <c r="I783" s="629">
        <v>34.075000000000003</v>
      </c>
      <c r="J783" s="629">
        <v>55</v>
      </c>
      <c r="K783" s="630">
        <v>1869.05</v>
      </c>
    </row>
    <row r="784" spans="1:11" ht="14.4" customHeight="1" x14ac:dyDescent="0.3">
      <c r="A784" s="625" t="s">
        <v>526</v>
      </c>
      <c r="B784" s="626" t="s">
        <v>528</v>
      </c>
      <c r="C784" s="627" t="s">
        <v>558</v>
      </c>
      <c r="D784" s="628" t="s">
        <v>559</v>
      </c>
      <c r="E784" s="627" t="s">
        <v>4305</v>
      </c>
      <c r="F784" s="628" t="s">
        <v>4306</v>
      </c>
      <c r="G784" s="627" t="s">
        <v>4563</v>
      </c>
      <c r="H784" s="627" t="s">
        <v>4564</v>
      </c>
      <c r="I784" s="629">
        <v>20.149999999999999</v>
      </c>
      <c r="J784" s="629">
        <v>10</v>
      </c>
      <c r="K784" s="630">
        <v>201.5</v>
      </c>
    </row>
    <row r="785" spans="1:11" ht="14.4" customHeight="1" x14ac:dyDescent="0.3">
      <c r="A785" s="625" t="s">
        <v>526</v>
      </c>
      <c r="B785" s="626" t="s">
        <v>528</v>
      </c>
      <c r="C785" s="627" t="s">
        <v>558</v>
      </c>
      <c r="D785" s="628" t="s">
        <v>559</v>
      </c>
      <c r="E785" s="627" t="s">
        <v>4305</v>
      </c>
      <c r="F785" s="628" t="s">
        <v>4306</v>
      </c>
      <c r="G785" s="627" t="s">
        <v>5044</v>
      </c>
      <c r="H785" s="627" t="s">
        <v>5045</v>
      </c>
      <c r="I785" s="629">
        <v>18.393333333333331</v>
      </c>
      <c r="J785" s="629">
        <v>40</v>
      </c>
      <c r="K785" s="630">
        <v>725.09999999999991</v>
      </c>
    </row>
    <row r="786" spans="1:11" ht="14.4" customHeight="1" x14ac:dyDescent="0.3">
      <c r="A786" s="625" t="s">
        <v>526</v>
      </c>
      <c r="B786" s="626" t="s">
        <v>528</v>
      </c>
      <c r="C786" s="627" t="s">
        <v>558</v>
      </c>
      <c r="D786" s="628" t="s">
        <v>559</v>
      </c>
      <c r="E786" s="627" t="s">
        <v>4305</v>
      </c>
      <c r="F786" s="628" t="s">
        <v>4306</v>
      </c>
      <c r="G786" s="627" t="s">
        <v>5048</v>
      </c>
      <c r="H786" s="627" t="s">
        <v>5049</v>
      </c>
      <c r="I786" s="629">
        <v>18.213333333333335</v>
      </c>
      <c r="J786" s="629">
        <v>40</v>
      </c>
      <c r="K786" s="630">
        <v>717</v>
      </c>
    </row>
    <row r="787" spans="1:11" ht="14.4" customHeight="1" x14ac:dyDescent="0.3">
      <c r="A787" s="625" t="s">
        <v>526</v>
      </c>
      <c r="B787" s="626" t="s">
        <v>528</v>
      </c>
      <c r="C787" s="627" t="s">
        <v>558</v>
      </c>
      <c r="D787" s="628" t="s">
        <v>559</v>
      </c>
      <c r="E787" s="627" t="s">
        <v>4305</v>
      </c>
      <c r="F787" s="628" t="s">
        <v>4306</v>
      </c>
      <c r="G787" s="627" t="s">
        <v>5050</v>
      </c>
      <c r="H787" s="627" t="s">
        <v>5051</v>
      </c>
      <c r="I787" s="629">
        <v>19.09</v>
      </c>
      <c r="J787" s="629">
        <v>10</v>
      </c>
      <c r="K787" s="630">
        <v>190.9</v>
      </c>
    </row>
    <row r="788" spans="1:11" ht="14.4" customHeight="1" x14ac:dyDescent="0.3">
      <c r="A788" s="625" t="s">
        <v>526</v>
      </c>
      <c r="B788" s="626" t="s">
        <v>528</v>
      </c>
      <c r="C788" s="627" t="s">
        <v>558</v>
      </c>
      <c r="D788" s="628" t="s">
        <v>559</v>
      </c>
      <c r="E788" s="627" t="s">
        <v>4305</v>
      </c>
      <c r="F788" s="628" t="s">
        <v>4306</v>
      </c>
      <c r="G788" s="627" t="s">
        <v>5060</v>
      </c>
      <c r="H788" s="627" t="s">
        <v>5061</v>
      </c>
      <c r="I788" s="629">
        <v>34.43</v>
      </c>
      <c r="J788" s="629">
        <v>1</v>
      </c>
      <c r="K788" s="630">
        <v>34.43</v>
      </c>
    </row>
    <row r="789" spans="1:11" ht="14.4" customHeight="1" x14ac:dyDescent="0.3">
      <c r="A789" s="625" t="s">
        <v>526</v>
      </c>
      <c r="B789" s="626" t="s">
        <v>528</v>
      </c>
      <c r="C789" s="627" t="s">
        <v>558</v>
      </c>
      <c r="D789" s="628" t="s">
        <v>559</v>
      </c>
      <c r="E789" s="627" t="s">
        <v>4305</v>
      </c>
      <c r="F789" s="628" t="s">
        <v>4306</v>
      </c>
      <c r="G789" s="627" t="s">
        <v>5064</v>
      </c>
      <c r="H789" s="627" t="s">
        <v>5065</v>
      </c>
      <c r="I789" s="629">
        <v>50.84</v>
      </c>
      <c r="J789" s="629">
        <v>10</v>
      </c>
      <c r="K789" s="630">
        <v>508.4</v>
      </c>
    </row>
    <row r="790" spans="1:11" ht="14.4" customHeight="1" x14ac:dyDescent="0.3">
      <c r="A790" s="625" t="s">
        <v>526</v>
      </c>
      <c r="B790" s="626" t="s">
        <v>528</v>
      </c>
      <c r="C790" s="627" t="s">
        <v>558</v>
      </c>
      <c r="D790" s="628" t="s">
        <v>559</v>
      </c>
      <c r="E790" s="627" t="s">
        <v>4305</v>
      </c>
      <c r="F790" s="628" t="s">
        <v>4306</v>
      </c>
      <c r="G790" s="627" t="s">
        <v>4341</v>
      </c>
      <c r="H790" s="627" t="s">
        <v>4342</v>
      </c>
      <c r="I790" s="629">
        <v>1.5249999999999999</v>
      </c>
      <c r="J790" s="629">
        <v>150</v>
      </c>
      <c r="K790" s="630">
        <v>226.5</v>
      </c>
    </row>
    <row r="791" spans="1:11" ht="14.4" customHeight="1" x14ac:dyDescent="0.3">
      <c r="A791" s="625" t="s">
        <v>526</v>
      </c>
      <c r="B791" s="626" t="s">
        <v>528</v>
      </c>
      <c r="C791" s="627" t="s">
        <v>558</v>
      </c>
      <c r="D791" s="628" t="s">
        <v>559</v>
      </c>
      <c r="E791" s="627" t="s">
        <v>4305</v>
      </c>
      <c r="F791" s="628" t="s">
        <v>4306</v>
      </c>
      <c r="G791" s="627" t="s">
        <v>4343</v>
      </c>
      <c r="H791" s="627" t="s">
        <v>4344</v>
      </c>
      <c r="I791" s="629">
        <v>5.0412500000000007</v>
      </c>
      <c r="J791" s="629">
        <v>1000</v>
      </c>
      <c r="K791" s="630">
        <v>5040</v>
      </c>
    </row>
    <row r="792" spans="1:11" ht="14.4" customHeight="1" x14ac:dyDescent="0.3">
      <c r="A792" s="625" t="s">
        <v>526</v>
      </c>
      <c r="B792" s="626" t="s">
        <v>528</v>
      </c>
      <c r="C792" s="627" t="s">
        <v>558</v>
      </c>
      <c r="D792" s="628" t="s">
        <v>559</v>
      </c>
      <c r="E792" s="627" t="s">
        <v>4305</v>
      </c>
      <c r="F792" s="628" t="s">
        <v>4306</v>
      </c>
      <c r="G792" s="627" t="s">
        <v>4642</v>
      </c>
      <c r="H792" s="627" t="s">
        <v>4643</v>
      </c>
      <c r="I792" s="629">
        <v>7.95</v>
      </c>
      <c r="J792" s="629">
        <v>20</v>
      </c>
      <c r="K792" s="630">
        <v>159</v>
      </c>
    </row>
    <row r="793" spans="1:11" ht="14.4" customHeight="1" x14ac:dyDescent="0.3">
      <c r="A793" s="625" t="s">
        <v>526</v>
      </c>
      <c r="B793" s="626" t="s">
        <v>528</v>
      </c>
      <c r="C793" s="627" t="s">
        <v>558</v>
      </c>
      <c r="D793" s="628" t="s">
        <v>559</v>
      </c>
      <c r="E793" s="627" t="s">
        <v>4305</v>
      </c>
      <c r="F793" s="628" t="s">
        <v>4306</v>
      </c>
      <c r="G793" s="627" t="s">
        <v>4345</v>
      </c>
      <c r="H793" s="627" t="s">
        <v>4346</v>
      </c>
      <c r="I793" s="629">
        <v>17.902857142857144</v>
      </c>
      <c r="J793" s="629">
        <v>350</v>
      </c>
      <c r="K793" s="630">
        <v>6266</v>
      </c>
    </row>
    <row r="794" spans="1:11" ht="14.4" customHeight="1" x14ac:dyDescent="0.3">
      <c r="A794" s="625" t="s">
        <v>526</v>
      </c>
      <c r="B794" s="626" t="s">
        <v>528</v>
      </c>
      <c r="C794" s="627" t="s">
        <v>558</v>
      </c>
      <c r="D794" s="628" t="s">
        <v>559</v>
      </c>
      <c r="E794" s="627" t="s">
        <v>4305</v>
      </c>
      <c r="F794" s="628" t="s">
        <v>4306</v>
      </c>
      <c r="G794" s="627" t="s">
        <v>4664</v>
      </c>
      <c r="H794" s="627" t="s">
        <v>4665</v>
      </c>
      <c r="I794" s="629">
        <v>17.98</v>
      </c>
      <c r="J794" s="629">
        <v>50</v>
      </c>
      <c r="K794" s="630">
        <v>899</v>
      </c>
    </row>
    <row r="795" spans="1:11" ht="14.4" customHeight="1" x14ac:dyDescent="0.3">
      <c r="A795" s="625" t="s">
        <v>526</v>
      </c>
      <c r="B795" s="626" t="s">
        <v>528</v>
      </c>
      <c r="C795" s="627" t="s">
        <v>558</v>
      </c>
      <c r="D795" s="628" t="s">
        <v>559</v>
      </c>
      <c r="E795" s="627" t="s">
        <v>4305</v>
      </c>
      <c r="F795" s="628" t="s">
        <v>4306</v>
      </c>
      <c r="G795" s="627" t="s">
        <v>4670</v>
      </c>
      <c r="H795" s="627" t="s">
        <v>4671</v>
      </c>
      <c r="I795" s="629">
        <v>12.073333333333332</v>
      </c>
      <c r="J795" s="629">
        <v>200</v>
      </c>
      <c r="K795" s="630">
        <v>2415</v>
      </c>
    </row>
    <row r="796" spans="1:11" ht="14.4" customHeight="1" x14ac:dyDescent="0.3">
      <c r="A796" s="625" t="s">
        <v>526</v>
      </c>
      <c r="B796" s="626" t="s">
        <v>528</v>
      </c>
      <c r="C796" s="627" t="s">
        <v>558</v>
      </c>
      <c r="D796" s="628" t="s">
        <v>559</v>
      </c>
      <c r="E796" s="627" t="s">
        <v>4305</v>
      </c>
      <c r="F796" s="628" t="s">
        <v>4306</v>
      </c>
      <c r="G796" s="627" t="s">
        <v>5081</v>
      </c>
      <c r="H796" s="627" t="s">
        <v>5082</v>
      </c>
      <c r="I796" s="629">
        <v>38.501111111111108</v>
      </c>
      <c r="J796" s="629">
        <v>510</v>
      </c>
      <c r="K796" s="630">
        <v>19636.27</v>
      </c>
    </row>
    <row r="797" spans="1:11" ht="14.4" customHeight="1" x14ac:dyDescent="0.3">
      <c r="A797" s="625" t="s">
        <v>526</v>
      </c>
      <c r="B797" s="626" t="s">
        <v>528</v>
      </c>
      <c r="C797" s="627" t="s">
        <v>558</v>
      </c>
      <c r="D797" s="628" t="s">
        <v>559</v>
      </c>
      <c r="E797" s="627" t="s">
        <v>4305</v>
      </c>
      <c r="F797" s="628" t="s">
        <v>4306</v>
      </c>
      <c r="G797" s="627" t="s">
        <v>5083</v>
      </c>
      <c r="H797" s="627" t="s">
        <v>5084</v>
      </c>
      <c r="I797" s="629">
        <v>2.3679999999999999</v>
      </c>
      <c r="J797" s="629">
        <v>750</v>
      </c>
      <c r="K797" s="630">
        <v>1784.4</v>
      </c>
    </row>
    <row r="798" spans="1:11" ht="14.4" customHeight="1" x14ac:dyDescent="0.3">
      <c r="A798" s="625" t="s">
        <v>526</v>
      </c>
      <c r="B798" s="626" t="s">
        <v>528</v>
      </c>
      <c r="C798" s="627" t="s">
        <v>558</v>
      </c>
      <c r="D798" s="628" t="s">
        <v>559</v>
      </c>
      <c r="E798" s="627" t="s">
        <v>4305</v>
      </c>
      <c r="F798" s="628" t="s">
        <v>4306</v>
      </c>
      <c r="G798" s="627" t="s">
        <v>4347</v>
      </c>
      <c r="H798" s="627" t="s">
        <v>4348</v>
      </c>
      <c r="I798" s="629">
        <v>12.11</v>
      </c>
      <c r="J798" s="629">
        <v>40</v>
      </c>
      <c r="K798" s="630">
        <v>484.4</v>
      </c>
    </row>
    <row r="799" spans="1:11" ht="14.4" customHeight="1" x14ac:dyDescent="0.3">
      <c r="A799" s="625" t="s">
        <v>526</v>
      </c>
      <c r="B799" s="626" t="s">
        <v>528</v>
      </c>
      <c r="C799" s="627" t="s">
        <v>558</v>
      </c>
      <c r="D799" s="628" t="s">
        <v>559</v>
      </c>
      <c r="E799" s="627" t="s">
        <v>4305</v>
      </c>
      <c r="F799" s="628" t="s">
        <v>4306</v>
      </c>
      <c r="G799" s="627" t="s">
        <v>5093</v>
      </c>
      <c r="H799" s="627" t="s">
        <v>5094</v>
      </c>
      <c r="I799" s="629">
        <v>104.06</v>
      </c>
      <c r="J799" s="629">
        <v>20</v>
      </c>
      <c r="K799" s="630">
        <v>2081.1999999999998</v>
      </c>
    </row>
    <row r="800" spans="1:11" ht="14.4" customHeight="1" x14ac:dyDescent="0.3">
      <c r="A800" s="625" t="s">
        <v>526</v>
      </c>
      <c r="B800" s="626" t="s">
        <v>528</v>
      </c>
      <c r="C800" s="627" t="s">
        <v>558</v>
      </c>
      <c r="D800" s="628" t="s">
        <v>559</v>
      </c>
      <c r="E800" s="627" t="s">
        <v>4305</v>
      </c>
      <c r="F800" s="628" t="s">
        <v>4306</v>
      </c>
      <c r="G800" s="627" t="s">
        <v>5093</v>
      </c>
      <c r="H800" s="627" t="s">
        <v>5095</v>
      </c>
      <c r="I800" s="629">
        <v>104.06</v>
      </c>
      <c r="J800" s="629">
        <v>10</v>
      </c>
      <c r="K800" s="630">
        <v>1040.5999999999999</v>
      </c>
    </row>
    <row r="801" spans="1:11" ht="14.4" customHeight="1" x14ac:dyDescent="0.3">
      <c r="A801" s="625" t="s">
        <v>526</v>
      </c>
      <c r="B801" s="626" t="s">
        <v>528</v>
      </c>
      <c r="C801" s="627" t="s">
        <v>558</v>
      </c>
      <c r="D801" s="628" t="s">
        <v>559</v>
      </c>
      <c r="E801" s="627" t="s">
        <v>4305</v>
      </c>
      <c r="F801" s="628" t="s">
        <v>4306</v>
      </c>
      <c r="G801" s="627" t="s">
        <v>5096</v>
      </c>
      <c r="H801" s="627" t="s">
        <v>5097</v>
      </c>
      <c r="I801" s="629">
        <v>120</v>
      </c>
      <c r="J801" s="629">
        <v>40</v>
      </c>
      <c r="K801" s="630">
        <v>4800</v>
      </c>
    </row>
    <row r="802" spans="1:11" ht="14.4" customHeight="1" x14ac:dyDescent="0.3">
      <c r="A802" s="625" t="s">
        <v>526</v>
      </c>
      <c r="B802" s="626" t="s">
        <v>528</v>
      </c>
      <c r="C802" s="627" t="s">
        <v>558</v>
      </c>
      <c r="D802" s="628" t="s">
        <v>559</v>
      </c>
      <c r="E802" s="627" t="s">
        <v>4305</v>
      </c>
      <c r="F802" s="628" t="s">
        <v>4306</v>
      </c>
      <c r="G802" s="627" t="s">
        <v>4349</v>
      </c>
      <c r="H802" s="627" t="s">
        <v>4350</v>
      </c>
      <c r="I802" s="629">
        <v>0.47333333333333333</v>
      </c>
      <c r="J802" s="629">
        <v>350</v>
      </c>
      <c r="K802" s="630">
        <v>165.5</v>
      </c>
    </row>
    <row r="803" spans="1:11" ht="14.4" customHeight="1" x14ac:dyDescent="0.3">
      <c r="A803" s="625" t="s">
        <v>526</v>
      </c>
      <c r="B803" s="626" t="s">
        <v>528</v>
      </c>
      <c r="C803" s="627" t="s">
        <v>558</v>
      </c>
      <c r="D803" s="628" t="s">
        <v>559</v>
      </c>
      <c r="E803" s="627" t="s">
        <v>4305</v>
      </c>
      <c r="F803" s="628" t="s">
        <v>4306</v>
      </c>
      <c r="G803" s="627" t="s">
        <v>4750</v>
      </c>
      <c r="H803" s="627" t="s">
        <v>4751</v>
      </c>
      <c r="I803" s="629">
        <v>4.0275000000000007</v>
      </c>
      <c r="J803" s="629">
        <v>250</v>
      </c>
      <c r="K803" s="630">
        <v>1007</v>
      </c>
    </row>
    <row r="804" spans="1:11" ht="14.4" customHeight="1" x14ac:dyDescent="0.3">
      <c r="A804" s="625" t="s">
        <v>526</v>
      </c>
      <c r="B804" s="626" t="s">
        <v>528</v>
      </c>
      <c r="C804" s="627" t="s">
        <v>558</v>
      </c>
      <c r="D804" s="628" t="s">
        <v>559</v>
      </c>
      <c r="E804" s="627" t="s">
        <v>4305</v>
      </c>
      <c r="F804" s="628" t="s">
        <v>4306</v>
      </c>
      <c r="G804" s="627" t="s">
        <v>5350</v>
      </c>
      <c r="H804" s="627" t="s">
        <v>5351</v>
      </c>
      <c r="I804" s="629">
        <v>4.3600000000000003</v>
      </c>
      <c r="J804" s="629">
        <v>500</v>
      </c>
      <c r="K804" s="630">
        <v>2178</v>
      </c>
    </row>
    <row r="805" spans="1:11" ht="14.4" customHeight="1" x14ac:dyDescent="0.3">
      <c r="A805" s="625" t="s">
        <v>526</v>
      </c>
      <c r="B805" s="626" t="s">
        <v>528</v>
      </c>
      <c r="C805" s="627" t="s">
        <v>558</v>
      </c>
      <c r="D805" s="628" t="s">
        <v>559</v>
      </c>
      <c r="E805" s="627" t="s">
        <v>4305</v>
      </c>
      <c r="F805" s="628" t="s">
        <v>4306</v>
      </c>
      <c r="G805" s="627" t="s">
        <v>5352</v>
      </c>
      <c r="H805" s="627" t="s">
        <v>5353</v>
      </c>
      <c r="I805" s="629">
        <v>123.21</v>
      </c>
      <c r="J805" s="629">
        <v>10</v>
      </c>
      <c r="K805" s="630">
        <v>1232.1400000000001</v>
      </c>
    </row>
    <row r="806" spans="1:11" ht="14.4" customHeight="1" x14ac:dyDescent="0.3">
      <c r="A806" s="625" t="s">
        <v>526</v>
      </c>
      <c r="B806" s="626" t="s">
        <v>528</v>
      </c>
      <c r="C806" s="627" t="s">
        <v>558</v>
      </c>
      <c r="D806" s="628" t="s">
        <v>559</v>
      </c>
      <c r="E806" s="627" t="s">
        <v>4305</v>
      </c>
      <c r="F806" s="628" t="s">
        <v>4306</v>
      </c>
      <c r="G806" s="627" t="s">
        <v>4811</v>
      </c>
      <c r="H806" s="627" t="s">
        <v>4812</v>
      </c>
      <c r="I806" s="629">
        <v>13.045</v>
      </c>
      <c r="J806" s="629">
        <v>75</v>
      </c>
      <c r="K806" s="630">
        <v>978.5</v>
      </c>
    </row>
    <row r="807" spans="1:11" ht="14.4" customHeight="1" x14ac:dyDescent="0.3">
      <c r="A807" s="625" t="s">
        <v>526</v>
      </c>
      <c r="B807" s="626" t="s">
        <v>528</v>
      </c>
      <c r="C807" s="627" t="s">
        <v>558</v>
      </c>
      <c r="D807" s="628" t="s">
        <v>559</v>
      </c>
      <c r="E807" s="627" t="s">
        <v>4305</v>
      </c>
      <c r="F807" s="628" t="s">
        <v>4306</v>
      </c>
      <c r="G807" s="627" t="s">
        <v>5307</v>
      </c>
      <c r="H807" s="627" t="s">
        <v>5308</v>
      </c>
      <c r="I807" s="629">
        <v>121</v>
      </c>
      <c r="J807" s="629">
        <v>10</v>
      </c>
      <c r="K807" s="630">
        <v>1210</v>
      </c>
    </row>
    <row r="808" spans="1:11" ht="14.4" customHeight="1" x14ac:dyDescent="0.3">
      <c r="A808" s="625" t="s">
        <v>526</v>
      </c>
      <c r="B808" s="626" t="s">
        <v>528</v>
      </c>
      <c r="C808" s="627" t="s">
        <v>558</v>
      </c>
      <c r="D808" s="628" t="s">
        <v>559</v>
      </c>
      <c r="E808" s="627" t="s">
        <v>4305</v>
      </c>
      <c r="F808" s="628" t="s">
        <v>4306</v>
      </c>
      <c r="G808" s="627" t="s">
        <v>5354</v>
      </c>
      <c r="H808" s="627" t="s">
        <v>5355</v>
      </c>
      <c r="I808" s="629">
        <v>104.06</v>
      </c>
      <c r="J808" s="629">
        <v>10</v>
      </c>
      <c r="K808" s="630">
        <v>1040.5999999999999</v>
      </c>
    </row>
    <row r="809" spans="1:11" ht="14.4" customHeight="1" x14ac:dyDescent="0.3">
      <c r="A809" s="625" t="s">
        <v>526</v>
      </c>
      <c r="B809" s="626" t="s">
        <v>528</v>
      </c>
      <c r="C809" s="627" t="s">
        <v>558</v>
      </c>
      <c r="D809" s="628" t="s">
        <v>559</v>
      </c>
      <c r="E809" s="627" t="s">
        <v>4305</v>
      </c>
      <c r="F809" s="628" t="s">
        <v>4306</v>
      </c>
      <c r="G809" s="627" t="s">
        <v>5316</v>
      </c>
      <c r="H809" s="627" t="s">
        <v>5317</v>
      </c>
      <c r="I809" s="629">
        <v>228.99</v>
      </c>
      <c r="J809" s="629">
        <v>10</v>
      </c>
      <c r="K809" s="630">
        <v>2289.88</v>
      </c>
    </row>
    <row r="810" spans="1:11" ht="14.4" customHeight="1" x14ac:dyDescent="0.3">
      <c r="A810" s="625" t="s">
        <v>526</v>
      </c>
      <c r="B810" s="626" t="s">
        <v>528</v>
      </c>
      <c r="C810" s="627" t="s">
        <v>558</v>
      </c>
      <c r="D810" s="628" t="s">
        <v>559</v>
      </c>
      <c r="E810" s="627" t="s">
        <v>4305</v>
      </c>
      <c r="F810" s="628" t="s">
        <v>4306</v>
      </c>
      <c r="G810" s="627" t="s">
        <v>5318</v>
      </c>
      <c r="H810" s="627" t="s">
        <v>5319</v>
      </c>
      <c r="I810" s="629">
        <v>228.99</v>
      </c>
      <c r="J810" s="629">
        <v>10</v>
      </c>
      <c r="K810" s="630">
        <v>2289.88</v>
      </c>
    </row>
    <row r="811" spans="1:11" ht="14.4" customHeight="1" x14ac:dyDescent="0.3">
      <c r="A811" s="625" t="s">
        <v>526</v>
      </c>
      <c r="B811" s="626" t="s">
        <v>528</v>
      </c>
      <c r="C811" s="627" t="s">
        <v>558</v>
      </c>
      <c r="D811" s="628" t="s">
        <v>559</v>
      </c>
      <c r="E811" s="627" t="s">
        <v>4305</v>
      </c>
      <c r="F811" s="628" t="s">
        <v>4306</v>
      </c>
      <c r="G811" s="627" t="s">
        <v>5356</v>
      </c>
      <c r="H811" s="627" t="s">
        <v>5357</v>
      </c>
      <c r="I811" s="629">
        <v>228.99</v>
      </c>
      <c r="J811" s="629">
        <v>10</v>
      </c>
      <c r="K811" s="630">
        <v>2289.88</v>
      </c>
    </row>
    <row r="812" spans="1:11" ht="14.4" customHeight="1" x14ac:dyDescent="0.3">
      <c r="A812" s="625" t="s">
        <v>526</v>
      </c>
      <c r="B812" s="626" t="s">
        <v>528</v>
      </c>
      <c r="C812" s="627" t="s">
        <v>558</v>
      </c>
      <c r="D812" s="628" t="s">
        <v>559</v>
      </c>
      <c r="E812" s="627" t="s">
        <v>4313</v>
      </c>
      <c r="F812" s="628" t="s">
        <v>4314</v>
      </c>
      <c r="G812" s="627" t="s">
        <v>4896</v>
      </c>
      <c r="H812" s="627" t="s">
        <v>4897</v>
      </c>
      <c r="I812" s="629">
        <v>8.16</v>
      </c>
      <c r="J812" s="629">
        <v>100</v>
      </c>
      <c r="K812" s="630">
        <v>816</v>
      </c>
    </row>
    <row r="813" spans="1:11" ht="14.4" customHeight="1" x14ac:dyDescent="0.3">
      <c r="A813" s="625" t="s">
        <v>526</v>
      </c>
      <c r="B813" s="626" t="s">
        <v>528</v>
      </c>
      <c r="C813" s="627" t="s">
        <v>558</v>
      </c>
      <c r="D813" s="628" t="s">
        <v>559</v>
      </c>
      <c r="E813" s="627" t="s">
        <v>4317</v>
      </c>
      <c r="F813" s="628" t="s">
        <v>4318</v>
      </c>
      <c r="G813" s="627" t="s">
        <v>4355</v>
      </c>
      <c r="H813" s="627" t="s">
        <v>4356</v>
      </c>
      <c r="I813" s="629">
        <v>0.3</v>
      </c>
      <c r="J813" s="629">
        <v>400</v>
      </c>
      <c r="K813" s="630">
        <v>120</v>
      </c>
    </row>
    <row r="814" spans="1:11" ht="14.4" customHeight="1" x14ac:dyDescent="0.3">
      <c r="A814" s="625" t="s">
        <v>526</v>
      </c>
      <c r="B814" s="626" t="s">
        <v>528</v>
      </c>
      <c r="C814" s="627" t="s">
        <v>558</v>
      </c>
      <c r="D814" s="628" t="s">
        <v>559</v>
      </c>
      <c r="E814" s="627" t="s">
        <v>4317</v>
      </c>
      <c r="F814" s="628" t="s">
        <v>4318</v>
      </c>
      <c r="G814" s="627" t="s">
        <v>4357</v>
      </c>
      <c r="H814" s="627" t="s">
        <v>4358</v>
      </c>
      <c r="I814" s="629">
        <v>0.30333333333333329</v>
      </c>
      <c r="J814" s="629">
        <v>500</v>
      </c>
      <c r="K814" s="630">
        <v>153</v>
      </c>
    </row>
    <row r="815" spans="1:11" ht="14.4" customHeight="1" x14ac:dyDescent="0.3">
      <c r="A815" s="625" t="s">
        <v>526</v>
      </c>
      <c r="B815" s="626" t="s">
        <v>528</v>
      </c>
      <c r="C815" s="627" t="s">
        <v>558</v>
      </c>
      <c r="D815" s="628" t="s">
        <v>559</v>
      </c>
      <c r="E815" s="627" t="s">
        <v>4317</v>
      </c>
      <c r="F815" s="628" t="s">
        <v>4318</v>
      </c>
      <c r="G815" s="627" t="s">
        <v>4359</v>
      </c>
      <c r="H815" s="627" t="s">
        <v>4360</v>
      </c>
      <c r="I815" s="629">
        <v>0.30499999999999999</v>
      </c>
      <c r="J815" s="629">
        <v>595</v>
      </c>
      <c r="K815" s="630">
        <v>180.45</v>
      </c>
    </row>
    <row r="816" spans="1:11" ht="14.4" customHeight="1" x14ac:dyDescent="0.3">
      <c r="A816" s="625" t="s">
        <v>526</v>
      </c>
      <c r="B816" s="626" t="s">
        <v>528</v>
      </c>
      <c r="C816" s="627" t="s">
        <v>558</v>
      </c>
      <c r="D816" s="628" t="s">
        <v>559</v>
      </c>
      <c r="E816" s="627" t="s">
        <v>4317</v>
      </c>
      <c r="F816" s="628" t="s">
        <v>4318</v>
      </c>
      <c r="G816" s="627" t="s">
        <v>5251</v>
      </c>
      <c r="H816" s="627" t="s">
        <v>5252</v>
      </c>
      <c r="I816" s="629">
        <v>31.733999999999998</v>
      </c>
      <c r="J816" s="629">
        <v>175</v>
      </c>
      <c r="K816" s="630">
        <v>5553.87</v>
      </c>
    </row>
    <row r="817" spans="1:11" ht="14.4" customHeight="1" x14ac:dyDescent="0.3">
      <c r="A817" s="625" t="s">
        <v>526</v>
      </c>
      <c r="B817" s="626" t="s">
        <v>528</v>
      </c>
      <c r="C817" s="627" t="s">
        <v>558</v>
      </c>
      <c r="D817" s="628" t="s">
        <v>559</v>
      </c>
      <c r="E817" s="627" t="s">
        <v>4319</v>
      </c>
      <c r="F817" s="628" t="s">
        <v>4320</v>
      </c>
      <c r="G817" s="627" t="s">
        <v>4365</v>
      </c>
      <c r="H817" s="627" t="s">
        <v>4366</v>
      </c>
      <c r="I817" s="629">
        <v>0.78600000000000003</v>
      </c>
      <c r="J817" s="629">
        <v>1000</v>
      </c>
      <c r="K817" s="630">
        <v>798</v>
      </c>
    </row>
    <row r="818" spans="1:11" ht="14.4" customHeight="1" x14ac:dyDescent="0.3">
      <c r="A818" s="625" t="s">
        <v>526</v>
      </c>
      <c r="B818" s="626" t="s">
        <v>528</v>
      </c>
      <c r="C818" s="627" t="s">
        <v>558</v>
      </c>
      <c r="D818" s="628" t="s">
        <v>559</v>
      </c>
      <c r="E818" s="627" t="s">
        <v>4319</v>
      </c>
      <c r="F818" s="628" t="s">
        <v>4320</v>
      </c>
      <c r="G818" s="627" t="s">
        <v>4367</v>
      </c>
      <c r="H818" s="627" t="s">
        <v>4368</v>
      </c>
      <c r="I818" s="629">
        <v>1.1549999999999998</v>
      </c>
      <c r="J818" s="629">
        <v>200</v>
      </c>
      <c r="K818" s="630">
        <v>230.75</v>
      </c>
    </row>
    <row r="819" spans="1:11" ht="14.4" customHeight="1" x14ac:dyDescent="0.3">
      <c r="A819" s="625" t="s">
        <v>526</v>
      </c>
      <c r="B819" s="626" t="s">
        <v>528</v>
      </c>
      <c r="C819" s="627" t="s">
        <v>558</v>
      </c>
      <c r="D819" s="628" t="s">
        <v>559</v>
      </c>
      <c r="E819" s="627" t="s">
        <v>4319</v>
      </c>
      <c r="F819" s="628" t="s">
        <v>4320</v>
      </c>
      <c r="G819" s="627" t="s">
        <v>4369</v>
      </c>
      <c r="H819" s="627" t="s">
        <v>4370</v>
      </c>
      <c r="I819" s="629">
        <v>0.78499999999999992</v>
      </c>
      <c r="J819" s="629">
        <v>400</v>
      </c>
      <c r="K819" s="630">
        <v>323</v>
      </c>
    </row>
    <row r="820" spans="1:11" ht="14.4" customHeight="1" thickBot="1" x14ac:dyDescent="0.35">
      <c r="A820" s="631" t="s">
        <v>526</v>
      </c>
      <c r="B820" s="632" t="s">
        <v>528</v>
      </c>
      <c r="C820" s="633" t="s">
        <v>558</v>
      </c>
      <c r="D820" s="634" t="s">
        <v>559</v>
      </c>
      <c r="E820" s="633" t="s">
        <v>4319</v>
      </c>
      <c r="F820" s="634" t="s">
        <v>4320</v>
      </c>
      <c r="G820" s="633" t="s">
        <v>4371</v>
      </c>
      <c r="H820" s="633" t="s">
        <v>4372</v>
      </c>
      <c r="I820" s="635">
        <v>0.77</v>
      </c>
      <c r="J820" s="635">
        <v>200</v>
      </c>
      <c r="K820" s="636">
        <v>154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10" t="s">
        <v>108</v>
      </c>
      <c r="F4" s="710" t="s">
        <v>109</v>
      </c>
      <c r="G4" s="711" t="s">
        <v>109</v>
      </c>
      <c r="H4" s="712" t="s">
        <v>110</v>
      </c>
      <c r="I4" s="711" t="s">
        <v>6</v>
      </c>
      <c r="J4" s="713" t="s">
        <v>110</v>
      </c>
    </row>
    <row r="5" spans="1:10" ht="14.4" customHeight="1" x14ac:dyDescent="0.3">
      <c r="A5" s="187"/>
      <c r="B5" s="188" t="s">
        <v>100</v>
      </c>
      <c r="C5" s="189"/>
      <c r="D5" s="707"/>
      <c r="E5" s="715">
        <v>43.8</v>
      </c>
      <c r="F5" s="698"/>
      <c r="G5" s="714">
        <v>45.3</v>
      </c>
      <c r="H5" s="736"/>
      <c r="I5" s="714">
        <v>44.31</v>
      </c>
      <c r="J5" s="738"/>
    </row>
    <row r="6" spans="1:10" ht="14.4" customHeight="1" x14ac:dyDescent="0.3">
      <c r="A6" s="190"/>
      <c r="B6" s="191" t="s">
        <v>111</v>
      </c>
      <c r="C6" s="192"/>
      <c r="D6" s="708"/>
      <c r="E6" s="716">
        <v>47.18181818181818</v>
      </c>
      <c r="F6" s="699"/>
      <c r="G6" s="700">
        <v>47</v>
      </c>
      <c r="H6" s="737"/>
      <c r="I6" s="700">
        <v>46.32</v>
      </c>
      <c r="J6" s="739"/>
    </row>
    <row r="7" spans="1:10" ht="14.4" hidden="1" customHeight="1" x14ac:dyDescent="0.3">
      <c r="A7" s="190"/>
      <c r="B7" s="191"/>
      <c r="C7" s="192" t="s">
        <v>102</v>
      </c>
      <c r="D7" s="708"/>
      <c r="E7" s="717">
        <v>0</v>
      </c>
      <c r="F7" s="701"/>
      <c r="G7" s="702">
        <v>0</v>
      </c>
      <c r="H7" s="703"/>
      <c r="I7" s="702">
        <v>0</v>
      </c>
      <c r="J7" s="725"/>
    </row>
    <row r="8" spans="1:10" ht="14.4" hidden="1" customHeight="1" x14ac:dyDescent="0.3">
      <c r="A8" s="190"/>
      <c r="B8" s="191"/>
      <c r="C8" s="192" t="s">
        <v>103</v>
      </c>
      <c r="D8" s="708"/>
      <c r="E8" s="717">
        <v>0</v>
      </c>
      <c r="F8" s="701"/>
      <c r="G8" s="702">
        <v>0</v>
      </c>
      <c r="H8" s="703"/>
      <c r="I8" s="702">
        <v>0</v>
      </c>
      <c r="J8" s="725"/>
    </row>
    <row r="9" spans="1:10" ht="14.4" customHeight="1" x14ac:dyDescent="0.3">
      <c r="A9" s="193" t="s">
        <v>112</v>
      </c>
      <c r="B9" s="194"/>
      <c r="C9" s="192"/>
      <c r="D9" s="708"/>
      <c r="E9" s="718">
        <v>105698</v>
      </c>
      <c r="F9" s="702">
        <v>9604</v>
      </c>
      <c r="G9" s="695">
        <f>G11+G19+G27</f>
        <v>9666.06</v>
      </c>
      <c r="H9" s="704">
        <f>G9-F9</f>
        <v>62.059999999999491</v>
      </c>
      <c r="I9" s="695">
        <f>I11+I19+I27</f>
        <v>102680.9</v>
      </c>
      <c r="J9" s="726">
        <f>I9-E9</f>
        <v>-3017.1000000000058</v>
      </c>
    </row>
    <row r="10" spans="1:10" ht="14.4" hidden="1" customHeight="1" x14ac:dyDescent="0.3">
      <c r="A10" s="190"/>
      <c r="B10" s="195"/>
      <c r="C10" s="192" t="s">
        <v>113</v>
      </c>
      <c r="D10" s="708"/>
      <c r="E10" s="730"/>
      <c r="F10" s="733"/>
      <c r="G10" s="696">
        <f>G29+G32</f>
        <v>1097</v>
      </c>
      <c r="H10" s="733"/>
      <c r="I10" s="696">
        <f>I29+I32</f>
        <v>11421</v>
      </c>
      <c r="J10" s="740"/>
    </row>
    <row r="11" spans="1:10" ht="14.4" customHeight="1" x14ac:dyDescent="0.3">
      <c r="A11" s="190"/>
      <c r="B11" s="195" t="s">
        <v>114</v>
      </c>
      <c r="C11" s="192"/>
      <c r="D11" s="708"/>
      <c r="E11" s="731"/>
      <c r="F11" s="734"/>
      <c r="G11" s="696">
        <f>G12+G13</f>
        <v>7594.0599999999995</v>
      </c>
      <c r="H11" s="734"/>
      <c r="I11" s="696">
        <f>I12+I13</f>
        <v>82258.899999999994</v>
      </c>
      <c r="J11" s="741"/>
    </row>
    <row r="12" spans="1:10" ht="14.4" hidden="1" customHeight="1" x14ac:dyDescent="0.3">
      <c r="A12" s="190"/>
      <c r="B12" s="191"/>
      <c r="C12" s="192" t="s">
        <v>115</v>
      </c>
      <c r="D12" s="708"/>
      <c r="E12" s="731"/>
      <c r="F12" s="734"/>
      <c r="G12" s="702">
        <v>115.66</v>
      </c>
      <c r="H12" s="734"/>
      <c r="I12" s="702">
        <v>7254.9</v>
      </c>
      <c r="J12" s="741"/>
    </row>
    <row r="13" spans="1:10" ht="14.4" hidden="1" customHeight="1" x14ac:dyDescent="0.3">
      <c r="A13" s="190"/>
      <c r="B13" s="191"/>
      <c r="C13" s="192" t="s">
        <v>116</v>
      </c>
      <c r="D13" s="708"/>
      <c r="E13" s="731"/>
      <c r="F13" s="734"/>
      <c r="G13" s="702">
        <v>7478.4</v>
      </c>
      <c r="H13" s="734"/>
      <c r="I13" s="702">
        <v>75004</v>
      </c>
      <c r="J13" s="741"/>
    </row>
    <row r="14" spans="1:10" ht="14.4" hidden="1" customHeight="1" x14ac:dyDescent="0.3">
      <c r="A14" s="190"/>
      <c r="B14" s="191"/>
      <c r="C14" s="192" t="s">
        <v>117</v>
      </c>
      <c r="D14" s="708"/>
      <c r="E14" s="731"/>
      <c r="F14" s="734"/>
      <c r="G14" s="702"/>
      <c r="H14" s="734"/>
      <c r="I14" s="702"/>
      <c r="J14" s="741"/>
    </row>
    <row r="15" spans="1:10" ht="14.4" hidden="1" customHeight="1" x14ac:dyDescent="0.3">
      <c r="A15" s="190"/>
      <c r="B15" s="191"/>
      <c r="C15" s="192" t="s">
        <v>118</v>
      </c>
      <c r="D15" s="708"/>
      <c r="E15" s="731"/>
      <c r="F15" s="734"/>
      <c r="G15" s="702"/>
      <c r="H15" s="734"/>
      <c r="I15" s="702"/>
      <c r="J15" s="741"/>
    </row>
    <row r="16" spans="1:10" ht="14.4" hidden="1" customHeight="1" x14ac:dyDescent="0.3">
      <c r="A16" s="190"/>
      <c r="B16" s="191"/>
      <c r="C16" s="192" t="s">
        <v>119</v>
      </c>
      <c r="D16" s="708"/>
      <c r="E16" s="731"/>
      <c r="F16" s="734"/>
      <c r="G16" s="702"/>
      <c r="H16" s="734"/>
      <c r="I16" s="702"/>
      <c r="J16" s="741"/>
    </row>
    <row r="17" spans="1:10" ht="14.4" hidden="1" customHeight="1" x14ac:dyDescent="0.3">
      <c r="A17" s="190"/>
      <c r="B17" s="191"/>
      <c r="C17" s="192" t="s">
        <v>120</v>
      </c>
      <c r="D17" s="708"/>
      <c r="E17" s="731"/>
      <c r="F17" s="734"/>
      <c r="G17" s="702"/>
      <c r="H17" s="734"/>
      <c r="I17" s="702"/>
      <c r="J17" s="741"/>
    </row>
    <row r="18" spans="1:10" ht="14.4" hidden="1" customHeight="1" x14ac:dyDescent="0.3">
      <c r="A18" s="190"/>
      <c r="B18" s="191"/>
      <c r="C18" s="192" t="s">
        <v>121</v>
      </c>
      <c r="D18" s="708"/>
      <c r="E18" s="731"/>
      <c r="F18" s="734"/>
      <c r="G18" s="702"/>
      <c r="H18" s="734"/>
      <c r="I18" s="702"/>
      <c r="J18" s="741"/>
    </row>
    <row r="19" spans="1:10" ht="14.4" customHeight="1" x14ac:dyDescent="0.3">
      <c r="A19" s="190"/>
      <c r="B19" s="195" t="s">
        <v>122</v>
      </c>
      <c r="C19" s="192"/>
      <c r="D19" s="708"/>
      <c r="E19" s="731"/>
      <c r="F19" s="734"/>
      <c r="G19" s="696">
        <f>G20+G21+G24</f>
        <v>2032</v>
      </c>
      <c r="H19" s="734"/>
      <c r="I19" s="696">
        <f>I20+I21+I24</f>
        <v>19689</v>
      </c>
      <c r="J19" s="741"/>
    </row>
    <row r="20" spans="1:10" ht="14.4" customHeight="1" x14ac:dyDescent="0.3">
      <c r="A20" s="190"/>
      <c r="B20" s="191"/>
      <c r="C20" s="192" t="s">
        <v>123</v>
      </c>
      <c r="D20" s="708"/>
      <c r="E20" s="731"/>
      <c r="F20" s="734"/>
      <c r="G20" s="702">
        <v>52</v>
      </c>
      <c r="H20" s="734"/>
      <c r="I20" s="702">
        <v>430</v>
      </c>
      <c r="J20" s="741"/>
    </row>
    <row r="21" spans="1:10" ht="14.4" customHeight="1" x14ac:dyDescent="0.3">
      <c r="A21" s="190"/>
      <c r="B21" s="191"/>
      <c r="C21" s="192" t="s">
        <v>124</v>
      </c>
      <c r="D21" s="708"/>
      <c r="E21" s="731"/>
      <c r="F21" s="734"/>
      <c r="G21" s="702">
        <v>1233</v>
      </c>
      <c r="H21" s="734"/>
      <c r="I21" s="702">
        <v>13276</v>
      </c>
      <c r="J21" s="741"/>
    </row>
    <row r="22" spans="1:10" ht="14.4" hidden="1" customHeight="1" x14ac:dyDescent="0.3">
      <c r="A22" s="190"/>
      <c r="B22" s="191"/>
      <c r="C22" s="192"/>
      <c r="D22" s="708" t="s">
        <v>125</v>
      </c>
      <c r="E22" s="731"/>
      <c r="F22" s="734"/>
      <c r="G22" s="702">
        <v>0</v>
      </c>
      <c r="H22" s="734"/>
      <c r="I22" s="702">
        <v>0</v>
      </c>
      <c r="J22" s="741"/>
    </row>
    <row r="23" spans="1:10" ht="14.4" hidden="1" customHeight="1" x14ac:dyDescent="0.3">
      <c r="A23" s="190"/>
      <c r="B23" s="191"/>
      <c r="C23" s="192"/>
      <c r="D23" s="708" t="s">
        <v>126</v>
      </c>
      <c r="E23" s="731"/>
      <c r="F23" s="734"/>
      <c r="G23" s="702">
        <v>0</v>
      </c>
      <c r="H23" s="734"/>
      <c r="I23" s="702">
        <v>0</v>
      </c>
      <c r="J23" s="741"/>
    </row>
    <row r="24" spans="1:10" ht="14.4" customHeight="1" x14ac:dyDescent="0.3">
      <c r="A24" s="190"/>
      <c r="B24" s="191"/>
      <c r="C24" s="192" t="s">
        <v>127</v>
      </c>
      <c r="D24" s="708"/>
      <c r="E24" s="731"/>
      <c r="F24" s="734"/>
      <c r="G24" s="702">
        <v>747</v>
      </c>
      <c r="H24" s="734"/>
      <c r="I24" s="702">
        <v>5983</v>
      </c>
      <c r="J24" s="741"/>
    </row>
    <row r="25" spans="1:10" ht="14.4" hidden="1" customHeight="1" x14ac:dyDescent="0.3">
      <c r="A25" s="190"/>
      <c r="B25" s="191"/>
      <c r="C25" s="192"/>
      <c r="D25" s="708" t="s">
        <v>128</v>
      </c>
      <c r="E25" s="731"/>
      <c r="F25" s="734"/>
      <c r="G25" s="702">
        <v>0</v>
      </c>
      <c r="H25" s="734"/>
      <c r="I25" s="702">
        <v>0</v>
      </c>
      <c r="J25" s="741"/>
    </row>
    <row r="26" spans="1:10" ht="14.4" hidden="1" customHeight="1" x14ac:dyDescent="0.3">
      <c r="A26" s="190"/>
      <c r="B26" s="191"/>
      <c r="C26" s="192"/>
      <c r="D26" s="708" t="s">
        <v>129</v>
      </c>
      <c r="E26" s="731"/>
      <c r="F26" s="734"/>
      <c r="G26" s="702">
        <v>0</v>
      </c>
      <c r="H26" s="734"/>
      <c r="I26" s="702">
        <v>0</v>
      </c>
      <c r="J26" s="741"/>
    </row>
    <row r="27" spans="1:10" ht="14.4" customHeight="1" x14ac:dyDescent="0.3">
      <c r="A27" s="190"/>
      <c r="B27" s="195" t="s">
        <v>130</v>
      </c>
      <c r="C27" s="192"/>
      <c r="D27" s="708"/>
      <c r="E27" s="731"/>
      <c r="F27" s="734"/>
      <c r="G27" s="696">
        <v>40</v>
      </c>
      <c r="H27" s="734"/>
      <c r="I27" s="696">
        <v>733</v>
      </c>
      <c r="J27" s="741"/>
    </row>
    <row r="28" spans="1:10" ht="14.4" hidden="1" customHeight="1" x14ac:dyDescent="0.3">
      <c r="A28" s="190"/>
      <c r="B28" s="191"/>
      <c r="C28" s="192" t="s">
        <v>131</v>
      </c>
      <c r="D28" s="708"/>
      <c r="E28" s="731"/>
      <c r="F28" s="734"/>
      <c r="G28" s="702">
        <v>0</v>
      </c>
      <c r="H28" s="734"/>
      <c r="I28" s="702">
        <v>0</v>
      </c>
      <c r="J28" s="741"/>
    </row>
    <row r="29" spans="1:10" ht="14.4" hidden="1" customHeight="1" x14ac:dyDescent="0.3">
      <c r="A29" s="190"/>
      <c r="B29" s="191"/>
      <c r="C29" s="192" t="s">
        <v>132</v>
      </c>
      <c r="D29" s="708"/>
      <c r="E29" s="731"/>
      <c r="F29" s="734"/>
      <c r="G29" s="702">
        <v>0</v>
      </c>
      <c r="H29" s="734"/>
      <c r="I29" s="702">
        <v>0</v>
      </c>
      <c r="J29" s="741"/>
    </row>
    <row r="30" spans="1:10" ht="14.4" hidden="1" customHeight="1" x14ac:dyDescent="0.3">
      <c r="A30" s="190"/>
      <c r="B30" s="191"/>
      <c r="C30" s="192" t="s">
        <v>133</v>
      </c>
      <c r="D30" s="708"/>
      <c r="E30" s="731"/>
      <c r="F30" s="734"/>
      <c r="G30" s="702">
        <v>0</v>
      </c>
      <c r="H30" s="734"/>
      <c r="I30" s="702">
        <v>0</v>
      </c>
      <c r="J30" s="741"/>
    </row>
    <row r="31" spans="1:10" ht="14.4" customHeight="1" x14ac:dyDescent="0.3">
      <c r="A31" s="190"/>
      <c r="B31" s="196" t="s">
        <v>134</v>
      </c>
      <c r="C31" s="192"/>
      <c r="D31" s="708"/>
      <c r="E31" s="731"/>
      <c r="F31" s="734"/>
      <c r="G31" s="697">
        <v>1308</v>
      </c>
      <c r="H31" s="734"/>
      <c r="I31" s="697">
        <v>13220</v>
      </c>
      <c r="J31" s="741"/>
    </row>
    <row r="32" spans="1:10" ht="14.4" customHeight="1" x14ac:dyDescent="0.3">
      <c r="A32" s="190"/>
      <c r="B32" s="196" t="s">
        <v>135</v>
      </c>
      <c r="C32" s="192"/>
      <c r="D32" s="708"/>
      <c r="E32" s="732"/>
      <c r="F32" s="735"/>
      <c r="G32" s="697">
        <v>1097</v>
      </c>
      <c r="H32" s="735"/>
      <c r="I32" s="697">
        <v>11421</v>
      </c>
      <c r="J32" s="742"/>
    </row>
    <row r="33" spans="1:10" ht="14.4" hidden="1" customHeight="1" x14ac:dyDescent="0.3">
      <c r="A33" s="190"/>
      <c r="B33" s="196" t="s">
        <v>136</v>
      </c>
      <c r="C33" s="192"/>
      <c r="D33" s="708"/>
      <c r="E33" s="719"/>
      <c r="F33" s="705"/>
      <c r="G33" s="697">
        <v>0</v>
      </c>
      <c r="H33" s="705"/>
      <c r="I33" s="697">
        <v>0</v>
      </c>
      <c r="J33" s="727"/>
    </row>
    <row r="34" spans="1:10" ht="14.4" customHeight="1" x14ac:dyDescent="0.3">
      <c r="A34" s="190" t="s">
        <v>137</v>
      </c>
      <c r="B34" s="191"/>
      <c r="C34" s="192"/>
      <c r="D34" s="708"/>
      <c r="E34" s="720">
        <v>0</v>
      </c>
      <c r="F34" s="706">
        <v>0</v>
      </c>
      <c r="G34" s="706">
        <v>0</v>
      </c>
      <c r="H34" s="706">
        <f>G34-F34</f>
        <v>0</v>
      </c>
      <c r="I34" s="706">
        <v>0</v>
      </c>
      <c r="J34" s="728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8"/>
      <c r="E35" s="720">
        <v>0</v>
      </c>
      <c r="F35" s="706">
        <v>0</v>
      </c>
      <c r="G35" s="702">
        <v>0</v>
      </c>
      <c r="H35" s="706">
        <f>G35-F35</f>
        <v>0</v>
      </c>
      <c r="I35" s="704">
        <v>0</v>
      </c>
      <c r="J35" s="728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9"/>
      <c r="E36" s="721">
        <v>33344000</v>
      </c>
      <c r="F36" s="722">
        <f>E36/12</f>
        <v>2778666.6666666665</v>
      </c>
      <c r="G36" s="723">
        <v>3064635</v>
      </c>
      <c r="H36" s="724">
        <f>G36-F36</f>
        <v>285968.33333333349</v>
      </c>
      <c r="I36" s="724">
        <v>32157609</v>
      </c>
      <c r="J36" s="729">
        <v>1592275.6666666679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5358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1">
        <v>5</v>
      </c>
      <c r="C4" s="761">
        <v>5</v>
      </c>
      <c r="D4" s="761">
        <v>5</v>
      </c>
      <c r="E4" s="761">
        <v>5</v>
      </c>
      <c r="F4" s="761">
        <v>5</v>
      </c>
      <c r="G4" s="761">
        <v>5</v>
      </c>
      <c r="H4" s="761">
        <v>5</v>
      </c>
      <c r="I4" s="762">
        <v>43.8</v>
      </c>
      <c r="J4" s="762">
        <v>38.799999999999997</v>
      </c>
      <c r="K4" s="762">
        <v>38.799999999999997</v>
      </c>
      <c r="L4" s="762">
        <v>38.799999999999997</v>
      </c>
      <c r="M4" s="762">
        <v>38.799999999999997</v>
      </c>
      <c r="N4" s="762">
        <v>38.799999999999997</v>
      </c>
      <c r="O4" s="762">
        <v>38.799999999999997</v>
      </c>
      <c r="P4" s="762">
        <v>38.799999999999997</v>
      </c>
      <c r="Q4" s="761">
        <v>2.5</v>
      </c>
      <c r="R4" s="761">
        <v>5</v>
      </c>
      <c r="S4" s="761">
        <v>5</v>
      </c>
      <c r="T4" s="761">
        <v>5</v>
      </c>
      <c r="U4" s="761">
        <v>5</v>
      </c>
      <c r="V4" s="761">
        <v>5</v>
      </c>
      <c r="W4" s="761">
        <v>5</v>
      </c>
      <c r="X4" s="761">
        <v>5</v>
      </c>
      <c r="Y4" s="761">
        <v>5</v>
      </c>
      <c r="Z4" s="743"/>
      <c r="AA4" s="744">
        <f t="shared" ref="AA4:AA10" si="0">SUM(B4:Y4)</f>
        <v>392.90000000000003</v>
      </c>
      <c r="AB4" s="745">
        <f>SUM(AA4:AA8)</f>
        <v>1964.5000000000002</v>
      </c>
      <c r="AC4" s="746">
        <f>SUM(AA4:AA10)</f>
        <v>2204.5</v>
      </c>
      <c r="AD4" s="747"/>
      <c r="AE4" s="744">
        <f t="shared" ref="AE4:AE10" si="1">AI4/12</f>
        <v>1702.5666666666668</v>
      </c>
      <c r="AF4" s="745">
        <f>SUM(AE4:AE8)</f>
        <v>8512.8333333333339</v>
      </c>
      <c r="AG4" s="746">
        <f>SUM(AE4:AE10)</f>
        <v>9552.8333333333339</v>
      </c>
      <c r="AH4" s="748"/>
      <c r="AI4" s="744">
        <f t="shared" ref="AI4:AI10" si="2">AA4*52</f>
        <v>20430.800000000003</v>
      </c>
      <c r="AJ4" s="745">
        <f>SUM(AI4:AI8)</f>
        <v>102154.00000000001</v>
      </c>
      <c r="AK4" s="746">
        <f>SUM(AI4:AI10)</f>
        <v>114634.00000000001</v>
      </c>
      <c r="AL4" s="118"/>
      <c r="AM4" s="118"/>
    </row>
    <row r="5" spans="1:39" ht="14.4" customHeight="1" x14ac:dyDescent="0.3">
      <c r="A5" s="200" t="s">
        <v>94</v>
      </c>
      <c r="B5" s="761">
        <v>5</v>
      </c>
      <c r="C5" s="761">
        <v>5</v>
      </c>
      <c r="D5" s="761">
        <v>5</v>
      </c>
      <c r="E5" s="761">
        <v>5</v>
      </c>
      <c r="F5" s="761">
        <v>5</v>
      </c>
      <c r="G5" s="761">
        <v>5</v>
      </c>
      <c r="H5" s="761">
        <v>5</v>
      </c>
      <c r="I5" s="762">
        <v>43.8</v>
      </c>
      <c r="J5" s="762">
        <v>38.799999999999997</v>
      </c>
      <c r="K5" s="762">
        <v>38.799999999999997</v>
      </c>
      <c r="L5" s="762">
        <v>38.799999999999997</v>
      </c>
      <c r="M5" s="762">
        <v>38.799999999999997</v>
      </c>
      <c r="N5" s="762">
        <v>38.799999999999997</v>
      </c>
      <c r="O5" s="762">
        <v>38.799999999999997</v>
      </c>
      <c r="P5" s="762">
        <v>38.799999999999997</v>
      </c>
      <c r="Q5" s="761">
        <v>2.5</v>
      </c>
      <c r="R5" s="761">
        <v>5</v>
      </c>
      <c r="S5" s="761">
        <v>5</v>
      </c>
      <c r="T5" s="761">
        <v>5</v>
      </c>
      <c r="U5" s="761">
        <v>5</v>
      </c>
      <c r="V5" s="761">
        <v>5</v>
      </c>
      <c r="W5" s="761">
        <v>5</v>
      </c>
      <c r="X5" s="761">
        <v>5</v>
      </c>
      <c r="Y5" s="761">
        <v>5</v>
      </c>
      <c r="Z5" s="743"/>
      <c r="AA5" s="744">
        <f t="shared" si="0"/>
        <v>392.90000000000003</v>
      </c>
      <c r="AB5" s="749"/>
      <c r="AC5" s="750"/>
      <c r="AD5" s="747"/>
      <c r="AE5" s="744">
        <f t="shared" si="1"/>
        <v>1702.5666666666668</v>
      </c>
      <c r="AF5" s="749"/>
      <c r="AG5" s="750"/>
      <c r="AH5" s="748"/>
      <c r="AI5" s="744">
        <f t="shared" si="2"/>
        <v>20430.800000000003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1">
        <v>5</v>
      </c>
      <c r="C6" s="761">
        <v>5</v>
      </c>
      <c r="D6" s="761">
        <v>5</v>
      </c>
      <c r="E6" s="761">
        <v>5</v>
      </c>
      <c r="F6" s="761">
        <v>5</v>
      </c>
      <c r="G6" s="761">
        <v>5</v>
      </c>
      <c r="H6" s="761">
        <v>5</v>
      </c>
      <c r="I6" s="762">
        <v>43.8</v>
      </c>
      <c r="J6" s="762">
        <v>38.799999999999997</v>
      </c>
      <c r="K6" s="762">
        <v>38.799999999999997</v>
      </c>
      <c r="L6" s="762">
        <v>38.799999999999997</v>
      </c>
      <c r="M6" s="762">
        <v>38.799999999999997</v>
      </c>
      <c r="N6" s="762">
        <v>38.799999999999997</v>
      </c>
      <c r="O6" s="762">
        <v>38.799999999999997</v>
      </c>
      <c r="P6" s="762">
        <v>38.799999999999997</v>
      </c>
      <c r="Q6" s="761">
        <v>2.5</v>
      </c>
      <c r="R6" s="761">
        <v>5</v>
      </c>
      <c r="S6" s="761">
        <v>5</v>
      </c>
      <c r="T6" s="761">
        <v>5</v>
      </c>
      <c r="U6" s="761">
        <v>5</v>
      </c>
      <c r="V6" s="761">
        <v>5</v>
      </c>
      <c r="W6" s="761">
        <v>5</v>
      </c>
      <c r="X6" s="761">
        <v>5</v>
      </c>
      <c r="Y6" s="761">
        <v>5</v>
      </c>
      <c r="Z6" s="743"/>
      <c r="AA6" s="744">
        <f t="shared" si="0"/>
        <v>392.90000000000003</v>
      </c>
      <c r="AB6" s="749"/>
      <c r="AC6" s="750"/>
      <c r="AD6" s="747"/>
      <c r="AE6" s="744">
        <f t="shared" si="1"/>
        <v>1702.5666666666668</v>
      </c>
      <c r="AF6" s="749"/>
      <c r="AG6" s="750"/>
      <c r="AH6" s="748"/>
      <c r="AI6" s="744">
        <f t="shared" si="2"/>
        <v>20430.800000000003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1">
        <v>5</v>
      </c>
      <c r="C7" s="761">
        <v>5</v>
      </c>
      <c r="D7" s="761">
        <v>5</v>
      </c>
      <c r="E7" s="761">
        <v>5</v>
      </c>
      <c r="F7" s="761">
        <v>5</v>
      </c>
      <c r="G7" s="761">
        <v>5</v>
      </c>
      <c r="H7" s="761">
        <v>5</v>
      </c>
      <c r="I7" s="762">
        <v>43.8</v>
      </c>
      <c r="J7" s="762">
        <v>38.799999999999997</v>
      </c>
      <c r="K7" s="762">
        <v>38.799999999999997</v>
      </c>
      <c r="L7" s="762">
        <v>38.799999999999997</v>
      </c>
      <c r="M7" s="762">
        <v>38.799999999999997</v>
      </c>
      <c r="N7" s="762">
        <v>38.799999999999997</v>
      </c>
      <c r="O7" s="762">
        <v>38.799999999999997</v>
      </c>
      <c r="P7" s="762">
        <v>38.799999999999997</v>
      </c>
      <c r="Q7" s="761">
        <v>2.5</v>
      </c>
      <c r="R7" s="761">
        <v>5</v>
      </c>
      <c r="S7" s="761">
        <v>5</v>
      </c>
      <c r="T7" s="761">
        <v>5</v>
      </c>
      <c r="U7" s="761">
        <v>5</v>
      </c>
      <c r="V7" s="761">
        <v>5</v>
      </c>
      <c r="W7" s="761">
        <v>5</v>
      </c>
      <c r="X7" s="761">
        <v>5</v>
      </c>
      <c r="Y7" s="761">
        <v>5</v>
      </c>
      <c r="Z7" s="743"/>
      <c r="AA7" s="744">
        <f t="shared" si="0"/>
        <v>392.90000000000003</v>
      </c>
      <c r="AB7" s="749"/>
      <c r="AC7" s="750"/>
      <c r="AD7" s="747"/>
      <c r="AE7" s="744">
        <f t="shared" si="1"/>
        <v>1702.5666666666668</v>
      </c>
      <c r="AF7" s="749"/>
      <c r="AG7" s="750"/>
      <c r="AH7" s="748"/>
      <c r="AI7" s="744">
        <f t="shared" si="2"/>
        <v>20430.800000000003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1">
        <v>5</v>
      </c>
      <c r="C8" s="761">
        <v>5</v>
      </c>
      <c r="D8" s="761">
        <v>5</v>
      </c>
      <c r="E8" s="761">
        <v>5</v>
      </c>
      <c r="F8" s="761">
        <v>5</v>
      </c>
      <c r="G8" s="761">
        <v>5</v>
      </c>
      <c r="H8" s="761">
        <v>5</v>
      </c>
      <c r="I8" s="762">
        <v>43.8</v>
      </c>
      <c r="J8" s="762">
        <v>38.799999999999997</v>
      </c>
      <c r="K8" s="762">
        <v>38.799999999999997</v>
      </c>
      <c r="L8" s="762">
        <v>38.799999999999997</v>
      </c>
      <c r="M8" s="762">
        <v>38.799999999999997</v>
      </c>
      <c r="N8" s="762">
        <v>38.799999999999997</v>
      </c>
      <c r="O8" s="762">
        <v>38.799999999999997</v>
      </c>
      <c r="P8" s="762">
        <v>38.799999999999997</v>
      </c>
      <c r="Q8" s="761">
        <v>2.5</v>
      </c>
      <c r="R8" s="761">
        <v>5</v>
      </c>
      <c r="S8" s="761">
        <v>5</v>
      </c>
      <c r="T8" s="761">
        <v>5</v>
      </c>
      <c r="U8" s="761">
        <v>5</v>
      </c>
      <c r="V8" s="761">
        <v>5</v>
      </c>
      <c r="W8" s="761">
        <v>5</v>
      </c>
      <c r="X8" s="761">
        <v>5</v>
      </c>
      <c r="Y8" s="761">
        <v>5</v>
      </c>
      <c r="Z8" s="743"/>
      <c r="AA8" s="744">
        <f t="shared" si="0"/>
        <v>392.90000000000003</v>
      </c>
      <c r="AB8" s="749"/>
      <c r="AC8" s="750"/>
      <c r="AD8" s="747"/>
      <c r="AE8" s="744">
        <f t="shared" si="1"/>
        <v>1702.5666666666668</v>
      </c>
      <c r="AF8" s="749"/>
      <c r="AG8" s="750"/>
      <c r="AH8" s="748"/>
      <c r="AI8" s="744">
        <f t="shared" si="2"/>
        <v>20430.800000000003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1">
        <v>5</v>
      </c>
      <c r="C9" s="761">
        <v>5</v>
      </c>
      <c r="D9" s="761">
        <v>5</v>
      </c>
      <c r="E9" s="761">
        <v>5</v>
      </c>
      <c r="F9" s="761">
        <v>5</v>
      </c>
      <c r="G9" s="761">
        <v>5</v>
      </c>
      <c r="H9" s="761">
        <v>5</v>
      </c>
      <c r="I9" s="761">
        <v>5</v>
      </c>
      <c r="J9" s="761">
        <v>5</v>
      </c>
      <c r="K9" s="761">
        <v>5</v>
      </c>
      <c r="L9" s="761">
        <v>5</v>
      </c>
      <c r="M9" s="761">
        <v>5</v>
      </c>
      <c r="N9" s="761">
        <v>5</v>
      </c>
      <c r="O9" s="761">
        <v>5</v>
      </c>
      <c r="P9" s="761">
        <v>5</v>
      </c>
      <c r="Q9" s="761">
        <v>5</v>
      </c>
      <c r="R9" s="761">
        <v>5</v>
      </c>
      <c r="S9" s="761">
        <v>5</v>
      </c>
      <c r="T9" s="761">
        <v>5</v>
      </c>
      <c r="U9" s="761">
        <v>5</v>
      </c>
      <c r="V9" s="761">
        <v>5</v>
      </c>
      <c r="W9" s="761">
        <v>5</v>
      </c>
      <c r="X9" s="761">
        <v>5</v>
      </c>
      <c r="Y9" s="761">
        <v>5</v>
      </c>
      <c r="Z9" s="743"/>
      <c r="AA9" s="751">
        <f t="shared" si="0"/>
        <v>120</v>
      </c>
      <c r="AB9" s="752">
        <f>SUM(AA9:AA10)</f>
        <v>240</v>
      </c>
      <c r="AC9" s="750"/>
      <c r="AD9" s="747"/>
      <c r="AE9" s="751">
        <f t="shared" si="1"/>
        <v>520</v>
      </c>
      <c r="AF9" s="752">
        <f>SUM(AE9:AE10)</f>
        <v>1040</v>
      </c>
      <c r="AG9" s="750"/>
      <c r="AH9" s="748"/>
      <c r="AI9" s="751">
        <f t="shared" si="2"/>
        <v>6240</v>
      </c>
      <c r="AJ9" s="752">
        <f>SUM(AI9:AI10)</f>
        <v>12480</v>
      </c>
      <c r="AK9" s="750"/>
      <c r="AL9" s="118"/>
      <c r="AM9" s="118"/>
    </row>
    <row r="10" spans="1:39" ht="14.4" customHeight="1" x14ac:dyDescent="0.3">
      <c r="A10" s="203" t="s">
        <v>99</v>
      </c>
      <c r="B10" s="761">
        <v>5</v>
      </c>
      <c r="C10" s="761">
        <v>5</v>
      </c>
      <c r="D10" s="761">
        <v>5</v>
      </c>
      <c r="E10" s="761">
        <v>5</v>
      </c>
      <c r="F10" s="761">
        <v>5</v>
      </c>
      <c r="G10" s="761">
        <v>5</v>
      </c>
      <c r="H10" s="761">
        <v>5</v>
      </c>
      <c r="I10" s="761">
        <v>5</v>
      </c>
      <c r="J10" s="761">
        <v>5</v>
      </c>
      <c r="K10" s="761">
        <v>5</v>
      </c>
      <c r="L10" s="761">
        <v>5</v>
      </c>
      <c r="M10" s="761">
        <v>5</v>
      </c>
      <c r="N10" s="761">
        <v>5</v>
      </c>
      <c r="O10" s="761">
        <v>5</v>
      </c>
      <c r="P10" s="761">
        <v>5</v>
      </c>
      <c r="Q10" s="761">
        <v>5</v>
      </c>
      <c r="R10" s="761">
        <v>5</v>
      </c>
      <c r="S10" s="761">
        <v>5</v>
      </c>
      <c r="T10" s="761">
        <v>5</v>
      </c>
      <c r="U10" s="761">
        <v>5</v>
      </c>
      <c r="V10" s="761">
        <v>5</v>
      </c>
      <c r="W10" s="761">
        <v>5</v>
      </c>
      <c r="X10" s="761">
        <v>5</v>
      </c>
      <c r="Y10" s="761">
        <v>5</v>
      </c>
      <c r="Z10" s="743"/>
      <c r="AA10" s="751">
        <f t="shared" si="0"/>
        <v>120</v>
      </c>
      <c r="AB10" s="753"/>
      <c r="AC10" s="750"/>
      <c r="AD10" s="747"/>
      <c r="AE10" s="751">
        <f t="shared" si="1"/>
        <v>520</v>
      </c>
      <c r="AF10" s="753"/>
      <c r="AG10" s="750"/>
      <c r="AH10" s="748"/>
      <c r="AI10" s="751">
        <f t="shared" si="2"/>
        <v>6240</v>
      </c>
      <c r="AJ10" s="753"/>
      <c r="AK10" s="750"/>
      <c r="AL10" s="118"/>
      <c r="AM10" s="118"/>
    </row>
    <row r="11" spans="1:39" ht="14.4" customHeight="1" x14ac:dyDescent="0.3">
      <c r="A11" s="201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54"/>
      <c r="AA11" s="754"/>
      <c r="AB11" s="754"/>
      <c r="AC11" s="754"/>
      <c r="AD11" s="755"/>
      <c r="AE11" s="747"/>
      <c r="AF11" s="747"/>
      <c r="AG11" s="747"/>
      <c r="AH11" s="747"/>
      <c r="AI11" s="747"/>
      <c r="AJ11" s="747"/>
      <c r="AK11" s="747"/>
      <c r="AL11" s="118"/>
      <c r="AM11" s="118"/>
    </row>
    <row r="12" spans="1:39" ht="14.4" customHeight="1" x14ac:dyDescent="0.3">
      <c r="A12" s="201"/>
      <c r="B12" s="747" t="s">
        <v>100</v>
      </c>
      <c r="C12" s="747"/>
      <c r="D12" s="747"/>
      <c r="E12" s="747"/>
      <c r="F12" s="747"/>
      <c r="G12" s="747"/>
      <c r="H12" s="756"/>
      <c r="I12" s="747"/>
      <c r="J12" s="763">
        <v>43.8</v>
      </c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57"/>
      <c r="AA12" s="757"/>
      <c r="AB12" s="757"/>
      <c r="AC12" s="757"/>
      <c r="AD12" s="758"/>
      <c r="AE12" s="747"/>
      <c r="AF12" s="747"/>
      <c r="AG12" s="747"/>
      <c r="AH12" s="747"/>
      <c r="AI12" s="747"/>
      <c r="AJ12" s="747"/>
      <c r="AK12" s="747"/>
      <c r="AL12" s="118"/>
      <c r="AM12" s="118"/>
    </row>
    <row r="13" spans="1:39" ht="14.4" customHeight="1" x14ac:dyDescent="0.3">
      <c r="A13" s="201"/>
      <c r="B13" s="747" t="s">
        <v>101</v>
      </c>
      <c r="C13" s="747"/>
      <c r="D13" s="747"/>
      <c r="E13" s="747"/>
      <c r="F13" s="747"/>
      <c r="G13" s="747"/>
      <c r="H13" s="756"/>
      <c r="I13" s="747"/>
      <c r="J13" s="747">
        <f>SUM(J14:J15)</f>
        <v>0</v>
      </c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3"/>
      <c r="AA13" s="743"/>
      <c r="AB13" s="743"/>
      <c r="AC13" s="743"/>
      <c r="AD13" s="747"/>
      <c r="AE13" s="747"/>
      <c r="AF13" s="747"/>
      <c r="AG13" s="747"/>
      <c r="AH13" s="747"/>
      <c r="AI13" s="747"/>
      <c r="AJ13" s="747"/>
      <c r="AK13" s="747"/>
      <c r="AL13" s="118"/>
      <c r="AM13" s="118"/>
    </row>
    <row r="14" spans="1:39" ht="14.4" customHeight="1" x14ac:dyDescent="0.3">
      <c r="A14" s="201"/>
      <c r="B14" s="747"/>
      <c r="C14" s="759" t="s">
        <v>102</v>
      </c>
      <c r="D14" s="747"/>
      <c r="E14" s="747"/>
      <c r="F14" s="747"/>
      <c r="G14" s="747"/>
      <c r="H14" s="756"/>
      <c r="I14" s="747"/>
      <c r="J14" s="764">
        <v>0</v>
      </c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118"/>
      <c r="AM14" s="118"/>
    </row>
    <row r="15" spans="1:39" ht="14.4" customHeight="1" x14ac:dyDescent="0.3">
      <c r="A15" s="201"/>
      <c r="B15" s="747"/>
      <c r="C15" s="759" t="s">
        <v>103</v>
      </c>
      <c r="D15" s="747"/>
      <c r="E15" s="747"/>
      <c r="F15" s="747"/>
      <c r="G15" s="747"/>
      <c r="H15" s="760"/>
      <c r="I15" s="747"/>
      <c r="J15" s="765">
        <v>0</v>
      </c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1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43"/>
      <c r="AA21" s="744">
        <f t="shared" ref="AA21:AA27" si="3">SUM(B21:Y21)</f>
        <v>0</v>
      </c>
      <c r="AB21" s="745">
        <f>SUM(AA21:AA25)</f>
        <v>0</v>
      </c>
      <c r="AC21" s="746">
        <f>SUM(AA21:AA27)</f>
        <v>0</v>
      </c>
      <c r="AD21" s="747"/>
      <c r="AE21" s="744">
        <f t="shared" ref="AE21:AE27" si="4">AI21/12</f>
        <v>0</v>
      </c>
      <c r="AF21" s="745">
        <f>SUM(AE21:AE25)</f>
        <v>0</v>
      </c>
      <c r="AG21" s="746">
        <f>SUM(AE21:AE27)</f>
        <v>0</v>
      </c>
      <c r="AH21" s="748"/>
      <c r="AI21" s="744">
        <f t="shared" ref="AI21:AI27" si="5">AA21*52</f>
        <v>0</v>
      </c>
      <c r="AJ21" s="745">
        <f>SUM(AI21:AI25)</f>
        <v>0</v>
      </c>
      <c r="AK21" s="746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1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43"/>
      <c r="AA22" s="744">
        <f t="shared" si="3"/>
        <v>0</v>
      </c>
      <c r="AB22" s="749"/>
      <c r="AC22" s="750"/>
      <c r="AD22" s="747"/>
      <c r="AE22" s="744">
        <f t="shared" si="4"/>
        <v>0</v>
      </c>
      <c r="AF22" s="749"/>
      <c r="AG22" s="750"/>
      <c r="AH22" s="748"/>
      <c r="AI22" s="744">
        <f t="shared" si="5"/>
        <v>0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1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43"/>
      <c r="AA23" s="744">
        <f t="shared" si="3"/>
        <v>0</v>
      </c>
      <c r="AB23" s="749"/>
      <c r="AC23" s="750"/>
      <c r="AD23" s="747"/>
      <c r="AE23" s="744">
        <f t="shared" si="4"/>
        <v>0</v>
      </c>
      <c r="AF23" s="749"/>
      <c r="AG23" s="750"/>
      <c r="AH23" s="748"/>
      <c r="AI23" s="744">
        <f t="shared" si="5"/>
        <v>0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1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1"/>
      <c r="Y24" s="761"/>
      <c r="Z24" s="743"/>
      <c r="AA24" s="744">
        <f t="shared" si="3"/>
        <v>0</v>
      </c>
      <c r="AB24" s="749"/>
      <c r="AC24" s="750"/>
      <c r="AD24" s="747"/>
      <c r="AE24" s="744">
        <f t="shared" si="4"/>
        <v>0</v>
      </c>
      <c r="AF24" s="749"/>
      <c r="AG24" s="750"/>
      <c r="AH24" s="748"/>
      <c r="AI24" s="744">
        <f t="shared" si="5"/>
        <v>0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1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43"/>
      <c r="AA25" s="744">
        <f t="shared" si="3"/>
        <v>0</v>
      </c>
      <c r="AB25" s="749"/>
      <c r="AC25" s="750"/>
      <c r="AD25" s="747"/>
      <c r="AE25" s="744">
        <f t="shared" si="4"/>
        <v>0</v>
      </c>
      <c r="AF25" s="749"/>
      <c r="AG25" s="750"/>
      <c r="AH25" s="748"/>
      <c r="AI25" s="744">
        <f t="shared" si="5"/>
        <v>0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43"/>
      <c r="AA26" s="751">
        <f t="shared" si="3"/>
        <v>0</v>
      </c>
      <c r="AB26" s="752">
        <f>SUM(AA26:AA27)</f>
        <v>0</v>
      </c>
      <c r="AC26" s="750"/>
      <c r="AD26" s="747"/>
      <c r="AE26" s="751">
        <f t="shared" si="4"/>
        <v>0</v>
      </c>
      <c r="AF26" s="752">
        <f>SUM(AE26:AE27)</f>
        <v>0</v>
      </c>
      <c r="AG26" s="750"/>
      <c r="AH26" s="748"/>
      <c r="AI26" s="751">
        <f t="shared" si="5"/>
        <v>0</v>
      </c>
      <c r="AJ26" s="752">
        <f>SUM(AI26:AI27)</f>
        <v>0</v>
      </c>
      <c r="AK26" s="750"/>
      <c r="AL26" s="118"/>
      <c r="AM26" s="118"/>
    </row>
    <row r="27" spans="1:39" ht="14.4" customHeight="1" x14ac:dyDescent="0.3">
      <c r="A27" s="203" t="s">
        <v>99</v>
      </c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43"/>
      <c r="AA27" s="751">
        <f t="shared" si="3"/>
        <v>0</v>
      </c>
      <c r="AB27" s="753"/>
      <c r="AC27" s="750"/>
      <c r="AD27" s="747"/>
      <c r="AE27" s="751">
        <f t="shared" si="4"/>
        <v>0</v>
      </c>
      <c r="AF27" s="753"/>
      <c r="AG27" s="750"/>
      <c r="AH27" s="748"/>
      <c r="AI27" s="751">
        <f t="shared" si="5"/>
        <v>0</v>
      </c>
      <c r="AJ27" s="753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1721349</v>
      </c>
      <c r="C3" s="431">
        <f t="shared" ref="C3:R3" si="0">SUBTOTAL(9,C6:C1048576)</f>
        <v>1</v>
      </c>
      <c r="D3" s="431">
        <f t="shared" si="0"/>
        <v>1017367</v>
      </c>
      <c r="E3" s="431">
        <f t="shared" si="0"/>
        <v>0.59102889652243673</v>
      </c>
      <c r="F3" s="431">
        <f t="shared" si="0"/>
        <v>2587151</v>
      </c>
      <c r="G3" s="433">
        <f>IF(B3&lt;&gt;0,F3/B3,"")</f>
        <v>1.5029787683961824</v>
      </c>
      <c r="H3" s="434">
        <f t="shared" si="0"/>
        <v>6087.38</v>
      </c>
      <c r="I3" s="431">
        <f t="shared" si="0"/>
        <v>1</v>
      </c>
      <c r="J3" s="431">
        <f t="shared" si="0"/>
        <v>45928.399999999994</v>
      </c>
      <c r="K3" s="431">
        <f t="shared" si="0"/>
        <v>7.5448550936527692</v>
      </c>
      <c r="L3" s="431">
        <f t="shared" si="0"/>
        <v>69608.549999999988</v>
      </c>
      <c r="M3" s="432">
        <f>IF(H3&lt;&gt;0,L3/H3,"")</f>
        <v>11.434894815174999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thickBot="1" x14ac:dyDescent="0.35">
      <c r="A6" s="773" t="s">
        <v>5359</v>
      </c>
      <c r="B6" s="770">
        <v>1721349</v>
      </c>
      <c r="C6" s="771">
        <v>1</v>
      </c>
      <c r="D6" s="770">
        <v>1017367</v>
      </c>
      <c r="E6" s="771">
        <v>0.59102889652243673</v>
      </c>
      <c r="F6" s="770">
        <v>2587151</v>
      </c>
      <c r="G6" s="647">
        <v>1.5029787683961824</v>
      </c>
      <c r="H6" s="770">
        <v>6087.38</v>
      </c>
      <c r="I6" s="771">
        <v>1</v>
      </c>
      <c r="J6" s="770">
        <v>45928.399999999994</v>
      </c>
      <c r="K6" s="771">
        <v>7.5448550936527692</v>
      </c>
      <c r="L6" s="770">
        <v>69608.549999999988</v>
      </c>
      <c r="M6" s="647">
        <v>11.434894815174999</v>
      </c>
      <c r="N6" s="770"/>
      <c r="O6" s="771"/>
      <c r="P6" s="770"/>
      <c r="Q6" s="771"/>
      <c r="R6" s="770"/>
      <c r="S6" s="77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11928</v>
      </c>
      <c r="F3" s="358">
        <f t="shared" si="0"/>
        <v>1727436.38</v>
      </c>
      <c r="G3" s="135"/>
      <c r="H3" s="135"/>
      <c r="I3" s="358">
        <f t="shared" si="0"/>
        <v>9691</v>
      </c>
      <c r="J3" s="358">
        <f t="shared" si="0"/>
        <v>1063295.3999999999</v>
      </c>
      <c r="K3" s="135"/>
      <c r="L3" s="135"/>
      <c r="M3" s="358">
        <f t="shared" si="0"/>
        <v>17993.3</v>
      </c>
      <c r="N3" s="358">
        <f t="shared" si="0"/>
        <v>2656759.5499999998</v>
      </c>
      <c r="O3" s="136">
        <f>IF(F3=0,0,N3/F3)</f>
        <v>1.5379782322287319</v>
      </c>
      <c r="P3" s="359">
        <f>IF(M3=0,0,N3/M3)</f>
        <v>147.65271239850389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4"/>
      <c r="B5" s="775"/>
      <c r="C5" s="776"/>
      <c r="D5" s="777"/>
      <c r="E5" s="778" t="s">
        <v>176</v>
      </c>
      <c r="F5" s="779" t="s">
        <v>17</v>
      </c>
      <c r="G5" s="780"/>
      <c r="H5" s="780"/>
      <c r="I5" s="778" t="s">
        <v>176</v>
      </c>
      <c r="J5" s="779" t="s">
        <v>17</v>
      </c>
      <c r="K5" s="780"/>
      <c r="L5" s="780"/>
      <c r="M5" s="778" t="s">
        <v>176</v>
      </c>
      <c r="N5" s="779" t="s">
        <v>17</v>
      </c>
      <c r="O5" s="781"/>
      <c r="P5" s="782"/>
    </row>
    <row r="6" spans="1:16" ht="14.4" customHeight="1" x14ac:dyDescent="0.3">
      <c r="A6" s="619" t="s">
        <v>5360</v>
      </c>
      <c r="B6" s="620" t="s">
        <v>5361</v>
      </c>
      <c r="C6" s="620" t="s">
        <v>5362</v>
      </c>
      <c r="D6" s="620" t="s">
        <v>5363</v>
      </c>
      <c r="E6" s="623"/>
      <c r="F6" s="623"/>
      <c r="G6" s="620"/>
      <c r="H6" s="620"/>
      <c r="I6" s="623"/>
      <c r="J6" s="623"/>
      <c r="K6" s="620"/>
      <c r="L6" s="620"/>
      <c r="M6" s="623">
        <v>6.3</v>
      </c>
      <c r="N6" s="623">
        <v>994.89</v>
      </c>
      <c r="O6" s="641"/>
      <c r="P6" s="624">
        <v>157.91904761904763</v>
      </c>
    </row>
    <row r="7" spans="1:16" ht="14.4" customHeight="1" x14ac:dyDescent="0.3">
      <c r="A7" s="625" t="s">
        <v>5360</v>
      </c>
      <c r="B7" s="626" t="s">
        <v>5361</v>
      </c>
      <c r="C7" s="626" t="s">
        <v>5364</v>
      </c>
      <c r="D7" s="626" t="s">
        <v>5365</v>
      </c>
      <c r="E7" s="629"/>
      <c r="F7" s="629"/>
      <c r="G7" s="626"/>
      <c r="H7" s="626"/>
      <c r="I7" s="629"/>
      <c r="J7" s="629"/>
      <c r="K7" s="626"/>
      <c r="L7" s="626"/>
      <c r="M7" s="629">
        <v>28.999999999999996</v>
      </c>
      <c r="N7" s="629">
        <v>7687.9</v>
      </c>
      <c r="O7" s="642"/>
      <c r="P7" s="630">
        <v>265.10000000000002</v>
      </c>
    </row>
    <row r="8" spans="1:16" ht="14.4" customHeight="1" x14ac:dyDescent="0.3">
      <c r="A8" s="625" t="s">
        <v>5360</v>
      </c>
      <c r="B8" s="626" t="s">
        <v>5366</v>
      </c>
      <c r="C8" s="626" t="s">
        <v>5367</v>
      </c>
      <c r="D8" s="626" t="s">
        <v>5368</v>
      </c>
      <c r="E8" s="629">
        <v>4</v>
      </c>
      <c r="F8" s="629">
        <v>936.52</v>
      </c>
      <c r="G8" s="626">
        <v>1</v>
      </c>
      <c r="H8" s="626">
        <v>234.13</v>
      </c>
      <c r="I8" s="629">
        <v>1</v>
      </c>
      <c r="J8" s="629">
        <v>242.64</v>
      </c>
      <c r="K8" s="626">
        <v>0.25908683210182376</v>
      </c>
      <c r="L8" s="626">
        <v>242.64</v>
      </c>
      <c r="M8" s="629"/>
      <c r="N8" s="629"/>
      <c r="O8" s="642"/>
      <c r="P8" s="630"/>
    </row>
    <row r="9" spans="1:16" ht="14.4" customHeight="1" x14ac:dyDescent="0.3">
      <c r="A9" s="625" t="s">
        <v>5360</v>
      </c>
      <c r="B9" s="626" t="s">
        <v>5366</v>
      </c>
      <c r="C9" s="626" t="s">
        <v>5369</v>
      </c>
      <c r="D9" s="626" t="s">
        <v>5370</v>
      </c>
      <c r="E9" s="629">
        <v>22</v>
      </c>
      <c r="F9" s="629">
        <v>5150.8600000000006</v>
      </c>
      <c r="G9" s="626">
        <v>1</v>
      </c>
      <c r="H9" s="626">
        <v>234.13000000000002</v>
      </c>
      <c r="I9" s="629">
        <v>32</v>
      </c>
      <c r="J9" s="629">
        <v>7764.48</v>
      </c>
      <c r="K9" s="626">
        <v>1.5074142958651562</v>
      </c>
      <c r="L9" s="626">
        <v>242.64</v>
      </c>
      <c r="M9" s="629">
        <v>9</v>
      </c>
      <c r="N9" s="629">
        <v>2183.7599999999998</v>
      </c>
      <c r="O9" s="642">
        <v>0.42396027071207515</v>
      </c>
      <c r="P9" s="630">
        <v>242.64</v>
      </c>
    </row>
    <row r="10" spans="1:16" ht="14.4" customHeight="1" x14ac:dyDescent="0.3">
      <c r="A10" s="625" t="s">
        <v>5360</v>
      </c>
      <c r="B10" s="626" t="s">
        <v>5366</v>
      </c>
      <c r="C10" s="626" t="s">
        <v>5371</v>
      </c>
      <c r="D10" s="626" t="s">
        <v>5372</v>
      </c>
      <c r="E10" s="629"/>
      <c r="F10" s="629"/>
      <c r="G10" s="626"/>
      <c r="H10" s="626"/>
      <c r="I10" s="629">
        <v>2</v>
      </c>
      <c r="J10" s="629">
        <v>485.28</v>
      </c>
      <c r="K10" s="626"/>
      <c r="L10" s="626">
        <v>242.64</v>
      </c>
      <c r="M10" s="629"/>
      <c r="N10" s="629"/>
      <c r="O10" s="642"/>
      <c r="P10" s="630"/>
    </row>
    <row r="11" spans="1:16" ht="14.4" customHeight="1" x14ac:dyDescent="0.3">
      <c r="A11" s="625" t="s">
        <v>5360</v>
      </c>
      <c r="B11" s="626" t="s">
        <v>5366</v>
      </c>
      <c r="C11" s="626" t="s">
        <v>5373</v>
      </c>
      <c r="D11" s="626" t="s">
        <v>5374</v>
      </c>
      <c r="E11" s="629"/>
      <c r="F11" s="629"/>
      <c r="G11" s="626"/>
      <c r="H11" s="626"/>
      <c r="I11" s="629">
        <v>5</v>
      </c>
      <c r="J11" s="629">
        <v>1945</v>
      </c>
      <c r="K11" s="626"/>
      <c r="L11" s="626">
        <v>389</v>
      </c>
      <c r="M11" s="629">
        <v>4</v>
      </c>
      <c r="N11" s="629">
        <v>1556</v>
      </c>
      <c r="O11" s="642"/>
      <c r="P11" s="630">
        <v>389</v>
      </c>
    </row>
    <row r="12" spans="1:16" ht="14.4" customHeight="1" x14ac:dyDescent="0.3">
      <c r="A12" s="625" t="s">
        <v>5360</v>
      </c>
      <c r="B12" s="626" t="s">
        <v>5366</v>
      </c>
      <c r="C12" s="626" t="s">
        <v>5375</v>
      </c>
      <c r="D12" s="626" t="s">
        <v>5374</v>
      </c>
      <c r="E12" s="629">
        <v>0</v>
      </c>
      <c r="F12" s="629">
        <v>0</v>
      </c>
      <c r="G12" s="626"/>
      <c r="H12" s="626"/>
      <c r="I12" s="629">
        <v>59</v>
      </c>
      <c r="J12" s="629">
        <v>26491</v>
      </c>
      <c r="K12" s="626"/>
      <c r="L12" s="626">
        <v>449</v>
      </c>
      <c r="M12" s="629">
        <v>114</v>
      </c>
      <c r="N12" s="629">
        <v>51186</v>
      </c>
      <c r="O12" s="642"/>
      <c r="P12" s="630">
        <v>449</v>
      </c>
    </row>
    <row r="13" spans="1:16" ht="14.4" customHeight="1" x14ac:dyDescent="0.3">
      <c r="A13" s="625" t="s">
        <v>5360</v>
      </c>
      <c r="B13" s="626" t="s">
        <v>5366</v>
      </c>
      <c r="C13" s="626" t="s">
        <v>5376</v>
      </c>
      <c r="D13" s="626" t="s">
        <v>5374</v>
      </c>
      <c r="E13" s="629">
        <v>0</v>
      </c>
      <c r="F13" s="629">
        <v>0</v>
      </c>
      <c r="G13" s="626"/>
      <c r="H13" s="626"/>
      <c r="I13" s="629">
        <v>18</v>
      </c>
      <c r="J13" s="629">
        <v>9000</v>
      </c>
      <c r="K13" s="626"/>
      <c r="L13" s="626">
        <v>500</v>
      </c>
      <c r="M13" s="629">
        <v>12</v>
      </c>
      <c r="N13" s="629">
        <v>6000</v>
      </c>
      <c r="O13" s="642"/>
      <c r="P13" s="630">
        <v>500</v>
      </c>
    </row>
    <row r="14" spans="1:16" ht="14.4" customHeight="1" x14ac:dyDescent="0.3">
      <c r="A14" s="625" t="s">
        <v>5360</v>
      </c>
      <c r="B14" s="626" t="s">
        <v>5377</v>
      </c>
      <c r="C14" s="626" t="s">
        <v>5378</v>
      </c>
      <c r="D14" s="626" t="s">
        <v>5379</v>
      </c>
      <c r="E14" s="629">
        <v>40</v>
      </c>
      <c r="F14" s="629">
        <v>0</v>
      </c>
      <c r="G14" s="626"/>
      <c r="H14" s="626">
        <v>0</v>
      </c>
      <c r="I14" s="629">
        <v>33</v>
      </c>
      <c r="J14" s="629">
        <v>0</v>
      </c>
      <c r="K14" s="626"/>
      <c r="L14" s="626">
        <v>0</v>
      </c>
      <c r="M14" s="629">
        <v>26</v>
      </c>
      <c r="N14" s="629">
        <v>0</v>
      </c>
      <c r="O14" s="642"/>
      <c r="P14" s="630">
        <v>0</v>
      </c>
    </row>
    <row r="15" spans="1:16" ht="14.4" customHeight="1" x14ac:dyDescent="0.3">
      <c r="A15" s="625" t="s">
        <v>5360</v>
      </c>
      <c r="B15" s="626" t="s">
        <v>5377</v>
      </c>
      <c r="C15" s="626" t="s">
        <v>5380</v>
      </c>
      <c r="D15" s="626" t="s">
        <v>5381</v>
      </c>
      <c r="E15" s="629">
        <v>4076</v>
      </c>
      <c r="F15" s="629">
        <v>0</v>
      </c>
      <c r="G15" s="626"/>
      <c r="H15" s="626">
        <v>0</v>
      </c>
      <c r="I15" s="629">
        <v>5017</v>
      </c>
      <c r="J15" s="629">
        <v>0</v>
      </c>
      <c r="K15" s="626"/>
      <c r="L15" s="626">
        <v>0</v>
      </c>
      <c r="M15" s="629">
        <v>5542</v>
      </c>
      <c r="N15" s="629">
        <v>0</v>
      </c>
      <c r="O15" s="642"/>
      <c r="P15" s="630">
        <v>0</v>
      </c>
    </row>
    <row r="16" spans="1:16" ht="14.4" customHeight="1" x14ac:dyDescent="0.3">
      <c r="A16" s="625" t="s">
        <v>5360</v>
      </c>
      <c r="B16" s="626" t="s">
        <v>5377</v>
      </c>
      <c r="C16" s="626" t="s">
        <v>5382</v>
      </c>
      <c r="D16" s="626" t="s">
        <v>5383</v>
      </c>
      <c r="E16" s="629">
        <v>705</v>
      </c>
      <c r="F16" s="629">
        <v>23970</v>
      </c>
      <c r="G16" s="626">
        <v>1</v>
      </c>
      <c r="H16" s="626">
        <v>34</v>
      </c>
      <c r="I16" s="629">
        <v>613</v>
      </c>
      <c r="J16" s="629">
        <v>20842</v>
      </c>
      <c r="K16" s="626">
        <v>0.86950354609929081</v>
      </c>
      <c r="L16" s="626">
        <v>34</v>
      </c>
      <c r="M16" s="629">
        <v>509</v>
      </c>
      <c r="N16" s="629">
        <v>17306</v>
      </c>
      <c r="O16" s="642">
        <v>0.72198581560283692</v>
      </c>
      <c r="P16" s="630">
        <v>34</v>
      </c>
    </row>
    <row r="17" spans="1:16" ht="14.4" customHeight="1" x14ac:dyDescent="0.3">
      <c r="A17" s="625" t="s">
        <v>5360</v>
      </c>
      <c r="B17" s="626" t="s">
        <v>5377</v>
      </c>
      <c r="C17" s="626" t="s">
        <v>5384</v>
      </c>
      <c r="D17" s="626" t="s">
        <v>5385</v>
      </c>
      <c r="E17" s="629"/>
      <c r="F17" s="629"/>
      <c r="G17" s="626"/>
      <c r="H17" s="626"/>
      <c r="I17" s="629"/>
      <c r="J17" s="629"/>
      <c r="K17" s="626"/>
      <c r="L17" s="626"/>
      <c r="M17" s="629">
        <v>42</v>
      </c>
      <c r="N17" s="629">
        <v>6552</v>
      </c>
      <c r="O17" s="642"/>
      <c r="P17" s="630">
        <v>156</v>
      </c>
    </row>
    <row r="18" spans="1:16" ht="14.4" customHeight="1" x14ac:dyDescent="0.3">
      <c r="A18" s="625" t="s">
        <v>5360</v>
      </c>
      <c r="B18" s="626" t="s">
        <v>5377</v>
      </c>
      <c r="C18" s="626" t="s">
        <v>5386</v>
      </c>
      <c r="D18" s="626" t="s">
        <v>5387</v>
      </c>
      <c r="E18" s="629"/>
      <c r="F18" s="629"/>
      <c r="G18" s="626"/>
      <c r="H18" s="626"/>
      <c r="I18" s="629"/>
      <c r="J18" s="629"/>
      <c r="K18" s="626"/>
      <c r="L18" s="626"/>
      <c r="M18" s="629">
        <v>23</v>
      </c>
      <c r="N18" s="629">
        <v>1863</v>
      </c>
      <c r="O18" s="642"/>
      <c r="P18" s="630">
        <v>81</v>
      </c>
    </row>
    <row r="19" spans="1:16" ht="14.4" customHeight="1" x14ac:dyDescent="0.3">
      <c r="A19" s="625" t="s">
        <v>5360</v>
      </c>
      <c r="B19" s="626" t="s">
        <v>5377</v>
      </c>
      <c r="C19" s="626" t="s">
        <v>5388</v>
      </c>
      <c r="D19" s="626" t="s">
        <v>5389</v>
      </c>
      <c r="E19" s="629">
        <v>146</v>
      </c>
      <c r="F19" s="629">
        <v>48472</v>
      </c>
      <c r="G19" s="626">
        <v>1</v>
      </c>
      <c r="H19" s="626">
        <v>332</v>
      </c>
      <c r="I19" s="629">
        <v>100</v>
      </c>
      <c r="J19" s="629">
        <v>33300</v>
      </c>
      <c r="K19" s="626">
        <v>0.68699455355669248</v>
      </c>
      <c r="L19" s="626">
        <v>333</v>
      </c>
      <c r="M19" s="629">
        <v>47</v>
      </c>
      <c r="N19" s="629">
        <v>15745</v>
      </c>
      <c r="O19" s="642">
        <v>0.32482670407658032</v>
      </c>
      <c r="P19" s="630">
        <v>335</v>
      </c>
    </row>
    <row r="20" spans="1:16" ht="14.4" customHeight="1" x14ac:dyDescent="0.3">
      <c r="A20" s="625" t="s">
        <v>5360</v>
      </c>
      <c r="B20" s="626" t="s">
        <v>5377</v>
      </c>
      <c r="C20" s="626" t="s">
        <v>5390</v>
      </c>
      <c r="D20" s="626" t="s">
        <v>5391</v>
      </c>
      <c r="E20" s="629"/>
      <c r="F20" s="629"/>
      <c r="G20" s="626"/>
      <c r="H20" s="626"/>
      <c r="I20" s="629"/>
      <c r="J20" s="629"/>
      <c r="K20" s="626"/>
      <c r="L20" s="626"/>
      <c r="M20" s="629">
        <v>1</v>
      </c>
      <c r="N20" s="629">
        <v>141</v>
      </c>
      <c r="O20" s="642"/>
      <c r="P20" s="630">
        <v>141</v>
      </c>
    </row>
    <row r="21" spans="1:16" ht="14.4" customHeight="1" x14ac:dyDescent="0.3">
      <c r="A21" s="625" t="s">
        <v>5360</v>
      </c>
      <c r="B21" s="626" t="s">
        <v>5377</v>
      </c>
      <c r="C21" s="626" t="s">
        <v>5392</v>
      </c>
      <c r="D21" s="626" t="s">
        <v>5393</v>
      </c>
      <c r="E21" s="629">
        <v>14</v>
      </c>
      <c r="F21" s="629">
        <v>952</v>
      </c>
      <c r="G21" s="626">
        <v>1</v>
      </c>
      <c r="H21" s="626">
        <v>68</v>
      </c>
      <c r="I21" s="629">
        <v>23</v>
      </c>
      <c r="J21" s="629">
        <v>1564</v>
      </c>
      <c r="K21" s="626">
        <v>1.6428571428571428</v>
      </c>
      <c r="L21" s="626">
        <v>68</v>
      </c>
      <c r="M21" s="629">
        <v>34</v>
      </c>
      <c r="N21" s="629">
        <v>2346</v>
      </c>
      <c r="O21" s="642">
        <v>2.4642857142857144</v>
      </c>
      <c r="P21" s="630">
        <v>69</v>
      </c>
    </row>
    <row r="22" spans="1:16" ht="14.4" customHeight="1" x14ac:dyDescent="0.3">
      <c r="A22" s="625" t="s">
        <v>5360</v>
      </c>
      <c r="B22" s="626" t="s">
        <v>5377</v>
      </c>
      <c r="C22" s="626" t="s">
        <v>5394</v>
      </c>
      <c r="D22" s="626" t="s">
        <v>5395</v>
      </c>
      <c r="E22" s="629">
        <v>2</v>
      </c>
      <c r="F22" s="629">
        <v>1206</v>
      </c>
      <c r="G22" s="626">
        <v>1</v>
      </c>
      <c r="H22" s="626">
        <v>603</v>
      </c>
      <c r="I22" s="629"/>
      <c r="J22" s="629"/>
      <c r="K22" s="626"/>
      <c r="L22" s="626"/>
      <c r="M22" s="629"/>
      <c r="N22" s="629"/>
      <c r="O22" s="642"/>
      <c r="P22" s="630"/>
    </row>
    <row r="23" spans="1:16" ht="14.4" customHeight="1" x14ac:dyDescent="0.3">
      <c r="A23" s="625" t="s">
        <v>5360</v>
      </c>
      <c r="B23" s="626" t="s">
        <v>5377</v>
      </c>
      <c r="C23" s="626" t="s">
        <v>5396</v>
      </c>
      <c r="D23" s="626" t="s">
        <v>5397</v>
      </c>
      <c r="E23" s="629">
        <v>5</v>
      </c>
      <c r="F23" s="629">
        <v>95</v>
      </c>
      <c r="G23" s="626">
        <v>1</v>
      </c>
      <c r="H23" s="626">
        <v>19</v>
      </c>
      <c r="I23" s="629">
        <v>7</v>
      </c>
      <c r="J23" s="629">
        <v>133</v>
      </c>
      <c r="K23" s="626">
        <v>1.4</v>
      </c>
      <c r="L23" s="626">
        <v>19</v>
      </c>
      <c r="M23" s="629">
        <v>13</v>
      </c>
      <c r="N23" s="629">
        <v>390</v>
      </c>
      <c r="O23" s="642">
        <v>4.1052631578947372</v>
      </c>
      <c r="P23" s="630">
        <v>30</v>
      </c>
    </row>
    <row r="24" spans="1:16" ht="14.4" customHeight="1" x14ac:dyDescent="0.3">
      <c r="A24" s="625" t="s">
        <v>5360</v>
      </c>
      <c r="B24" s="626" t="s">
        <v>5377</v>
      </c>
      <c r="C24" s="626" t="s">
        <v>5398</v>
      </c>
      <c r="D24" s="626" t="s">
        <v>5399</v>
      </c>
      <c r="E24" s="629">
        <v>1</v>
      </c>
      <c r="F24" s="629">
        <v>56</v>
      </c>
      <c r="G24" s="626">
        <v>1</v>
      </c>
      <c r="H24" s="626">
        <v>56</v>
      </c>
      <c r="I24" s="629"/>
      <c r="J24" s="629"/>
      <c r="K24" s="626"/>
      <c r="L24" s="626"/>
      <c r="M24" s="629">
        <v>3</v>
      </c>
      <c r="N24" s="629">
        <v>168</v>
      </c>
      <c r="O24" s="642">
        <v>3</v>
      </c>
      <c r="P24" s="630">
        <v>56</v>
      </c>
    </row>
    <row r="25" spans="1:16" ht="14.4" customHeight="1" x14ac:dyDescent="0.3">
      <c r="A25" s="625" t="s">
        <v>5360</v>
      </c>
      <c r="B25" s="626" t="s">
        <v>5377</v>
      </c>
      <c r="C25" s="626" t="s">
        <v>5400</v>
      </c>
      <c r="D25" s="626" t="s">
        <v>5401</v>
      </c>
      <c r="E25" s="629"/>
      <c r="F25" s="629"/>
      <c r="G25" s="626"/>
      <c r="H25" s="626"/>
      <c r="I25" s="629"/>
      <c r="J25" s="629"/>
      <c r="K25" s="626"/>
      <c r="L25" s="626"/>
      <c r="M25" s="629">
        <v>2</v>
      </c>
      <c r="N25" s="629">
        <v>1270</v>
      </c>
      <c r="O25" s="642"/>
      <c r="P25" s="630">
        <v>635</v>
      </c>
    </row>
    <row r="26" spans="1:16" ht="14.4" customHeight="1" x14ac:dyDescent="0.3">
      <c r="A26" s="625" t="s">
        <v>5360</v>
      </c>
      <c r="B26" s="626" t="s">
        <v>5377</v>
      </c>
      <c r="C26" s="626" t="s">
        <v>5402</v>
      </c>
      <c r="D26" s="626" t="s">
        <v>5403</v>
      </c>
      <c r="E26" s="629">
        <v>118</v>
      </c>
      <c r="F26" s="629">
        <v>8496</v>
      </c>
      <c r="G26" s="626">
        <v>1</v>
      </c>
      <c r="H26" s="626">
        <v>72</v>
      </c>
      <c r="I26" s="629">
        <v>65</v>
      </c>
      <c r="J26" s="629">
        <v>4680</v>
      </c>
      <c r="K26" s="626">
        <v>0.55084745762711862</v>
      </c>
      <c r="L26" s="626">
        <v>72</v>
      </c>
      <c r="M26" s="629">
        <v>59</v>
      </c>
      <c r="N26" s="629">
        <v>4307</v>
      </c>
      <c r="O26" s="642">
        <v>0.50694444444444442</v>
      </c>
      <c r="P26" s="630">
        <v>73</v>
      </c>
    </row>
    <row r="27" spans="1:16" ht="14.4" customHeight="1" x14ac:dyDescent="0.3">
      <c r="A27" s="625" t="s">
        <v>5360</v>
      </c>
      <c r="B27" s="626" t="s">
        <v>5377</v>
      </c>
      <c r="C27" s="626" t="s">
        <v>5404</v>
      </c>
      <c r="D27" s="626" t="s">
        <v>5405</v>
      </c>
      <c r="E27" s="629">
        <v>4117</v>
      </c>
      <c r="F27" s="629">
        <v>946910</v>
      </c>
      <c r="G27" s="626">
        <v>1</v>
      </c>
      <c r="H27" s="626">
        <v>230</v>
      </c>
      <c r="I27" s="629">
        <v>585</v>
      </c>
      <c r="J27" s="629">
        <v>135135</v>
      </c>
      <c r="K27" s="626">
        <v>0.14271155653652406</v>
      </c>
      <c r="L27" s="626">
        <v>231</v>
      </c>
      <c r="M27" s="629">
        <v>4567</v>
      </c>
      <c r="N27" s="629">
        <v>1059544</v>
      </c>
      <c r="O27" s="642">
        <v>1.1189490025451205</v>
      </c>
      <c r="P27" s="630">
        <v>232</v>
      </c>
    </row>
    <row r="28" spans="1:16" ht="14.4" customHeight="1" x14ac:dyDescent="0.3">
      <c r="A28" s="625" t="s">
        <v>5360</v>
      </c>
      <c r="B28" s="626" t="s">
        <v>5377</v>
      </c>
      <c r="C28" s="626" t="s">
        <v>5406</v>
      </c>
      <c r="D28" s="626" t="s">
        <v>5407</v>
      </c>
      <c r="E28" s="629">
        <v>5</v>
      </c>
      <c r="F28" s="629">
        <v>855</v>
      </c>
      <c r="G28" s="626">
        <v>1</v>
      </c>
      <c r="H28" s="626">
        <v>171</v>
      </c>
      <c r="I28" s="629"/>
      <c r="J28" s="629"/>
      <c r="K28" s="626"/>
      <c r="L28" s="626"/>
      <c r="M28" s="629">
        <v>1</v>
      </c>
      <c r="N28" s="629">
        <v>172</v>
      </c>
      <c r="O28" s="642">
        <v>0.20116959064327486</v>
      </c>
      <c r="P28" s="630">
        <v>172</v>
      </c>
    </row>
    <row r="29" spans="1:16" ht="14.4" customHeight="1" x14ac:dyDescent="0.3">
      <c r="A29" s="625" t="s">
        <v>5360</v>
      </c>
      <c r="B29" s="626" t="s">
        <v>5377</v>
      </c>
      <c r="C29" s="626" t="s">
        <v>5408</v>
      </c>
      <c r="D29" s="626" t="s">
        <v>5409</v>
      </c>
      <c r="E29" s="629">
        <v>71</v>
      </c>
      <c r="F29" s="629">
        <v>5680</v>
      </c>
      <c r="G29" s="626">
        <v>1</v>
      </c>
      <c r="H29" s="626">
        <v>80</v>
      </c>
      <c r="I29" s="629">
        <v>72</v>
      </c>
      <c r="J29" s="629">
        <v>5832</v>
      </c>
      <c r="K29" s="626">
        <v>1.0267605633802817</v>
      </c>
      <c r="L29" s="626">
        <v>81</v>
      </c>
      <c r="M29" s="629">
        <v>384</v>
      </c>
      <c r="N29" s="629">
        <v>31488</v>
      </c>
      <c r="O29" s="642">
        <v>5.5436619718309856</v>
      </c>
      <c r="P29" s="630">
        <v>82</v>
      </c>
    </row>
    <row r="30" spans="1:16" ht="14.4" customHeight="1" x14ac:dyDescent="0.3">
      <c r="A30" s="625" t="s">
        <v>5360</v>
      </c>
      <c r="B30" s="626" t="s">
        <v>5377</v>
      </c>
      <c r="C30" s="626" t="s">
        <v>5410</v>
      </c>
      <c r="D30" s="626" t="s">
        <v>5411</v>
      </c>
      <c r="E30" s="629">
        <v>5</v>
      </c>
      <c r="F30" s="629">
        <v>1620</v>
      </c>
      <c r="G30" s="626">
        <v>1</v>
      </c>
      <c r="H30" s="626">
        <v>324</v>
      </c>
      <c r="I30" s="629">
        <v>1</v>
      </c>
      <c r="J30" s="629">
        <v>326</v>
      </c>
      <c r="K30" s="626">
        <v>0.20123456790123456</v>
      </c>
      <c r="L30" s="626">
        <v>326</v>
      </c>
      <c r="M30" s="629">
        <v>6</v>
      </c>
      <c r="N30" s="629">
        <v>1962</v>
      </c>
      <c r="O30" s="642">
        <v>1.211111111111111</v>
      </c>
      <c r="P30" s="630">
        <v>327</v>
      </c>
    </row>
    <row r="31" spans="1:16" ht="14.4" customHeight="1" x14ac:dyDescent="0.3">
      <c r="A31" s="625" t="s">
        <v>5360</v>
      </c>
      <c r="B31" s="626" t="s">
        <v>5377</v>
      </c>
      <c r="C31" s="626" t="s">
        <v>5412</v>
      </c>
      <c r="D31" s="626" t="s">
        <v>5413</v>
      </c>
      <c r="E31" s="629">
        <v>59</v>
      </c>
      <c r="F31" s="629">
        <v>43306</v>
      </c>
      <c r="G31" s="626">
        <v>1</v>
      </c>
      <c r="H31" s="626">
        <v>734</v>
      </c>
      <c r="I31" s="629">
        <v>8</v>
      </c>
      <c r="J31" s="629">
        <v>5904</v>
      </c>
      <c r="K31" s="626">
        <v>0.13633214797025817</v>
      </c>
      <c r="L31" s="626">
        <v>738</v>
      </c>
      <c r="M31" s="629">
        <v>0</v>
      </c>
      <c r="N31" s="629">
        <v>0</v>
      </c>
      <c r="O31" s="642">
        <v>0</v>
      </c>
      <c r="P31" s="630"/>
    </row>
    <row r="32" spans="1:16" ht="14.4" customHeight="1" x14ac:dyDescent="0.3">
      <c r="A32" s="625" t="s">
        <v>5360</v>
      </c>
      <c r="B32" s="626" t="s">
        <v>5377</v>
      </c>
      <c r="C32" s="626" t="s">
        <v>5414</v>
      </c>
      <c r="D32" s="626" t="s">
        <v>5415</v>
      </c>
      <c r="E32" s="629">
        <v>1</v>
      </c>
      <c r="F32" s="629">
        <v>155</v>
      </c>
      <c r="G32" s="626">
        <v>1</v>
      </c>
      <c r="H32" s="626">
        <v>155</v>
      </c>
      <c r="I32" s="629">
        <v>22</v>
      </c>
      <c r="J32" s="629">
        <v>3432</v>
      </c>
      <c r="K32" s="626">
        <v>22.141935483870967</v>
      </c>
      <c r="L32" s="626">
        <v>156</v>
      </c>
      <c r="M32" s="629"/>
      <c r="N32" s="629"/>
      <c r="O32" s="642"/>
      <c r="P32" s="630"/>
    </row>
    <row r="33" spans="1:16" ht="14.4" customHeight="1" x14ac:dyDescent="0.3">
      <c r="A33" s="625" t="s">
        <v>5360</v>
      </c>
      <c r="B33" s="626" t="s">
        <v>5377</v>
      </c>
      <c r="C33" s="626" t="s">
        <v>5416</v>
      </c>
      <c r="D33" s="626" t="s">
        <v>5417</v>
      </c>
      <c r="E33" s="629">
        <v>1</v>
      </c>
      <c r="F33" s="629">
        <v>518</v>
      </c>
      <c r="G33" s="626">
        <v>1</v>
      </c>
      <c r="H33" s="626">
        <v>518</v>
      </c>
      <c r="I33" s="629">
        <v>1</v>
      </c>
      <c r="J33" s="629">
        <v>519</v>
      </c>
      <c r="K33" s="626">
        <v>1.001930501930502</v>
      </c>
      <c r="L33" s="626">
        <v>519</v>
      </c>
      <c r="M33" s="629">
        <v>2</v>
      </c>
      <c r="N33" s="629">
        <v>1040</v>
      </c>
      <c r="O33" s="642">
        <v>2.0077220077220077</v>
      </c>
      <c r="P33" s="630">
        <v>520</v>
      </c>
    </row>
    <row r="34" spans="1:16" ht="14.4" customHeight="1" x14ac:dyDescent="0.3">
      <c r="A34" s="625" t="s">
        <v>5360</v>
      </c>
      <c r="B34" s="626" t="s">
        <v>5377</v>
      </c>
      <c r="C34" s="626" t="s">
        <v>5418</v>
      </c>
      <c r="D34" s="626" t="s">
        <v>5407</v>
      </c>
      <c r="E34" s="629">
        <v>5</v>
      </c>
      <c r="F34" s="629">
        <v>1025</v>
      </c>
      <c r="G34" s="626">
        <v>1</v>
      </c>
      <c r="H34" s="626">
        <v>205</v>
      </c>
      <c r="I34" s="629">
        <v>11</v>
      </c>
      <c r="J34" s="629">
        <v>2266</v>
      </c>
      <c r="K34" s="626">
        <v>2.2107317073170734</v>
      </c>
      <c r="L34" s="626">
        <v>206</v>
      </c>
      <c r="M34" s="629">
        <v>11</v>
      </c>
      <c r="N34" s="629">
        <v>2277</v>
      </c>
      <c r="O34" s="642">
        <v>2.2214634146341465</v>
      </c>
      <c r="P34" s="630">
        <v>207</v>
      </c>
    </row>
    <row r="35" spans="1:16" ht="14.4" customHeight="1" x14ac:dyDescent="0.3">
      <c r="A35" s="625" t="s">
        <v>5360</v>
      </c>
      <c r="B35" s="626" t="s">
        <v>5377</v>
      </c>
      <c r="C35" s="626" t="s">
        <v>5419</v>
      </c>
      <c r="D35" s="626" t="s">
        <v>5389</v>
      </c>
      <c r="E35" s="629">
        <v>3</v>
      </c>
      <c r="F35" s="629">
        <v>1296</v>
      </c>
      <c r="G35" s="626">
        <v>1</v>
      </c>
      <c r="H35" s="626">
        <v>432</v>
      </c>
      <c r="I35" s="629">
        <v>9</v>
      </c>
      <c r="J35" s="629">
        <v>3915</v>
      </c>
      <c r="K35" s="626">
        <v>3.0208333333333335</v>
      </c>
      <c r="L35" s="626">
        <v>435</v>
      </c>
      <c r="M35" s="629">
        <v>22</v>
      </c>
      <c r="N35" s="629">
        <v>9658</v>
      </c>
      <c r="O35" s="642">
        <v>7.4521604938271606</v>
      </c>
      <c r="P35" s="630">
        <v>439</v>
      </c>
    </row>
    <row r="36" spans="1:16" ht="14.4" customHeight="1" x14ac:dyDescent="0.3">
      <c r="A36" s="625" t="s">
        <v>5360</v>
      </c>
      <c r="B36" s="626" t="s">
        <v>5377</v>
      </c>
      <c r="C36" s="626" t="s">
        <v>5420</v>
      </c>
      <c r="D36" s="626" t="s">
        <v>5421</v>
      </c>
      <c r="E36" s="629">
        <v>384</v>
      </c>
      <c r="F36" s="629">
        <v>112896</v>
      </c>
      <c r="G36" s="626">
        <v>1</v>
      </c>
      <c r="H36" s="626">
        <v>294</v>
      </c>
      <c r="I36" s="629">
        <v>317</v>
      </c>
      <c r="J36" s="629">
        <v>93515</v>
      </c>
      <c r="K36" s="626">
        <v>0.82832872732426299</v>
      </c>
      <c r="L36" s="626">
        <v>295</v>
      </c>
      <c r="M36" s="629">
        <v>473</v>
      </c>
      <c r="N36" s="629">
        <v>140008</v>
      </c>
      <c r="O36" s="642">
        <v>1.2401502267573696</v>
      </c>
      <c r="P36" s="630">
        <v>296</v>
      </c>
    </row>
    <row r="37" spans="1:16" ht="14.4" customHeight="1" x14ac:dyDescent="0.3">
      <c r="A37" s="625" t="s">
        <v>5360</v>
      </c>
      <c r="B37" s="626" t="s">
        <v>5377</v>
      </c>
      <c r="C37" s="626" t="s">
        <v>5422</v>
      </c>
      <c r="D37" s="626" t="s">
        <v>5423</v>
      </c>
      <c r="E37" s="629">
        <v>3</v>
      </c>
      <c r="F37" s="629">
        <v>954</v>
      </c>
      <c r="G37" s="626">
        <v>1</v>
      </c>
      <c r="H37" s="626">
        <v>318</v>
      </c>
      <c r="I37" s="629">
        <v>2</v>
      </c>
      <c r="J37" s="629">
        <v>638</v>
      </c>
      <c r="K37" s="626">
        <v>0.66876310272536688</v>
      </c>
      <c r="L37" s="626">
        <v>319</v>
      </c>
      <c r="M37" s="629">
        <v>16</v>
      </c>
      <c r="N37" s="629">
        <v>5120</v>
      </c>
      <c r="O37" s="642">
        <v>5.366876310272537</v>
      </c>
      <c r="P37" s="630">
        <v>320</v>
      </c>
    </row>
    <row r="38" spans="1:16" ht="14.4" customHeight="1" x14ac:dyDescent="0.3">
      <c r="A38" s="625" t="s">
        <v>5360</v>
      </c>
      <c r="B38" s="626" t="s">
        <v>5377</v>
      </c>
      <c r="C38" s="626" t="s">
        <v>5424</v>
      </c>
      <c r="D38" s="626" t="s">
        <v>5415</v>
      </c>
      <c r="E38" s="629">
        <v>67</v>
      </c>
      <c r="F38" s="629">
        <v>5159</v>
      </c>
      <c r="G38" s="626">
        <v>1</v>
      </c>
      <c r="H38" s="626">
        <v>77</v>
      </c>
      <c r="I38" s="629">
        <v>72</v>
      </c>
      <c r="J38" s="629">
        <v>5616</v>
      </c>
      <c r="K38" s="626">
        <v>1.0885830587323124</v>
      </c>
      <c r="L38" s="626">
        <v>78</v>
      </c>
      <c r="M38" s="629"/>
      <c r="N38" s="629"/>
      <c r="O38" s="642"/>
      <c r="P38" s="630"/>
    </row>
    <row r="39" spans="1:16" ht="14.4" customHeight="1" x14ac:dyDescent="0.3">
      <c r="A39" s="625" t="s">
        <v>5360</v>
      </c>
      <c r="B39" s="626" t="s">
        <v>5377</v>
      </c>
      <c r="C39" s="626" t="s">
        <v>5425</v>
      </c>
      <c r="D39" s="626" t="s">
        <v>5421</v>
      </c>
      <c r="E39" s="629">
        <v>58</v>
      </c>
      <c r="F39" s="629">
        <v>20880</v>
      </c>
      <c r="G39" s="626">
        <v>1</v>
      </c>
      <c r="H39" s="626">
        <v>360</v>
      </c>
      <c r="I39" s="629">
        <v>110</v>
      </c>
      <c r="J39" s="629">
        <v>39820</v>
      </c>
      <c r="K39" s="626">
        <v>1.907088122605364</v>
      </c>
      <c r="L39" s="626">
        <v>362</v>
      </c>
      <c r="M39" s="629">
        <v>354</v>
      </c>
      <c r="N39" s="629">
        <v>129210</v>
      </c>
      <c r="O39" s="642">
        <v>6.1882183908045976</v>
      </c>
      <c r="P39" s="630">
        <v>365</v>
      </c>
    </row>
    <row r="40" spans="1:16" ht="14.4" customHeight="1" x14ac:dyDescent="0.3">
      <c r="A40" s="625" t="s">
        <v>5360</v>
      </c>
      <c r="B40" s="626" t="s">
        <v>5377</v>
      </c>
      <c r="C40" s="626" t="s">
        <v>5426</v>
      </c>
      <c r="D40" s="626" t="s">
        <v>5427</v>
      </c>
      <c r="E40" s="629">
        <v>8</v>
      </c>
      <c r="F40" s="629">
        <v>4384</v>
      </c>
      <c r="G40" s="626">
        <v>1</v>
      </c>
      <c r="H40" s="626">
        <v>548</v>
      </c>
      <c r="I40" s="629">
        <v>120</v>
      </c>
      <c r="J40" s="629">
        <v>66000</v>
      </c>
      <c r="K40" s="626">
        <v>15.054744525547445</v>
      </c>
      <c r="L40" s="626">
        <v>550</v>
      </c>
      <c r="M40" s="629">
        <v>235</v>
      </c>
      <c r="N40" s="629">
        <v>129955</v>
      </c>
      <c r="O40" s="642">
        <v>29.643020072992702</v>
      </c>
      <c r="P40" s="630">
        <v>553</v>
      </c>
    </row>
    <row r="41" spans="1:16" ht="14.4" customHeight="1" x14ac:dyDescent="0.3">
      <c r="A41" s="625" t="s">
        <v>5360</v>
      </c>
      <c r="B41" s="626" t="s">
        <v>5377</v>
      </c>
      <c r="C41" s="626" t="s">
        <v>5428</v>
      </c>
      <c r="D41" s="626" t="s">
        <v>5427</v>
      </c>
      <c r="E41" s="629">
        <v>104</v>
      </c>
      <c r="F41" s="629">
        <v>50128</v>
      </c>
      <c r="G41" s="626">
        <v>1</v>
      </c>
      <c r="H41" s="626">
        <v>482</v>
      </c>
      <c r="I41" s="629">
        <v>117</v>
      </c>
      <c r="J41" s="629">
        <v>56511</v>
      </c>
      <c r="K41" s="626">
        <v>1.1273340248962656</v>
      </c>
      <c r="L41" s="626">
        <v>483</v>
      </c>
      <c r="M41" s="629">
        <v>256</v>
      </c>
      <c r="N41" s="629">
        <v>123904</v>
      </c>
      <c r="O41" s="642">
        <v>2.4717523140759656</v>
      </c>
      <c r="P41" s="630">
        <v>484</v>
      </c>
    </row>
    <row r="42" spans="1:16" ht="14.4" customHeight="1" x14ac:dyDescent="0.3">
      <c r="A42" s="625" t="s">
        <v>5360</v>
      </c>
      <c r="B42" s="626" t="s">
        <v>5377</v>
      </c>
      <c r="C42" s="626" t="s">
        <v>5429</v>
      </c>
      <c r="D42" s="626" t="s">
        <v>5430</v>
      </c>
      <c r="E42" s="629">
        <v>27</v>
      </c>
      <c r="F42" s="629">
        <v>16146</v>
      </c>
      <c r="G42" s="626">
        <v>1</v>
      </c>
      <c r="H42" s="626">
        <v>598</v>
      </c>
      <c r="I42" s="629">
        <v>48</v>
      </c>
      <c r="J42" s="629">
        <v>28752</v>
      </c>
      <c r="K42" s="626">
        <v>1.7807506503158677</v>
      </c>
      <c r="L42" s="626">
        <v>599</v>
      </c>
      <c r="M42" s="629">
        <v>90</v>
      </c>
      <c r="N42" s="629">
        <v>54090</v>
      </c>
      <c r="O42" s="642">
        <v>3.3500557413600891</v>
      </c>
      <c r="P42" s="630">
        <v>601</v>
      </c>
    </row>
    <row r="43" spans="1:16" ht="14.4" customHeight="1" x14ac:dyDescent="0.3">
      <c r="A43" s="625" t="s">
        <v>5360</v>
      </c>
      <c r="B43" s="626" t="s">
        <v>5377</v>
      </c>
      <c r="C43" s="626" t="s">
        <v>5431</v>
      </c>
      <c r="D43" s="626" t="s">
        <v>5432</v>
      </c>
      <c r="E43" s="629">
        <v>401</v>
      </c>
      <c r="F43" s="629">
        <v>46115</v>
      </c>
      <c r="G43" s="626">
        <v>1</v>
      </c>
      <c r="H43" s="626">
        <v>115</v>
      </c>
      <c r="I43" s="629">
        <v>539</v>
      </c>
      <c r="J43" s="629">
        <v>62524</v>
      </c>
      <c r="K43" s="626">
        <v>1.3558278217499729</v>
      </c>
      <c r="L43" s="626">
        <v>116</v>
      </c>
      <c r="M43" s="629">
        <v>945</v>
      </c>
      <c r="N43" s="629">
        <v>109620</v>
      </c>
      <c r="O43" s="642">
        <v>2.3771007264447577</v>
      </c>
      <c r="P43" s="630">
        <v>116</v>
      </c>
    </row>
    <row r="44" spans="1:16" ht="14.4" customHeight="1" x14ac:dyDescent="0.3">
      <c r="A44" s="625" t="s">
        <v>5360</v>
      </c>
      <c r="B44" s="626" t="s">
        <v>5377</v>
      </c>
      <c r="C44" s="626" t="s">
        <v>5433</v>
      </c>
      <c r="D44" s="626" t="s">
        <v>5434</v>
      </c>
      <c r="E44" s="629"/>
      <c r="F44" s="629"/>
      <c r="G44" s="626"/>
      <c r="H44" s="626"/>
      <c r="I44" s="629"/>
      <c r="J44" s="629"/>
      <c r="K44" s="626"/>
      <c r="L44" s="626"/>
      <c r="M44" s="629">
        <v>6</v>
      </c>
      <c r="N44" s="629">
        <v>4062</v>
      </c>
      <c r="O44" s="642"/>
      <c r="P44" s="630">
        <v>677</v>
      </c>
    </row>
    <row r="45" spans="1:16" ht="14.4" customHeight="1" x14ac:dyDescent="0.3">
      <c r="A45" s="625" t="s">
        <v>5360</v>
      </c>
      <c r="B45" s="626" t="s">
        <v>5377</v>
      </c>
      <c r="C45" s="626" t="s">
        <v>5435</v>
      </c>
      <c r="D45" s="626" t="s">
        <v>5395</v>
      </c>
      <c r="E45" s="629">
        <v>1</v>
      </c>
      <c r="F45" s="629">
        <v>517</v>
      </c>
      <c r="G45" s="626">
        <v>1</v>
      </c>
      <c r="H45" s="626">
        <v>517</v>
      </c>
      <c r="I45" s="629"/>
      <c r="J45" s="629"/>
      <c r="K45" s="626"/>
      <c r="L45" s="626"/>
      <c r="M45" s="629"/>
      <c r="N45" s="629"/>
      <c r="O45" s="642"/>
      <c r="P45" s="630"/>
    </row>
    <row r="46" spans="1:16" ht="14.4" customHeight="1" x14ac:dyDescent="0.3">
      <c r="A46" s="625" t="s">
        <v>5360</v>
      </c>
      <c r="B46" s="626" t="s">
        <v>5377</v>
      </c>
      <c r="C46" s="626" t="s">
        <v>5436</v>
      </c>
      <c r="D46" s="626" t="s">
        <v>5437</v>
      </c>
      <c r="E46" s="629">
        <v>48</v>
      </c>
      <c r="F46" s="629">
        <v>5760</v>
      </c>
      <c r="G46" s="626">
        <v>1</v>
      </c>
      <c r="H46" s="626">
        <v>120</v>
      </c>
      <c r="I46" s="629">
        <v>95</v>
      </c>
      <c r="J46" s="629">
        <v>11400</v>
      </c>
      <c r="K46" s="626">
        <v>1.9791666666666667</v>
      </c>
      <c r="L46" s="626">
        <v>120</v>
      </c>
      <c r="M46" s="629">
        <v>110</v>
      </c>
      <c r="N46" s="629">
        <v>13310</v>
      </c>
      <c r="O46" s="642">
        <v>2.3107638888888888</v>
      </c>
      <c r="P46" s="630">
        <v>121</v>
      </c>
    </row>
    <row r="47" spans="1:16" ht="14.4" customHeight="1" x14ac:dyDescent="0.3">
      <c r="A47" s="625" t="s">
        <v>5360</v>
      </c>
      <c r="B47" s="626" t="s">
        <v>5377</v>
      </c>
      <c r="C47" s="626" t="s">
        <v>5438</v>
      </c>
      <c r="D47" s="626" t="s">
        <v>5439</v>
      </c>
      <c r="E47" s="629">
        <v>1</v>
      </c>
      <c r="F47" s="629">
        <v>747</v>
      </c>
      <c r="G47" s="626">
        <v>1</v>
      </c>
      <c r="H47" s="626">
        <v>747</v>
      </c>
      <c r="I47" s="629">
        <v>2</v>
      </c>
      <c r="J47" s="629">
        <v>1496</v>
      </c>
      <c r="K47" s="626">
        <v>2.0026773761713521</v>
      </c>
      <c r="L47" s="626">
        <v>748</v>
      </c>
      <c r="M47" s="629">
        <v>1</v>
      </c>
      <c r="N47" s="629">
        <v>749</v>
      </c>
      <c r="O47" s="642">
        <v>1.0026773761713521</v>
      </c>
      <c r="P47" s="630">
        <v>749</v>
      </c>
    </row>
    <row r="48" spans="1:16" ht="14.4" customHeight="1" x14ac:dyDescent="0.3">
      <c r="A48" s="625" t="s">
        <v>5360</v>
      </c>
      <c r="B48" s="626" t="s">
        <v>5377</v>
      </c>
      <c r="C48" s="626" t="s">
        <v>5440</v>
      </c>
      <c r="D48" s="626" t="s">
        <v>5441</v>
      </c>
      <c r="E48" s="629">
        <v>0</v>
      </c>
      <c r="F48" s="629">
        <v>0</v>
      </c>
      <c r="G48" s="626"/>
      <c r="H48" s="626"/>
      <c r="I48" s="629">
        <v>48</v>
      </c>
      <c r="J48" s="629">
        <v>49872</v>
      </c>
      <c r="K48" s="626"/>
      <c r="L48" s="626">
        <v>1039</v>
      </c>
      <c r="M48" s="629">
        <v>50</v>
      </c>
      <c r="N48" s="629">
        <v>52150</v>
      </c>
      <c r="O48" s="642"/>
      <c r="P48" s="630">
        <v>1043</v>
      </c>
    </row>
    <row r="49" spans="1:16" ht="14.4" customHeight="1" x14ac:dyDescent="0.3">
      <c r="A49" s="625" t="s">
        <v>5360</v>
      </c>
      <c r="B49" s="626" t="s">
        <v>5377</v>
      </c>
      <c r="C49" s="626" t="s">
        <v>5442</v>
      </c>
      <c r="D49" s="626" t="s">
        <v>5443</v>
      </c>
      <c r="E49" s="629">
        <v>3</v>
      </c>
      <c r="F49" s="629">
        <v>801</v>
      </c>
      <c r="G49" s="626">
        <v>1</v>
      </c>
      <c r="H49" s="626">
        <v>267</v>
      </c>
      <c r="I49" s="629">
        <v>2</v>
      </c>
      <c r="J49" s="629">
        <v>536</v>
      </c>
      <c r="K49" s="626">
        <v>0.66916354556803992</v>
      </c>
      <c r="L49" s="626">
        <v>268</v>
      </c>
      <c r="M49" s="629">
        <v>23</v>
      </c>
      <c r="N49" s="629">
        <v>6187</v>
      </c>
      <c r="O49" s="642">
        <v>7.7240948813982522</v>
      </c>
      <c r="P49" s="630">
        <v>269</v>
      </c>
    </row>
    <row r="50" spans="1:16" ht="14.4" customHeight="1" x14ac:dyDescent="0.3">
      <c r="A50" s="625" t="s">
        <v>5360</v>
      </c>
      <c r="B50" s="626" t="s">
        <v>5377</v>
      </c>
      <c r="C50" s="626" t="s">
        <v>5444</v>
      </c>
      <c r="D50" s="626" t="s">
        <v>5434</v>
      </c>
      <c r="E50" s="629"/>
      <c r="F50" s="629"/>
      <c r="G50" s="626"/>
      <c r="H50" s="626"/>
      <c r="I50" s="629">
        <v>1</v>
      </c>
      <c r="J50" s="629">
        <v>743</v>
      </c>
      <c r="K50" s="626"/>
      <c r="L50" s="626">
        <v>743</v>
      </c>
      <c r="M50" s="629">
        <v>7</v>
      </c>
      <c r="N50" s="629">
        <v>5222</v>
      </c>
      <c r="O50" s="642"/>
      <c r="P50" s="630">
        <v>746</v>
      </c>
    </row>
    <row r="51" spans="1:16" ht="14.4" customHeight="1" x14ac:dyDescent="0.3">
      <c r="A51" s="625" t="s">
        <v>5360</v>
      </c>
      <c r="B51" s="626" t="s">
        <v>5377</v>
      </c>
      <c r="C51" s="626" t="s">
        <v>5445</v>
      </c>
      <c r="D51" s="626" t="s">
        <v>5423</v>
      </c>
      <c r="E51" s="629">
        <v>1</v>
      </c>
      <c r="F51" s="629">
        <v>384</v>
      </c>
      <c r="G51" s="626">
        <v>1</v>
      </c>
      <c r="H51" s="626">
        <v>384</v>
      </c>
      <c r="I51" s="629">
        <v>7</v>
      </c>
      <c r="J51" s="629">
        <v>2702</v>
      </c>
      <c r="K51" s="626">
        <v>7.036458333333333</v>
      </c>
      <c r="L51" s="626">
        <v>386</v>
      </c>
      <c r="M51" s="629">
        <v>22</v>
      </c>
      <c r="N51" s="629">
        <v>8558</v>
      </c>
      <c r="O51" s="642">
        <v>22.286458333333332</v>
      </c>
      <c r="P51" s="630">
        <v>389</v>
      </c>
    </row>
    <row r="52" spans="1:16" ht="14.4" customHeight="1" x14ac:dyDescent="0.3">
      <c r="A52" s="625" t="s">
        <v>5360</v>
      </c>
      <c r="B52" s="626" t="s">
        <v>5377</v>
      </c>
      <c r="C52" s="626" t="s">
        <v>5446</v>
      </c>
      <c r="D52" s="626" t="s">
        <v>5447</v>
      </c>
      <c r="E52" s="629">
        <v>5</v>
      </c>
      <c r="F52" s="629">
        <v>550</v>
      </c>
      <c r="G52" s="626">
        <v>1</v>
      </c>
      <c r="H52" s="626">
        <v>110</v>
      </c>
      <c r="I52" s="629">
        <v>2</v>
      </c>
      <c r="J52" s="629">
        <v>222</v>
      </c>
      <c r="K52" s="626">
        <v>0.40363636363636363</v>
      </c>
      <c r="L52" s="626">
        <v>111</v>
      </c>
      <c r="M52" s="629">
        <v>1606</v>
      </c>
      <c r="N52" s="629">
        <v>179872</v>
      </c>
      <c r="O52" s="642">
        <v>327.04000000000002</v>
      </c>
      <c r="P52" s="630">
        <v>112</v>
      </c>
    </row>
    <row r="53" spans="1:16" ht="14.4" customHeight="1" x14ac:dyDescent="0.3">
      <c r="A53" s="625" t="s">
        <v>5360</v>
      </c>
      <c r="B53" s="626" t="s">
        <v>5377</v>
      </c>
      <c r="C53" s="626" t="s">
        <v>5448</v>
      </c>
      <c r="D53" s="626" t="s">
        <v>5449</v>
      </c>
      <c r="E53" s="629">
        <v>24</v>
      </c>
      <c r="F53" s="629">
        <v>8640</v>
      </c>
      <c r="G53" s="626">
        <v>1</v>
      </c>
      <c r="H53" s="626">
        <v>360</v>
      </c>
      <c r="I53" s="629">
        <v>34</v>
      </c>
      <c r="J53" s="629">
        <v>12274</v>
      </c>
      <c r="K53" s="626">
        <v>1.4206018518518519</v>
      </c>
      <c r="L53" s="626">
        <v>361</v>
      </c>
      <c r="M53" s="629">
        <v>6</v>
      </c>
      <c r="N53" s="629">
        <v>2172</v>
      </c>
      <c r="O53" s="642">
        <v>0.25138888888888888</v>
      </c>
      <c r="P53" s="630">
        <v>362</v>
      </c>
    </row>
    <row r="54" spans="1:16" ht="14.4" customHeight="1" x14ac:dyDescent="0.3">
      <c r="A54" s="625" t="s">
        <v>5360</v>
      </c>
      <c r="B54" s="626" t="s">
        <v>5377</v>
      </c>
      <c r="C54" s="626" t="s">
        <v>5450</v>
      </c>
      <c r="D54" s="626" t="s">
        <v>5449</v>
      </c>
      <c r="E54" s="629"/>
      <c r="F54" s="629"/>
      <c r="G54" s="626"/>
      <c r="H54" s="626"/>
      <c r="I54" s="629"/>
      <c r="J54" s="629"/>
      <c r="K54" s="626"/>
      <c r="L54" s="626"/>
      <c r="M54" s="629">
        <v>2</v>
      </c>
      <c r="N54" s="629">
        <v>862</v>
      </c>
      <c r="O54" s="642"/>
      <c r="P54" s="630">
        <v>431</v>
      </c>
    </row>
    <row r="55" spans="1:16" ht="14.4" customHeight="1" x14ac:dyDescent="0.3">
      <c r="A55" s="625" t="s">
        <v>5360</v>
      </c>
      <c r="B55" s="626" t="s">
        <v>5377</v>
      </c>
      <c r="C55" s="626" t="s">
        <v>5451</v>
      </c>
      <c r="D55" s="626" t="s">
        <v>5452</v>
      </c>
      <c r="E55" s="629">
        <v>40</v>
      </c>
      <c r="F55" s="629">
        <v>16800</v>
      </c>
      <c r="G55" s="626">
        <v>1</v>
      </c>
      <c r="H55" s="626">
        <v>420</v>
      </c>
      <c r="I55" s="629">
        <v>3</v>
      </c>
      <c r="J55" s="629">
        <v>1269</v>
      </c>
      <c r="K55" s="626">
        <v>7.5535714285714289E-2</v>
      </c>
      <c r="L55" s="626">
        <v>423</v>
      </c>
      <c r="M55" s="629">
        <v>21</v>
      </c>
      <c r="N55" s="629">
        <v>8946</v>
      </c>
      <c r="O55" s="642">
        <v>0.53249999999999997</v>
      </c>
      <c r="P55" s="630">
        <v>426</v>
      </c>
    </row>
    <row r="56" spans="1:16" ht="14.4" customHeight="1" x14ac:dyDescent="0.3">
      <c r="A56" s="625" t="s">
        <v>5360</v>
      </c>
      <c r="B56" s="626" t="s">
        <v>5377</v>
      </c>
      <c r="C56" s="626" t="s">
        <v>5453</v>
      </c>
      <c r="D56" s="626" t="s">
        <v>5439</v>
      </c>
      <c r="E56" s="629"/>
      <c r="F56" s="629"/>
      <c r="G56" s="626"/>
      <c r="H56" s="626"/>
      <c r="I56" s="629"/>
      <c r="J56" s="629"/>
      <c r="K56" s="626"/>
      <c r="L56" s="626"/>
      <c r="M56" s="629">
        <v>0</v>
      </c>
      <c r="N56" s="629">
        <v>0</v>
      </c>
      <c r="O56" s="642"/>
      <c r="P56" s="630"/>
    </row>
    <row r="57" spans="1:16" ht="14.4" customHeight="1" x14ac:dyDescent="0.3">
      <c r="A57" s="625" t="s">
        <v>5360</v>
      </c>
      <c r="B57" s="626" t="s">
        <v>5377</v>
      </c>
      <c r="C57" s="626" t="s">
        <v>5454</v>
      </c>
      <c r="D57" s="626" t="s">
        <v>5455</v>
      </c>
      <c r="E57" s="629"/>
      <c r="F57" s="629"/>
      <c r="G57" s="626"/>
      <c r="H57" s="626"/>
      <c r="I57" s="629"/>
      <c r="J57" s="629"/>
      <c r="K57" s="626"/>
      <c r="L57" s="626"/>
      <c r="M57" s="629">
        <v>217</v>
      </c>
      <c r="N57" s="629">
        <v>16492</v>
      </c>
      <c r="O57" s="642"/>
      <c r="P57" s="630">
        <v>76</v>
      </c>
    </row>
    <row r="58" spans="1:16" ht="14.4" customHeight="1" x14ac:dyDescent="0.3">
      <c r="A58" s="625" t="s">
        <v>5360</v>
      </c>
      <c r="B58" s="626" t="s">
        <v>5377</v>
      </c>
      <c r="C58" s="626" t="s">
        <v>5456</v>
      </c>
      <c r="D58" s="626" t="s">
        <v>5457</v>
      </c>
      <c r="E58" s="629">
        <v>1087</v>
      </c>
      <c r="F58" s="629">
        <v>176094</v>
      </c>
      <c r="G58" s="626">
        <v>1</v>
      </c>
      <c r="H58" s="626">
        <v>162</v>
      </c>
      <c r="I58" s="629">
        <v>1222</v>
      </c>
      <c r="J58" s="629">
        <v>197964</v>
      </c>
      <c r="K58" s="626">
        <v>1.124195032198712</v>
      </c>
      <c r="L58" s="626">
        <v>162</v>
      </c>
      <c r="M58" s="629">
        <v>1548</v>
      </c>
      <c r="N58" s="629">
        <v>252324</v>
      </c>
      <c r="O58" s="642">
        <v>1.4328937953592968</v>
      </c>
      <c r="P58" s="630">
        <v>163</v>
      </c>
    </row>
    <row r="59" spans="1:16" ht="14.4" customHeight="1" x14ac:dyDescent="0.3">
      <c r="A59" s="625" t="s">
        <v>5360</v>
      </c>
      <c r="B59" s="626" t="s">
        <v>5377</v>
      </c>
      <c r="C59" s="626" t="s">
        <v>5458</v>
      </c>
      <c r="D59" s="626" t="s">
        <v>5459</v>
      </c>
      <c r="E59" s="629">
        <v>264</v>
      </c>
      <c r="F59" s="629">
        <v>168960</v>
      </c>
      <c r="G59" s="626">
        <v>1</v>
      </c>
      <c r="H59" s="626">
        <v>640</v>
      </c>
      <c r="I59" s="629">
        <v>260</v>
      </c>
      <c r="J59" s="629">
        <v>166920</v>
      </c>
      <c r="K59" s="626">
        <v>0.98792613636363635</v>
      </c>
      <c r="L59" s="626">
        <v>642</v>
      </c>
      <c r="M59" s="629">
        <v>243</v>
      </c>
      <c r="N59" s="629">
        <v>156735</v>
      </c>
      <c r="O59" s="642">
        <v>0.92764559659090906</v>
      </c>
      <c r="P59" s="630">
        <v>645</v>
      </c>
    </row>
    <row r="60" spans="1:16" ht="14.4" customHeight="1" x14ac:dyDescent="0.3">
      <c r="A60" s="625" t="s">
        <v>5360</v>
      </c>
      <c r="B60" s="626" t="s">
        <v>5377</v>
      </c>
      <c r="C60" s="626" t="s">
        <v>5460</v>
      </c>
      <c r="D60" s="626" t="s">
        <v>5461</v>
      </c>
      <c r="E60" s="629">
        <v>1</v>
      </c>
      <c r="F60" s="629">
        <v>715</v>
      </c>
      <c r="G60" s="626">
        <v>1</v>
      </c>
      <c r="H60" s="626">
        <v>715</v>
      </c>
      <c r="I60" s="629"/>
      <c r="J60" s="629"/>
      <c r="K60" s="626"/>
      <c r="L60" s="626"/>
      <c r="M60" s="629"/>
      <c r="N60" s="629"/>
      <c r="O60" s="642"/>
      <c r="P60" s="630"/>
    </row>
    <row r="61" spans="1:16" ht="14.4" customHeight="1" x14ac:dyDescent="0.3">
      <c r="A61" s="625" t="s">
        <v>5360</v>
      </c>
      <c r="B61" s="626" t="s">
        <v>5377</v>
      </c>
      <c r="C61" s="626" t="s">
        <v>5462</v>
      </c>
      <c r="D61" s="626" t="s">
        <v>5463</v>
      </c>
      <c r="E61" s="629">
        <v>1</v>
      </c>
      <c r="F61" s="629">
        <v>107</v>
      </c>
      <c r="G61" s="626">
        <v>1</v>
      </c>
      <c r="H61" s="626">
        <v>107</v>
      </c>
      <c r="I61" s="629">
        <v>5</v>
      </c>
      <c r="J61" s="629">
        <v>535</v>
      </c>
      <c r="K61" s="626">
        <v>5</v>
      </c>
      <c r="L61" s="626">
        <v>107</v>
      </c>
      <c r="M61" s="629"/>
      <c r="N61" s="629"/>
      <c r="O61" s="642"/>
      <c r="P61" s="630"/>
    </row>
    <row r="62" spans="1:16" ht="14.4" customHeight="1" x14ac:dyDescent="0.3">
      <c r="A62" s="625" t="s">
        <v>5360</v>
      </c>
      <c r="B62" s="626" t="s">
        <v>5377</v>
      </c>
      <c r="C62" s="626" t="s">
        <v>5464</v>
      </c>
      <c r="D62" s="626" t="s">
        <v>5465</v>
      </c>
      <c r="E62" s="629"/>
      <c r="F62" s="629"/>
      <c r="G62" s="626"/>
      <c r="H62" s="626"/>
      <c r="I62" s="629">
        <v>1</v>
      </c>
      <c r="J62" s="629">
        <v>210</v>
      </c>
      <c r="K62" s="626"/>
      <c r="L62" s="626">
        <v>210</v>
      </c>
      <c r="M62" s="629">
        <v>2</v>
      </c>
      <c r="N62" s="629">
        <v>422</v>
      </c>
      <c r="O62" s="642"/>
      <c r="P62" s="630">
        <v>211</v>
      </c>
    </row>
    <row r="63" spans="1:16" ht="14.4" customHeight="1" thickBot="1" x14ac:dyDescent="0.35">
      <c r="A63" s="631" t="s">
        <v>5360</v>
      </c>
      <c r="B63" s="632" t="s">
        <v>5377</v>
      </c>
      <c r="C63" s="632" t="s">
        <v>5466</v>
      </c>
      <c r="D63" s="632" t="s">
        <v>5467</v>
      </c>
      <c r="E63" s="635"/>
      <c r="F63" s="635"/>
      <c r="G63" s="632"/>
      <c r="H63" s="632"/>
      <c r="I63" s="635"/>
      <c r="J63" s="635"/>
      <c r="K63" s="632"/>
      <c r="L63" s="632"/>
      <c r="M63" s="635">
        <v>292</v>
      </c>
      <c r="N63" s="635">
        <v>30952</v>
      </c>
      <c r="O63" s="643"/>
      <c r="P63" s="636">
        <v>106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139053122</v>
      </c>
      <c r="C3" s="431">
        <f t="shared" ref="C3:R3" si="0">SUBTOTAL(9,C6:C1048576)</f>
        <v>27</v>
      </c>
      <c r="D3" s="431">
        <f t="shared" si="0"/>
        <v>146800221</v>
      </c>
      <c r="E3" s="431">
        <f t="shared" si="0"/>
        <v>40.024171053667331</v>
      </c>
      <c r="F3" s="431">
        <f t="shared" si="0"/>
        <v>141963176</v>
      </c>
      <c r="G3" s="432">
        <f>IF(B3&lt;&gt;0,F3/B3,"")</f>
        <v>1.0209276423149996</v>
      </c>
      <c r="H3" s="430">
        <f t="shared" si="0"/>
        <v>9954137.3499999996</v>
      </c>
      <c r="I3" s="431">
        <f t="shared" si="0"/>
        <v>10</v>
      </c>
      <c r="J3" s="431">
        <f t="shared" si="0"/>
        <v>9594373.0300000012</v>
      </c>
      <c r="K3" s="431">
        <f t="shared" si="0"/>
        <v>7.5337827256360175</v>
      </c>
      <c r="L3" s="431">
        <f t="shared" si="0"/>
        <v>9741107.7400000002</v>
      </c>
      <c r="M3" s="433">
        <f>IF(H3&lt;&gt;0,L3/H3,"")</f>
        <v>0.97859888782828586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x14ac:dyDescent="0.3">
      <c r="A6" s="652" t="s">
        <v>5468</v>
      </c>
      <c r="B6" s="783">
        <v>100062</v>
      </c>
      <c r="C6" s="620">
        <v>1</v>
      </c>
      <c r="D6" s="783">
        <v>152750</v>
      </c>
      <c r="E6" s="620">
        <v>1.5265535368071796</v>
      </c>
      <c r="F6" s="783">
        <v>177359</v>
      </c>
      <c r="G6" s="641">
        <v>1.7724910555455617</v>
      </c>
      <c r="H6" s="783"/>
      <c r="I6" s="620"/>
      <c r="J6" s="783"/>
      <c r="K6" s="620"/>
      <c r="L6" s="783">
        <v>2714.25</v>
      </c>
      <c r="M6" s="641"/>
      <c r="N6" s="783"/>
      <c r="O6" s="620"/>
      <c r="P6" s="783"/>
      <c r="Q6" s="620"/>
      <c r="R6" s="783"/>
      <c r="S6" s="672"/>
    </row>
    <row r="7" spans="1:19" ht="14.4" customHeight="1" x14ac:dyDescent="0.3">
      <c r="A7" s="653" t="s">
        <v>5469</v>
      </c>
      <c r="B7" s="784">
        <v>211679</v>
      </c>
      <c r="C7" s="626">
        <v>1</v>
      </c>
      <c r="D7" s="784">
        <v>186374</v>
      </c>
      <c r="E7" s="626">
        <v>0.88045578446610195</v>
      </c>
      <c r="F7" s="784">
        <v>217075</v>
      </c>
      <c r="G7" s="642">
        <v>1.0254914280585226</v>
      </c>
      <c r="H7" s="784"/>
      <c r="I7" s="626"/>
      <c r="J7" s="784">
        <v>500</v>
      </c>
      <c r="K7" s="626"/>
      <c r="L7" s="784">
        <v>7238</v>
      </c>
      <c r="M7" s="642"/>
      <c r="N7" s="784"/>
      <c r="O7" s="626"/>
      <c r="P7" s="784"/>
      <c r="Q7" s="626"/>
      <c r="R7" s="784"/>
      <c r="S7" s="673"/>
    </row>
    <row r="8" spans="1:19" ht="14.4" customHeight="1" x14ac:dyDescent="0.3">
      <c r="A8" s="653" t="s">
        <v>5470</v>
      </c>
      <c r="B8" s="784">
        <v>58719</v>
      </c>
      <c r="C8" s="626">
        <v>1</v>
      </c>
      <c r="D8" s="784">
        <v>39761</v>
      </c>
      <c r="E8" s="626">
        <v>0.67714027827449375</v>
      </c>
      <c r="F8" s="784">
        <v>34237</v>
      </c>
      <c r="G8" s="642">
        <v>0.58306510669459632</v>
      </c>
      <c r="H8" s="784"/>
      <c r="I8" s="626"/>
      <c r="J8" s="784">
        <v>1347</v>
      </c>
      <c r="K8" s="626"/>
      <c r="L8" s="784">
        <v>1147.3899999999999</v>
      </c>
      <c r="M8" s="642"/>
      <c r="N8" s="784"/>
      <c r="O8" s="626"/>
      <c r="P8" s="784"/>
      <c r="Q8" s="626"/>
      <c r="R8" s="784"/>
      <c r="S8" s="673"/>
    </row>
    <row r="9" spans="1:19" ht="14.4" customHeight="1" x14ac:dyDescent="0.3">
      <c r="A9" s="653" t="s">
        <v>5471</v>
      </c>
      <c r="B9" s="784">
        <v>14773332</v>
      </c>
      <c r="C9" s="626">
        <v>1</v>
      </c>
      <c r="D9" s="784">
        <v>12016485</v>
      </c>
      <c r="E9" s="626">
        <v>0.81339030355508157</v>
      </c>
      <c r="F9" s="784">
        <v>13212162</v>
      </c>
      <c r="G9" s="642">
        <v>0.89432512584161783</v>
      </c>
      <c r="H9" s="784">
        <v>461059.13</v>
      </c>
      <c r="I9" s="626">
        <v>1</v>
      </c>
      <c r="J9" s="784">
        <v>371910</v>
      </c>
      <c r="K9" s="626">
        <v>0.80664274016220006</v>
      </c>
      <c r="L9" s="784">
        <v>753531.82000000007</v>
      </c>
      <c r="M9" s="642">
        <v>1.634349633202145</v>
      </c>
      <c r="N9" s="784"/>
      <c r="O9" s="626"/>
      <c r="P9" s="784"/>
      <c r="Q9" s="626"/>
      <c r="R9" s="784"/>
      <c r="S9" s="673"/>
    </row>
    <row r="10" spans="1:19" ht="14.4" customHeight="1" x14ac:dyDescent="0.3">
      <c r="A10" s="653" t="s">
        <v>5472</v>
      </c>
      <c r="B10" s="784">
        <v>4790450</v>
      </c>
      <c r="C10" s="626">
        <v>1</v>
      </c>
      <c r="D10" s="784">
        <v>4284290</v>
      </c>
      <c r="E10" s="626">
        <v>0.89433978018766502</v>
      </c>
      <c r="F10" s="784">
        <v>4509839</v>
      </c>
      <c r="G10" s="642">
        <v>0.94142283084052647</v>
      </c>
      <c r="H10" s="784">
        <v>27845.199999999997</v>
      </c>
      <c r="I10" s="626">
        <v>1</v>
      </c>
      <c r="J10" s="784">
        <v>30243.119999999999</v>
      </c>
      <c r="K10" s="626">
        <v>1.0861160990044965</v>
      </c>
      <c r="L10" s="784">
        <v>150816.51</v>
      </c>
      <c r="M10" s="642">
        <v>5.4162480427506363</v>
      </c>
      <c r="N10" s="784"/>
      <c r="O10" s="626"/>
      <c r="P10" s="784"/>
      <c r="Q10" s="626"/>
      <c r="R10" s="784"/>
      <c r="S10" s="673"/>
    </row>
    <row r="11" spans="1:19" ht="14.4" customHeight="1" x14ac:dyDescent="0.3">
      <c r="A11" s="653" t="s">
        <v>5473</v>
      </c>
      <c r="B11" s="784">
        <v>8974790</v>
      </c>
      <c r="C11" s="626">
        <v>1</v>
      </c>
      <c r="D11" s="784">
        <v>9080732</v>
      </c>
      <c r="E11" s="626">
        <v>1.0118043987658765</v>
      </c>
      <c r="F11" s="784">
        <v>9374647</v>
      </c>
      <c r="G11" s="642">
        <v>1.0445533544517476</v>
      </c>
      <c r="H11" s="784">
        <v>27314.340000000004</v>
      </c>
      <c r="I11" s="626">
        <v>1</v>
      </c>
      <c r="J11" s="784">
        <v>18111.120000000003</v>
      </c>
      <c r="K11" s="626">
        <v>0.66306269893396652</v>
      </c>
      <c r="L11" s="784">
        <v>521865.27000000008</v>
      </c>
      <c r="M11" s="642">
        <v>19.105908105412762</v>
      </c>
      <c r="N11" s="784"/>
      <c r="O11" s="626"/>
      <c r="P11" s="784"/>
      <c r="Q11" s="626"/>
      <c r="R11" s="784"/>
      <c r="S11" s="673"/>
    </row>
    <row r="12" spans="1:19" ht="14.4" customHeight="1" x14ac:dyDescent="0.3">
      <c r="A12" s="653" t="s">
        <v>5474</v>
      </c>
      <c r="B12" s="784">
        <v>62223446</v>
      </c>
      <c r="C12" s="626">
        <v>1</v>
      </c>
      <c r="D12" s="784">
        <v>67875910</v>
      </c>
      <c r="E12" s="626">
        <v>1.090841384773193</v>
      </c>
      <c r="F12" s="784">
        <v>63515856</v>
      </c>
      <c r="G12" s="642">
        <v>1.0207704664894324</v>
      </c>
      <c r="H12" s="784">
        <v>9347138.4000000004</v>
      </c>
      <c r="I12" s="626">
        <v>1</v>
      </c>
      <c r="J12" s="784">
        <v>9055290.4600000009</v>
      </c>
      <c r="K12" s="626">
        <v>0.96877676059659079</v>
      </c>
      <c r="L12" s="784">
        <v>6945982.1700000009</v>
      </c>
      <c r="M12" s="642">
        <v>0.74311322596870932</v>
      </c>
      <c r="N12" s="784"/>
      <c r="O12" s="626"/>
      <c r="P12" s="784"/>
      <c r="Q12" s="626"/>
      <c r="R12" s="784"/>
      <c r="S12" s="673"/>
    </row>
    <row r="13" spans="1:19" ht="14.4" customHeight="1" x14ac:dyDescent="0.3">
      <c r="A13" s="653" t="s">
        <v>5475</v>
      </c>
      <c r="B13" s="784">
        <v>7602068</v>
      </c>
      <c r="C13" s="626">
        <v>1</v>
      </c>
      <c r="D13" s="784">
        <v>7915214</v>
      </c>
      <c r="E13" s="626">
        <v>1.041192212434827</v>
      </c>
      <c r="F13" s="784">
        <v>7211448</v>
      </c>
      <c r="G13" s="642">
        <v>0.94861661326891578</v>
      </c>
      <c r="H13" s="784"/>
      <c r="I13" s="626"/>
      <c r="J13" s="784"/>
      <c r="K13" s="626"/>
      <c r="L13" s="784">
        <v>213521</v>
      </c>
      <c r="M13" s="642"/>
      <c r="N13" s="784"/>
      <c r="O13" s="626"/>
      <c r="P13" s="784"/>
      <c r="Q13" s="626"/>
      <c r="R13" s="784"/>
      <c r="S13" s="673"/>
    </row>
    <row r="14" spans="1:19" ht="14.4" customHeight="1" x14ac:dyDescent="0.3">
      <c r="A14" s="653" t="s">
        <v>5476</v>
      </c>
      <c r="B14" s="784">
        <v>159719</v>
      </c>
      <c r="C14" s="626">
        <v>1</v>
      </c>
      <c r="D14" s="784">
        <v>128953</v>
      </c>
      <c r="E14" s="626">
        <v>0.80737420094040158</v>
      </c>
      <c r="F14" s="784">
        <v>136393</v>
      </c>
      <c r="G14" s="642">
        <v>0.85395601024298928</v>
      </c>
      <c r="H14" s="784"/>
      <c r="I14" s="626"/>
      <c r="J14" s="784"/>
      <c r="K14" s="626"/>
      <c r="L14" s="784">
        <v>3619</v>
      </c>
      <c r="M14" s="642"/>
      <c r="N14" s="784"/>
      <c r="O14" s="626"/>
      <c r="P14" s="784"/>
      <c r="Q14" s="626"/>
      <c r="R14" s="784"/>
      <c r="S14" s="673"/>
    </row>
    <row r="15" spans="1:19" ht="14.4" customHeight="1" x14ac:dyDescent="0.3">
      <c r="A15" s="653" t="s">
        <v>5477</v>
      </c>
      <c r="B15" s="784">
        <v>5442222</v>
      </c>
      <c r="C15" s="626">
        <v>1</v>
      </c>
      <c r="D15" s="784">
        <v>6288717</v>
      </c>
      <c r="E15" s="626">
        <v>1.155542166416585</v>
      </c>
      <c r="F15" s="784">
        <v>6025796</v>
      </c>
      <c r="G15" s="642">
        <v>1.107230833288315</v>
      </c>
      <c r="H15" s="784">
        <v>7632.39</v>
      </c>
      <c r="I15" s="626">
        <v>1</v>
      </c>
      <c r="J15" s="784">
        <v>2310</v>
      </c>
      <c r="K15" s="626">
        <v>0.30265748998675379</v>
      </c>
      <c r="L15" s="784">
        <v>89247.03</v>
      </c>
      <c r="M15" s="642">
        <v>11.693195709338752</v>
      </c>
      <c r="N15" s="784"/>
      <c r="O15" s="626"/>
      <c r="P15" s="784"/>
      <c r="Q15" s="626"/>
      <c r="R15" s="784"/>
      <c r="S15" s="673"/>
    </row>
    <row r="16" spans="1:19" ht="14.4" customHeight="1" x14ac:dyDescent="0.3">
      <c r="A16" s="653" t="s">
        <v>5478</v>
      </c>
      <c r="B16" s="784">
        <v>9083892</v>
      </c>
      <c r="C16" s="626">
        <v>1</v>
      </c>
      <c r="D16" s="784">
        <v>9223022</v>
      </c>
      <c r="E16" s="626">
        <v>1.0153161222084102</v>
      </c>
      <c r="F16" s="784">
        <v>9095397</v>
      </c>
      <c r="G16" s="642">
        <v>1.0012665276073296</v>
      </c>
      <c r="H16" s="784">
        <v>3511.95</v>
      </c>
      <c r="I16" s="626">
        <v>1</v>
      </c>
      <c r="J16" s="784">
        <v>2183.7599999999998</v>
      </c>
      <c r="K16" s="626">
        <v>0.62180839704437707</v>
      </c>
      <c r="L16" s="784">
        <v>321248.05000000005</v>
      </c>
      <c r="M16" s="642">
        <v>91.47284272270393</v>
      </c>
      <c r="N16" s="784"/>
      <c r="O16" s="626"/>
      <c r="P16" s="784"/>
      <c r="Q16" s="626"/>
      <c r="R16" s="784"/>
      <c r="S16" s="673"/>
    </row>
    <row r="17" spans="1:19" ht="14.4" customHeight="1" x14ac:dyDescent="0.3">
      <c r="A17" s="653" t="s">
        <v>5479</v>
      </c>
      <c r="B17" s="784">
        <v>5988452</v>
      </c>
      <c r="C17" s="626">
        <v>1</v>
      </c>
      <c r="D17" s="784">
        <v>3882167</v>
      </c>
      <c r="E17" s="626">
        <v>0.64827554767075035</v>
      </c>
      <c r="F17" s="784">
        <v>3498112</v>
      </c>
      <c r="G17" s="642">
        <v>0.58414294712556769</v>
      </c>
      <c r="H17" s="784">
        <v>5384.9900000000007</v>
      </c>
      <c r="I17" s="626">
        <v>1</v>
      </c>
      <c r="J17" s="784">
        <v>1213.1999999999998</v>
      </c>
      <c r="K17" s="626">
        <v>0.22529289747984671</v>
      </c>
      <c r="L17" s="784">
        <v>128120.84</v>
      </c>
      <c r="M17" s="642">
        <v>23.792215027325952</v>
      </c>
      <c r="N17" s="784"/>
      <c r="O17" s="626"/>
      <c r="P17" s="784"/>
      <c r="Q17" s="626"/>
      <c r="R17" s="784"/>
      <c r="S17" s="673"/>
    </row>
    <row r="18" spans="1:19" ht="14.4" customHeight="1" x14ac:dyDescent="0.3">
      <c r="A18" s="653" t="s">
        <v>5480</v>
      </c>
      <c r="B18" s="784">
        <v>4699082</v>
      </c>
      <c r="C18" s="626">
        <v>1</v>
      </c>
      <c r="D18" s="784">
        <v>4495699</v>
      </c>
      <c r="E18" s="626">
        <v>0.95671856758405149</v>
      </c>
      <c r="F18" s="784">
        <v>4025093</v>
      </c>
      <c r="G18" s="642">
        <v>0.85657007049461997</v>
      </c>
      <c r="H18" s="784"/>
      <c r="I18" s="626"/>
      <c r="J18" s="784"/>
      <c r="K18" s="626"/>
      <c r="L18" s="784">
        <v>18095</v>
      </c>
      <c r="M18" s="642"/>
      <c r="N18" s="784"/>
      <c r="O18" s="626"/>
      <c r="P18" s="784"/>
      <c r="Q18" s="626"/>
      <c r="R18" s="784"/>
      <c r="S18" s="673"/>
    </row>
    <row r="19" spans="1:19" ht="14.4" customHeight="1" x14ac:dyDescent="0.3">
      <c r="A19" s="653" t="s">
        <v>5481</v>
      </c>
      <c r="B19" s="784">
        <v>1254631</v>
      </c>
      <c r="C19" s="626">
        <v>1</v>
      </c>
      <c r="D19" s="784">
        <v>1124108</v>
      </c>
      <c r="E19" s="626">
        <v>0.89596702137919437</v>
      </c>
      <c r="F19" s="784">
        <v>969537</v>
      </c>
      <c r="G19" s="642">
        <v>0.77276665409989076</v>
      </c>
      <c r="H19" s="784"/>
      <c r="I19" s="626"/>
      <c r="J19" s="784"/>
      <c r="K19" s="626"/>
      <c r="L19" s="784">
        <v>11761.75</v>
      </c>
      <c r="M19" s="642"/>
      <c r="N19" s="784"/>
      <c r="O19" s="626"/>
      <c r="P19" s="784"/>
      <c r="Q19" s="626"/>
      <c r="R19" s="784"/>
      <c r="S19" s="673"/>
    </row>
    <row r="20" spans="1:19" ht="14.4" customHeight="1" x14ac:dyDescent="0.3">
      <c r="A20" s="653" t="s">
        <v>5482</v>
      </c>
      <c r="B20" s="784">
        <v>427947</v>
      </c>
      <c r="C20" s="626">
        <v>1</v>
      </c>
      <c r="D20" s="784">
        <v>323785</v>
      </c>
      <c r="E20" s="626">
        <v>0.75660070055404061</v>
      </c>
      <c r="F20" s="784">
        <v>448943</v>
      </c>
      <c r="G20" s="642">
        <v>1.0490621502195365</v>
      </c>
      <c r="H20" s="784"/>
      <c r="I20" s="626"/>
      <c r="J20" s="784"/>
      <c r="K20" s="626"/>
      <c r="L20" s="784">
        <v>8142.75</v>
      </c>
      <c r="M20" s="642"/>
      <c r="N20" s="784"/>
      <c r="O20" s="626"/>
      <c r="P20" s="784"/>
      <c r="Q20" s="626"/>
      <c r="R20" s="784"/>
      <c r="S20" s="673"/>
    </row>
    <row r="21" spans="1:19" ht="14.4" customHeight="1" x14ac:dyDescent="0.3">
      <c r="A21" s="653" t="s">
        <v>5483</v>
      </c>
      <c r="B21" s="784">
        <v>321689</v>
      </c>
      <c r="C21" s="626">
        <v>1</v>
      </c>
      <c r="D21" s="784">
        <v>278791</v>
      </c>
      <c r="E21" s="626">
        <v>0.86664760063290947</v>
      </c>
      <c r="F21" s="784">
        <v>418320</v>
      </c>
      <c r="G21" s="642">
        <v>1.3003863980428303</v>
      </c>
      <c r="H21" s="784"/>
      <c r="I21" s="626"/>
      <c r="J21" s="784"/>
      <c r="K21" s="626"/>
      <c r="L21" s="784">
        <v>5428.5</v>
      </c>
      <c r="M21" s="642"/>
      <c r="N21" s="784"/>
      <c r="O21" s="626"/>
      <c r="P21" s="784"/>
      <c r="Q21" s="626"/>
      <c r="R21" s="784"/>
      <c r="S21" s="673"/>
    </row>
    <row r="22" spans="1:19" ht="14.4" customHeight="1" x14ac:dyDescent="0.3">
      <c r="A22" s="653" t="s">
        <v>5484</v>
      </c>
      <c r="B22" s="784">
        <v>62294</v>
      </c>
      <c r="C22" s="626">
        <v>1</v>
      </c>
      <c r="D22" s="784">
        <v>154583</v>
      </c>
      <c r="E22" s="626">
        <v>2.4815070472276624</v>
      </c>
      <c r="F22" s="784">
        <v>161785</v>
      </c>
      <c r="G22" s="642">
        <v>2.5971201078755577</v>
      </c>
      <c r="H22" s="784"/>
      <c r="I22" s="626"/>
      <c r="J22" s="784"/>
      <c r="K22" s="626"/>
      <c r="L22" s="784"/>
      <c r="M22" s="642"/>
      <c r="N22" s="784"/>
      <c r="O22" s="626"/>
      <c r="P22" s="784"/>
      <c r="Q22" s="626"/>
      <c r="R22" s="784"/>
      <c r="S22" s="673"/>
    </row>
    <row r="23" spans="1:19" ht="14.4" customHeight="1" x14ac:dyDescent="0.3">
      <c r="A23" s="653" t="s">
        <v>5485</v>
      </c>
      <c r="B23" s="784">
        <v>2421</v>
      </c>
      <c r="C23" s="626">
        <v>1</v>
      </c>
      <c r="D23" s="784">
        <v>883</v>
      </c>
      <c r="E23" s="626">
        <v>0.36472532011565467</v>
      </c>
      <c r="F23" s="784">
        <v>981</v>
      </c>
      <c r="G23" s="642">
        <v>0.40520446096654272</v>
      </c>
      <c r="H23" s="784"/>
      <c r="I23" s="626"/>
      <c r="J23" s="784"/>
      <c r="K23" s="626"/>
      <c r="L23" s="784"/>
      <c r="M23" s="642"/>
      <c r="N23" s="784"/>
      <c r="O23" s="626"/>
      <c r="P23" s="784"/>
      <c r="Q23" s="626"/>
      <c r="R23" s="784"/>
      <c r="S23" s="673"/>
    </row>
    <row r="24" spans="1:19" ht="14.4" customHeight="1" x14ac:dyDescent="0.3">
      <c r="A24" s="653" t="s">
        <v>5486</v>
      </c>
      <c r="B24" s="784">
        <v>133853</v>
      </c>
      <c r="C24" s="626">
        <v>1</v>
      </c>
      <c r="D24" s="784">
        <v>131708</v>
      </c>
      <c r="E24" s="626">
        <v>0.98397495760274334</v>
      </c>
      <c r="F24" s="784">
        <v>153482</v>
      </c>
      <c r="G24" s="642">
        <v>1.1466459474199309</v>
      </c>
      <c r="H24" s="784"/>
      <c r="I24" s="626"/>
      <c r="J24" s="784"/>
      <c r="K24" s="626"/>
      <c r="L24" s="784">
        <v>904.75</v>
      </c>
      <c r="M24" s="642"/>
      <c r="N24" s="784"/>
      <c r="O24" s="626"/>
      <c r="P24" s="784"/>
      <c r="Q24" s="626"/>
      <c r="R24" s="784"/>
      <c r="S24" s="673"/>
    </row>
    <row r="25" spans="1:19" ht="14.4" customHeight="1" x14ac:dyDescent="0.3">
      <c r="A25" s="653" t="s">
        <v>5487</v>
      </c>
      <c r="B25" s="784">
        <v>1584755</v>
      </c>
      <c r="C25" s="626">
        <v>1</v>
      </c>
      <c r="D25" s="784">
        <v>1362739</v>
      </c>
      <c r="E25" s="626">
        <v>0.85990515884158747</v>
      </c>
      <c r="F25" s="784">
        <v>1063348</v>
      </c>
      <c r="G25" s="642">
        <v>0.67098573596549627</v>
      </c>
      <c r="H25" s="784"/>
      <c r="I25" s="626"/>
      <c r="J25" s="784"/>
      <c r="K25" s="626"/>
      <c r="L25" s="784">
        <v>11761.75</v>
      </c>
      <c r="M25" s="642"/>
      <c r="N25" s="784"/>
      <c r="O25" s="626"/>
      <c r="P25" s="784"/>
      <c r="Q25" s="626"/>
      <c r="R25" s="784"/>
      <c r="S25" s="673"/>
    </row>
    <row r="26" spans="1:19" ht="14.4" customHeight="1" x14ac:dyDescent="0.3">
      <c r="A26" s="653" t="s">
        <v>5488</v>
      </c>
      <c r="B26" s="784">
        <v>140851</v>
      </c>
      <c r="C26" s="626">
        <v>1</v>
      </c>
      <c r="D26" s="784">
        <v>102051</v>
      </c>
      <c r="E26" s="626">
        <v>0.72453159721975702</v>
      </c>
      <c r="F26" s="784">
        <v>74767</v>
      </c>
      <c r="G26" s="642">
        <v>0.53082335233686662</v>
      </c>
      <c r="H26" s="784">
        <v>34182.980000000003</v>
      </c>
      <c r="I26" s="626">
        <v>1</v>
      </c>
      <c r="J26" s="784">
        <v>28388.880000000001</v>
      </c>
      <c r="K26" s="626">
        <v>0.83049751660036653</v>
      </c>
      <c r="L26" s="784">
        <v>23050.799999999996</v>
      </c>
      <c r="M26" s="642">
        <v>0.67433559040200686</v>
      </c>
      <c r="N26" s="784"/>
      <c r="O26" s="626"/>
      <c r="P26" s="784"/>
      <c r="Q26" s="626"/>
      <c r="R26" s="784"/>
      <c r="S26" s="673"/>
    </row>
    <row r="27" spans="1:19" ht="14.4" customHeight="1" x14ac:dyDescent="0.3">
      <c r="A27" s="653" t="s">
        <v>5489</v>
      </c>
      <c r="B27" s="784">
        <v>2335259</v>
      </c>
      <c r="C27" s="626">
        <v>1</v>
      </c>
      <c r="D27" s="784">
        <v>1190999</v>
      </c>
      <c r="E27" s="626">
        <v>0.51000724116682561</v>
      </c>
      <c r="F27" s="784"/>
      <c r="G27" s="642"/>
      <c r="H27" s="784">
        <v>1436.52</v>
      </c>
      <c r="I27" s="626">
        <v>1</v>
      </c>
      <c r="J27" s="784">
        <v>727.92</v>
      </c>
      <c r="K27" s="626">
        <v>0.50672458441232981</v>
      </c>
      <c r="L27" s="784"/>
      <c r="M27" s="642"/>
      <c r="N27" s="784"/>
      <c r="O27" s="626"/>
      <c r="P27" s="784"/>
      <c r="Q27" s="626"/>
      <c r="R27" s="784"/>
      <c r="S27" s="673"/>
    </row>
    <row r="28" spans="1:19" ht="14.4" customHeight="1" x14ac:dyDescent="0.3">
      <c r="A28" s="653" t="s">
        <v>5490</v>
      </c>
      <c r="B28" s="784">
        <v>25272</v>
      </c>
      <c r="C28" s="626">
        <v>1</v>
      </c>
      <c r="D28" s="784">
        <v>6082</v>
      </c>
      <c r="E28" s="626">
        <v>0.2406616017727129</v>
      </c>
      <c r="F28" s="784">
        <v>8397</v>
      </c>
      <c r="G28" s="642">
        <v>0.33226495726495725</v>
      </c>
      <c r="H28" s="784"/>
      <c r="I28" s="626"/>
      <c r="J28" s="784"/>
      <c r="K28" s="626"/>
      <c r="L28" s="784"/>
      <c r="M28" s="642"/>
      <c r="N28" s="784"/>
      <c r="O28" s="626"/>
      <c r="P28" s="784"/>
      <c r="Q28" s="626"/>
      <c r="R28" s="784"/>
      <c r="S28" s="673"/>
    </row>
    <row r="29" spans="1:19" ht="14.4" customHeight="1" x14ac:dyDescent="0.3">
      <c r="A29" s="653" t="s">
        <v>5491</v>
      </c>
      <c r="B29" s="784">
        <v>7557727</v>
      </c>
      <c r="C29" s="626">
        <v>1</v>
      </c>
      <c r="D29" s="784">
        <v>7394058</v>
      </c>
      <c r="E29" s="626">
        <v>0.97834415029809885</v>
      </c>
      <c r="F29" s="784">
        <v>7104450</v>
      </c>
      <c r="G29" s="642">
        <v>0.94002469260929911</v>
      </c>
      <c r="H29" s="784">
        <v>38631.450000000004</v>
      </c>
      <c r="I29" s="626">
        <v>1</v>
      </c>
      <c r="J29" s="784">
        <v>58804.929999999993</v>
      </c>
      <c r="K29" s="626">
        <v>1.5222035414150903</v>
      </c>
      <c r="L29" s="784">
        <v>86066.829999999987</v>
      </c>
      <c r="M29" s="642">
        <v>2.2278954064628684</v>
      </c>
      <c r="N29" s="784"/>
      <c r="O29" s="626"/>
      <c r="P29" s="784"/>
      <c r="Q29" s="626"/>
      <c r="R29" s="784"/>
      <c r="S29" s="673"/>
    </row>
    <row r="30" spans="1:19" ht="14.4" customHeight="1" x14ac:dyDescent="0.3">
      <c r="A30" s="653" t="s">
        <v>5492</v>
      </c>
      <c r="B30" s="784">
        <v>4681</v>
      </c>
      <c r="C30" s="626">
        <v>1</v>
      </c>
      <c r="D30" s="784">
        <v>17057</v>
      </c>
      <c r="E30" s="626">
        <v>3.6438795129245887</v>
      </c>
      <c r="F30" s="784">
        <v>9012</v>
      </c>
      <c r="G30" s="642">
        <v>1.9252296517838068</v>
      </c>
      <c r="H30" s="784"/>
      <c r="I30" s="626"/>
      <c r="J30" s="784"/>
      <c r="K30" s="626"/>
      <c r="L30" s="784"/>
      <c r="M30" s="642"/>
      <c r="N30" s="784"/>
      <c r="O30" s="626"/>
      <c r="P30" s="784"/>
      <c r="Q30" s="626"/>
      <c r="R30" s="784"/>
      <c r="S30" s="673"/>
    </row>
    <row r="31" spans="1:19" ht="14.4" customHeight="1" x14ac:dyDescent="0.3">
      <c r="A31" s="653" t="s">
        <v>5493</v>
      </c>
      <c r="B31" s="784">
        <v>11625</v>
      </c>
      <c r="C31" s="626">
        <v>1</v>
      </c>
      <c r="D31" s="784">
        <v>67566</v>
      </c>
      <c r="E31" s="626">
        <v>5.8121290322580643</v>
      </c>
      <c r="F31" s="784">
        <v>60098</v>
      </c>
      <c r="G31" s="642">
        <v>5.1697204301075272</v>
      </c>
      <c r="H31" s="784"/>
      <c r="I31" s="626"/>
      <c r="J31" s="784"/>
      <c r="K31" s="626"/>
      <c r="L31" s="784">
        <v>904.75</v>
      </c>
      <c r="M31" s="642"/>
      <c r="N31" s="784"/>
      <c r="O31" s="626"/>
      <c r="P31" s="784"/>
      <c r="Q31" s="626"/>
      <c r="R31" s="784"/>
      <c r="S31" s="673"/>
    </row>
    <row r="32" spans="1:19" ht="14.4" customHeight="1" thickBot="1" x14ac:dyDescent="0.35">
      <c r="A32" s="786" t="s">
        <v>5494</v>
      </c>
      <c r="B32" s="785">
        <v>1082204</v>
      </c>
      <c r="C32" s="632">
        <v>1</v>
      </c>
      <c r="D32" s="785">
        <v>9075737</v>
      </c>
      <c r="E32" s="632">
        <v>8.3863458275888831</v>
      </c>
      <c r="F32" s="785">
        <v>10456642</v>
      </c>
      <c r="G32" s="643">
        <v>9.6623575592032562</v>
      </c>
      <c r="H32" s="785"/>
      <c r="I32" s="632"/>
      <c r="J32" s="785">
        <v>23342.639999999999</v>
      </c>
      <c r="K32" s="632"/>
      <c r="L32" s="785">
        <v>435939.53</v>
      </c>
      <c r="M32" s="643"/>
      <c r="N32" s="785"/>
      <c r="O32" s="632"/>
      <c r="P32" s="785"/>
      <c r="Q32" s="632"/>
      <c r="R32" s="785"/>
      <c r="S32" s="6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215987.3</v>
      </c>
      <c r="G3" s="358">
        <f t="shared" si="0"/>
        <v>149007259.34999999</v>
      </c>
      <c r="H3" s="358"/>
      <c r="I3" s="358"/>
      <c r="J3" s="358">
        <f t="shared" si="0"/>
        <v>219495.08000000002</v>
      </c>
      <c r="K3" s="358">
        <f t="shared" si="0"/>
        <v>156394594.02999994</v>
      </c>
      <c r="L3" s="358"/>
      <c r="M3" s="358"/>
      <c r="N3" s="358">
        <f t="shared" si="0"/>
        <v>219692.69</v>
      </c>
      <c r="O3" s="358">
        <f t="shared" si="0"/>
        <v>151704283.73999998</v>
      </c>
      <c r="P3" s="136">
        <f>IF(G3=0,0,O3/G3)</f>
        <v>1.0180999529940016</v>
      </c>
      <c r="Q3" s="359">
        <f>IF(N3=0,0,O3/N3)</f>
        <v>690.52950164158847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7" t="s">
        <v>176</v>
      </c>
      <c r="G5" s="788" t="s">
        <v>17</v>
      </c>
      <c r="H5" s="789"/>
      <c r="I5" s="789"/>
      <c r="J5" s="787" t="s">
        <v>176</v>
      </c>
      <c r="K5" s="788" t="s">
        <v>17</v>
      </c>
      <c r="L5" s="789"/>
      <c r="M5" s="789"/>
      <c r="N5" s="787" t="s">
        <v>176</v>
      </c>
      <c r="O5" s="788" t="s">
        <v>17</v>
      </c>
      <c r="P5" s="790"/>
      <c r="Q5" s="782"/>
    </row>
    <row r="6" spans="1:17" ht="14.4" customHeight="1" x14ac:dyDescent="0.3">
      <c r="A6" s="619" t="s">
        <v>5495</v>
      </c>
      <c r="B6" s="620" t="s">
        <v>5360</v>
      </c>
      <c r="C6" s="620" t="s">
        <v>5366</v>
      </c>
      <c r="D6" s="620" t="s">
        <v>5496</v>
      </c>
      <c r="E6" s="620" t="s">
        <v>5497</v>
      </c>
      <c r="F6" s="623"/>
      <c r="G6" s="623"/>
      <c r="H6" s="623"/>
      <c r="I6" s="623"/>
      <c r="J6" s="623"/>
      <c r="K6" s="623"/>
      <c r="L6" s="623"/>
      <c r="M6" s="623"/>
      <c r="N6" s="623">
        <v>3</v>
      </c>
      <c r="O6" s="623">
        <v>2714.25</v>
      </c>
      <c r="P6" s="641"/>
      <c r="Q6" s="624">
        <v>904.75</v>
      </c>
    </row>
    <row r="7" spans="1:17" ht="14.4" customHeight="1" x14ac:dyDescent="0.3">
      <c r="A7" s="625" t="s">
        <v>5495</v>
      </c>
      <c r="B7" s="626" t="s">
        <v>5360</v>
      </c>
      <c r="C7" s="626" t="s">
        <v>5377</v>
      </c>
      <c r="D7" s="626" t="s">
        <v>5380</v>
      </c>
      <c r="E7" s="626" t="s">
        <v>5381</v>
      </c>
      <c r="F7" s="629">
        <v>1</v>
      </c>
      <c r="G7" s="629">
        <v>0</v>
      </c>
      <c r="H7" s="629"/>
      <c r="I7" s="629">
        <v>0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5495</v>
      </c>
      <c r="B8" s="626" t="s">
        <v>5360</v>
      </c>
      <c r="C8" s="626" t="s">
        <v>5377</v>
      </c>
      <c r="D8" s="626" t="s">
        <v>5382</v>
      </c>
      <c r="E8" s="626" t="s">
        <v>5383</v>
      </c>
      <c r="F8" s="629"/>
      <c r="G8" s="629"/>
      <c r="H8" s="629"/>
      <c r="I8" s="629"/>
      <c r="J8" s="629">
        <v>1</v>
      </c>
      <c r="K8" s="629">
        <v>34</v>
      </c>
      <c r="L8" s="629"/>
      <c r="M8" s="629">
        <v>34</v>
      </c>
      <c r="N8" s="629">
        <v>4</v>
      </c>
      <c r="O8" s="629">
        <v>136</v>
      </c>
      <c r="P8" s="642"/>
      <c r="Q8" s="630">
        <v>34</v>
      </c>
    </row>
    <row r="9" spans="1:17" ht="14.4" customHeight="1" x14ac:dyDescent="0.3">
      <c r="A9" s="625" t="s">
        <v>5495</v>
      </c>
      <c r="B9" s="626" t="s">
        <v>5360</v>
      </c>
      <c r="C9" s="626" t="s">
        <v>5377</v>
      </c>
      <c r="D9" s="626" t="s">
        <v>5498</v>
      </c>
      <c r="E9" s="626" t="s">
        <v>5499</v>
      </c>
      <c r="F9" s="629">
        <v>2</v>
      </c>
      <c r="G9" s="629">
        <v>366</v>
      </c>
      <c r="H9" s="629">
        <v>1</v>
      </c>
      <c r="I9" s="629">
        <v>183</v>
      </c>
      <c r="J9" s="629">
        <v>1</v>
      </c>
      <c r="K9" s="629">
        <v>185</v>
      </c>
      <c r="L9" s="629">
        <v>0.50546448087431695</v>
      </c>
      <c r="M9" s="629">
        <v>185</v>
      </c>
      <c r="N9" s="629"/>
      <c r="O9" s="629"/>
      <c r="P9" s="642"/>
      <c r="Q9" s="630"/>
    </row>
    <row r="10" spans="1:17" ht="14.4" customHeight="1" x14ac:dyDescent="0.3">
      <c r="A10" s="625" t="s">
        <v>5495</v>
      </c>
      <c r="B10" s="626" t="s">
        <v>5360</v>
      </c>
      <c r="C10" s="626" t="s">
        <v>5377</v>
      </c>
      <c r="D10" s="626" t="s">
        <v>5388</v>
      </c>
      <c r="E10" s="626" t="s">
        <v>5389</v>
      </c>
      <c r="F10" s="629">
        <v>1</v>
      </c>
      <c r="G10" s="629">
        <v>332</v>
      </c>
      <c r="H10" s="629">
        <v>1</v>
      </c>
      <c r="I10" s="629">
        <v>332</v>
      </c>
      <c r="J10" s="629">
        <v>2</v>
      </c>
      <c r="K10" s="629">
        <v>666</v>
      </c>
      <c r="L10" s="629">
        <v>2.0060240963855422</v>
      </c>
      <c r="M10" s="629">
        <v>333</v>
      </c>
      <c r="N10" s="629"/>
      <c r="O10" s="629"/>
      <c r="P10" s="642"/>
      <c r="Q10" s="630"/>
    </row>
    <row r="11" spans="1:17" ht="14.4" customHeight="1" x14ac:dyDescent="0.3">
      <c r="A11" s="625" t="s">
        <v>5495</v>
      </c>
      <c r="B11" s="626" t="s">
        <v>5360</v>
      </c>
      <c r="C11" s="626" t="s">
        <v>5377</v>
      </c>
      <c r="D11" s="626" t="s">
        <v>5500</v>
      </c>
      <c r="E11" s="626" t="s">
        <v>5501</v>
      </c>
      <c r="F11" s="629"/>
      <c r="G11" s="629"/>
      <c r="H11" s="629"/>
      <c r="I11" s="629"/>
      <c r="J11" s="629">
        <v>1</v>
      </c>
      <c r="K11" s="629">
        <v>852</v>
      </c>
      <c r="L11" s="629"/>
      <c r="M11" s="629">
        <v>852</v>
      </c>
      <c r="N11" s="629"/>
      <c r="O11" s="629"/>
      <c r="P11" s="642"/>
      <c r="Q11" s="630"/>
    </row>
    <row r="12" spans="1:17" ht="14.4" customHeight="1" x14ac:dyDescent="0.3">
      <c r="A12" s="625" t="s">
        <v>5495</v>
      </c>
      <c r="B12" s="626" t="s">
        <v>5360</v>
      </c>
      <c r="C12" s="626" t="s">
        <v>5377</v>
      </c>
      <c r="D12" s="626" t="s">
        <v>5394</v>
      </c>
      <c r="E12" s="626" t="s">
        <v>5395</v>
      </c>
      <c r="F12" s="629">
        <v>2</v>
      </c>
      <c r="G12" s="629">
        <v>1206</v>
      </c>
      <c r="H12" s="629">
        <v>1</v>
      </c>
      <c r="I12" s="629">
        <v>603</v>
      </c>
      <c r="J12" s="629">
        <v>1</v>
      </c>
      <c r="K12" s="629">
        <v>604</v>
      </c>
      <c r="L12" s="629">
        <v>0.50082918739635163</v>
      </c>
      <c r="M12" s="629">
        <v>604</v>
      </c>
      <c r="N12" s="629"/>
      <c r="O12" s="629"/>
      <c r="P12" s="642"/>
      <c r="Q12" s="630"/>
    </row>
    <row r="13" spans="1:17" ht="14.4" customHeight="1" x14ac:dyDescent="0.3">
      <c r="A13" s="625" t="s">
        <v>5495</v>
      </c>
      <c r="B13" s="626" t="s">
        <v>5360</v>
      </c>
      <c r="C13" s="626" t="s">
        <v>5377</v>
      </c>
      <c r="D13" s="626" t="s">
        <v>5404</v>
      </c>
      <c r="E13" s="626" t="s">
        <v>5405</v>
      </c>
      <c r="F13" s="629">
        <v>37</v>
      </c>
      <c r="G13" s="629">
        <v>8510</v>
      </c>
      <c r="H13" s="629">
        <v>1</v>
      </c>
      <c r="I13" s="629">
        <v>230</v>
      </c>
      <c r="J13" s="629">
        <v>39</v>
      </c>
      <c r="K13" s="629">
        <v>9009</v>
      </c>
      <c r="L13" s="629">
        <v>1.0586368977673326</v>
      </c>
      <c r="M13" s="629">
        <v>231</v>
      </c>
      <c r="N13" s="629">
        <v>54</v>
      </c>
      <c r="O13" s="629">
        <v>12528</v>
      </c>
      <c r="P13" s="642">
        <v>1.4721504112808461</v>
      </c>
      <c r="Q13" s="630">
        <v>232</v>
      </c>
    </row>
    <row r="14" spans="1:17" ht="14.4" customHeight="1" x14ac:dyDescent="0.3">
      <c r="A14" s="625" t="s">
        <v>5495</v>
      </c>
      <c r="B14" s="626" t="s">
        <v>5360</v>
      </c>
      <c r="C14" s="626" t="s">
        <v>5377</v>
      </c>
      <c r="D14" s="626" t="s">
        <v>5406</v>
      </c>
      <c r="E14" s="626" t="s">
        <v>5407</v>
      </c>
      <c r="F14" s="629"/>
      <c r="G14" s="629"/>
      <c r="H14" s="629"/>
      <c r="I14" s="629"/>
      <c r="J14" s="629">
        <v>2</v>
      </c>
      <c r="K14" s="629">
        <v>344</v>
      </c>
      <c r="L14" s="629"/>
      <c r="M14" s="629">
        <v>172</v>
      </c>
      <c r="N14" s="629">
        <v>5</v>
      </c>
      <c r="O14" s="629">
        <v>860</v>
      </c>
      <c r="P14" s="642"/>
      <c r="Q14" s="630">
        <v>172</v>
      </c>
    </row>
    <row r="15" spans="1:17" ht="14.4" customHeight="1" x14ac:dyDescent="0.3">
      <c r="A15" s="625" t="s">
        <v>5495</v>
      </c>
      <c r="B15" s="626" t="s">
        <v>5360</v>
      </c>
      <c r="C15" s="626" t="s">
        <v>5377</v>
      </c>
      <c r="D15" s="626" t="s">
        <v>5408</v>
      </c>
      <c r="E15" s="626" t="s">
        <v>5409</v>
      </c>
      <c r="F15" s="629">
        <v>58</v>
      </c>
      <c r="G15" s="629">
        <v>4640</v>
      </c>
      <c r="H15" s="629">
        <v>1</v>
      </c>
      <c r="I15" s="629">
        <v>80</v>
      </c>
      <c r="J15" s="629">
        <v>71</v>
      </c>
      <c r="K15" s="629">
        <v>5751</v>
      </c>
      <c r="L15" s="629">
        <v>1.2394396551724138</v>
      </c>
      <c r="M15" s="629">
        <v>81</v>
      </c>
      <c r="N15" s="629">
        <v>142</v>
      </c>
      <c r="O15" s="629">
        <v>11644</v>
      </c>
      <c r="P15" s="642">
        <v>2.5094827586206896</v>
      </c>
      <c r="Q15" s="630">
        <v>82</v>
      </c>
    </row>
    <row r="16" spans="1:17" ht="14.4" customHeight="1" x14ac:dyDescent="0.3">
      <c r="A16" s="625" t="s">
        <v>5495</v>
      </c>
      <c r="B16" s="626" t="s">
        <v>5360</v>
      </c>
      <c r="C16" s="626" t="s">
        <v>5377</v>
      </c>
      <c r="D16" s="626" t="s">
        <v>5502</v>
      </c>
      <c r="E16" s="626" t="s">
        <v>5503</v>
      </c>
      <c r="F16" s="629">
        <v>20</v>
      </c>
      <c r="G16" s="629">
        <v>10440</v>
      </c>
      <c r="H16" s="629">
        <v>1</v>
      </c>
      <c r="I16" s="629">
        <v>522</v>
      </c>
      <c r="J16" s="629">
        <v>70</v>
      </c>
      <c r="K16" s="629">
        <v>36610</v>
      </c>
      <c r="L16" s="629">
        <v>3.5067049808429118</v>
      </c>
      <c r="M16" s="629">
        <v>523</v>
      </c>
      <c r="N16" s="629">
        <v>28</v>
      </c>
      <c r="O16" s="629">
        <v>14672</v>
      </c>
      <c r="P16" s="642">
        <v>1.4053639846743295</v>
      </c>
      <c r="Q16" s="630">
        <v>524</v>
      </c>
    </row>
    <row r="17" spans="1:17" ht="14.4" customHeight="1" x14ac:dyDescent="0.3">
      <c r="A17" s="625" t="s">
        <v>5495</v>
      </c>
      <c r="B17" s="626" t="s">
        <v>5360</v>
      </c>
      <c r="C17" s="626" t="s">
        <v>5377</v>
      </c>
      <c r="D17" s="626" t="s">
        <v>5410</v>
      </c>
      <c r="E17" s="626" t="s">
        <v>5411</v>
      </c>
      <c r="F17" s="629">
        <v>1</v>
      </c>
      <c r="G17" s="629">
        <v>324</v>
      </c>
      <c r="H17" s="629">
        <v>1</v>
      </c>
      <c r="I17" s="629">
        <v>324</v>
      </c>
      <c r="J17" s="629">
        <v>4</v>
      </c>
      <c r="K17" s="629">
        <v>1304</v>
      </c>
      <c r="L17" s="629">
        <v>4.0246913580246915</v>
      </c>
      <c r="M17" s="629">
        <v>326</v>
      </c>
      <c r="N17" s="629">
        <v>8</v>
      </c>
      <c r="O17" s="629">
        <v>2616</v>
      </c>
      <c r="P17" s="642">
        <v>8.0740740740740744</v>
      </c>
      <c r="Q17" s="630">
        <v>327</v>
      </c>
    </row>
    <row r="18" spans="1:17" ht="14.4" customHeight="1" x14ac:dyDescent="0.3">
      <c r="A18" s="625" t="s">
        <v>5495</v>
      </c>
      <c r="B18" s="626" t="s">
        <v>5360</v>
      </c>
      <c r="C18" s="626" t="s">
        <v>5377</v>
      </c>
      <c r="D18" s="626" t="s">
        <v>5412</v>
      </c>
      <c r="E18" s="626" t="s">
        <v>5413</v>
      </c>
      <c r="F18" s="629">
        <v>1</v>
      </c>
      <c r="G18" s="629">
        <v>734</v>
      </c>
      <c r="H18" s="629">
        <v>1</v>
      </c>
      <c r="I18" s="629">
        <v>734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5495</v>
      </c>
      <c r="B19" s="626" t="s">
        <v>5360</v>
      </c>
      <c r="C19" s="626" t="s">
        <v>5377</v>
      </c>
      <c r="D19" s="626" t="s">
        <v>5504</v>
      </c>
      <c r="E19" s="626" t="s">
        <v>5505</v>
      </c>
      <c r="F19" s="629">
        <v>14</v>
      </c>
      <c r="G19" s="629">
        <v>10248</v>
      </c>
      <c r="H19" s="629">
        <v>1</v>
      </c>
      <c r="I19" s="629">
        <v>732</v>
      </c>
      <c r="J19" s="629">
        <v>40</v>
      </c>
      <c r="K19" s="629">
        <v>29320</v>
      </c>
      <c r="L19" s="629">
        <v>2.8610460577673691</v>
      </c>
      <c r="M19" s="629">
        <v>733</v>
      </c>
      <c r="N19" s="629">
        <v>20</v>
      </c>
      <c r="O19" s="629">
        <v>14680</v>
      </c>
      <c r="P19" s="642">
        <v>1.4324746291959407</v>
      </c>
      <c r="Q19" s="630">
        <v>734</v>
      </c>
    </row>
    <row r="20" spans="1:17" ht="14.4" customHeight="1" x14ac:dyDescent="0.3">
      <c r="A20" s="625" t="s">
        <v>5495</v>
      </c>
      <c r="B20" s="626" t="s">
        <v>5360</v>
      </c>
      <c r="C20" s="626" t="s">
        <v>5377</v>
      </c>
      <c r="D20" s="626" t="s">
        <v>5414</v>
      </c>
      <c r="E20" s="626" t="s">
        <v>5415</v>
      </c>
      <c r="F20" s="629"/>
      <c r="G20" s="629"/>
      <c r="H20" s="629"/>
      <c r="I20" s="629"/>
      <c r="J20" s="629">
        <v>1</v>
      </c>
      <c r="K20" s="629">
        <v>156</v>
      </c>
      <c r="L20" s="629"/>
      <c r="M20" s="629">
        <v>156</v>
      </c>
      <c r="N20" s="629"/>
      <c r="O20" s="629"/>
      <c r="P20" s="642"/>
      <c r="Q20" s="630"/>
    </row>
    <row r="21" spans="1:17" ht="14.4" customHeight="1" x14ac:dyDescent="0.3">
      <c r="A21" s="625" t="s">
        <v>5495</v>
      </c>
      <c r="B21" s="626" t="s">
        <v>5360</v>
      </c>
      <c r="C21" s="626" t="s">
        <v>5377</v>
      </c>
      <c r="D21" s="626" t="s">
        <v>5416</v>
      </c>
      <c r="E21" s="626" t="s">
        <v>5417</v>
      </c>
      <c r="F21" s="629">
        <v>2</v>
      </c>
      <c r="G21" s="629">
        <v>1036</v>
      </c>
      <c r="H21" s="629">
        <v>1</v>
      </c>
      <c r="I21" s="629">
        <v>518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5495</v>
      </c>
      <c r="B22" s="626" t="s">
        <v>5360</v>
      </c>
      <c r="C22" s="626" t="s">
        <v>5377</v>
      </c>
      <c r="D22" s="626" t="s">
        <v>5418</v>
      </c>
      <c r="E22" s="626" t="s">
        <v>5407</v>
      </c>
      <c r="F22" s="629">
        <v>4</v>
      </c>
      <c r="G22" s="629">
        <v>820</v>
      </c>
      <c r="H22" s="629">
        <v>1</v>
      </c>
      <c r="I22" s="629">
        <v>205</v>
      </c>
      <c r="J22" s="629">
        <v>3</v>
      </c>
      <c r="K22" s="629">
        <v>618</v>
      </c>
      <c r="L22" s="629">
        <v>0.75365853658536586</v>
      </c>
      <c r="M22" s="629">
        <v>206</v>
      </c>
      <c r="N22" s="629">
        <v>8</v>
      </c>
      <c r="O22" s="629">
        <v>1656</v>
      </c>
      <c r="P22" s="642">
        <v>2.0195121951219512</v>
      </c>
      <c r="Q22" s="630">
        <v>207</v>
      </c>
    </row>
    <row r="23" spans="1:17" ht="14.4" customHeight="1" x14ac:dyDescent="0.3">
      <c r="A23" s="625" t="s">
        <v>5495</v>
      </c>
      <c r="B23" s="626" t="s">
        <v>5360</v>
      </c>
      <c r="C23" s="626" t="s">
        <v>5377</v>
      </c>
      <c r="D23" s="626" t="s">
        <v>5419</v>
      </c>
      <c r="E23" s="626" t="s">
        <v>5389</v>
      </c>
      <c r="F23" s="629"/>
      <c r="G23" s="629"/>
      <c r="H23" s="629"/>
      <c r="I23" s="629"/>
      <c r="J23" s="629"/>
      <c r="K23" s="629"/>
      <c r="L23" s="629"/>
      <c r="M23" s="629"/>
      <c r="N23" s="629">
        <v>3</v>
      </c>
      <c r="O23" s="629">
        <v>1317</v>
      </c>
      <c r="P23" s="642"/>
      <c r="Q23" s="630">
        <v>439</v>
      </c>
    </row>
    <row r="24" spans="1:17" ht="14.4" customHeight="1" x14ac:dyDescent="0.3">
      <c r="A24" s="625" t="s">
        <v>5495</v>
      </c>
      <c r="B24" s="626" t="s">
        <v>5360</v>
      </c>
      <c r="C24" s="626" t="s">
        <v>5377</v>
      </c>
      <c r="D24" s="626" t="s">
        <v>5420</v>
      </c>
      <c r="E24" s="626" t="s">
        <v>5421</v>
      </c>
      <c r="F24" s="629">
        <v>41</v>
      </c>
      <c r="G24" s="629">
        <v>12054</v>
      </c>
      <c r="H24" s="629">
        <v>1</v>
      </c>
      <c r="I24" s="629">
        <v>294</v>
      </c>
      <c r="J24" s="629">
        <v>25</v>
      </c>
      <c r="K24" s="629">
        <v>7375</v>
      </c>
      <c r="L24" s="629">
        <v>0.61183009789281562</v>
      </c>
      <c r="M24" s="629">
        <v>295</v>
      </c>
      <c r="N24" s="629">
        <v>13</v>
      </c>
      <c r="O24" s="629">
        <v>3848</v>
      </c>
      <c r="P24" s="642">
        <v>0.31923013107682097</v>
      </c>
      <c r="Q24" s="630">
        <v>296</v>
      </c>
    </row>
    <row r="25" spans="1:17" ht="14.4" customHeight="1" x14ac:dyDescent="0.3">
      <c r="A25" s="625" t="s">
        <v>5495</v>
      </c>
      <c r="B25" s="626" t="s">
        <v>5360</v>
      </c>
      <c r="C25" s="626" t="s">
        <v>5377</v>
      </c>
      <c r="D25" s="626" t="s">
        <v>5422</v>
      </c>
      <c r="E25" s="626" t="s">
        <v>5423</v>
      </c>
      <c r="F25" s="629"/>
      <c r="G25" s="629"/>
      <c r="H25" s="629"/>
      <c r="I25" s="629"/>
      <c r="J25" s="629"/>
      <c r="K25" s="629"/>
      <c r="L25" s="629"/>
      <c r="M25" s="629"/>
      <c r="N25" s="629">
        <v>2</v>
      </c>
      <c r="O25" s="629">
        <v>640</v>
      </c>
      <c r="P25" s="642"/>
      <c r="Q25" s="630">
        <v>320</v>
      </c>
    </row>
    <row r="26" spans="1:17" ht="14.4" customHeight="1" x14ac:dyDescent="0.3">
      <c r="A26" s="625" t="s">
        <v>5495</v>
      </c>
      <c r="B26" s="626" t="s">
        <v>5360</v>
      </c>
      <c r="C26" s="626" t="s">
        <v>5377</v>
      </c>
      <c r="D26" s="626" t="s">
        <v>5424</v>
      </c>
      <c r="E26" s="626" t="s">
        <v>5415</v>
      </c>
      <c r="F26" s="629">
        <v>1</v>
      </c>
      <c r="G26" s="629">
        <v>77</v>
      </c>
      <c r="H26" s="629">
        <v>1</v>
      </c>
      <c r="I26" s="629">
        <v>77</v>
      </c>
      <c r="J26" s="629">
        <v>1</v>
      </c>
      <c r="K26" s="629">
        <v>78</v>
      </c>
      <c r="L26" s="629">
        <v>1.0129870129870129</v>
      </c>
      <c r="M26" s="629">
        <v>78</v>
      </c>
      <c r="N26" s="629"/>
      <c r="O26" s="629"/>
      <c r="P26" s="642"/>
      <c r="Q26" s="630"/>
    </row>
    <row r="27" spans="1:17" ht="14.4" customHeight="1" x14ac:dyDescent="0.3">
      <c r="A27" s="625" t="s">
        <v>5495</v>
      </c>
      <c r="B27" s="626" t="s">
        <v>5360</v>
      </c>
      <c r="C27" s="626" t="s">
        <v>5377</v>
      </c>
      <c r="D27" s="626" t="s">
        <v>5425</v>
      </c>
      <c r="E27" s="626" t="s">
        <v>5421</v>
      </c>
      <c r="F27" s="629"/>
      <c r="G27" s="629"/>
      <c r="H27" s="629"/>
      <c r="I27" s="629"/>
      <c r="J27" s="629">
        <v>26</v>
      </c>
      <c r="K27" s="629">
        <v>9412</v>
      </c>
      <c r="L27" s="629"/>
      <c r="M27" s="629">
        <v>362</v>
      </c>
      <c r="N27" s="629">
        <v>7</v>
      </c>
      <c r="O27" s="629">
        <v>2555</v>
      </c>
      <c r="P27" s="642"/>
      <c r="Q27" s="630">
        <v>365</v>
      </c>
    </row>
    <row r="28" spans="1:17" ht="14.4" customHeight="1" x14ac:dyDescent="0.3">
      <c r="A28" s="625" t="s">
        <v>5495</v>
      </c>
      <c r="B28" s="626" t="s">
        <v>5360</v>
      </c>
      <c r="C28" s="626" t="s">
        <v>5377</v>
      </c>
      <c r="D28" s="626" t="s">
        <v>5426</v>
      </c>
      <c r="E28" s="626" t="s">
        <v>5427</v>
      </c>
      <c r="F28" s="629"/>
      <c r="G28" s="629"/>
      <c r="H28" s="629"/>
      <c r="I28" s="629"/>
      <c r="J28" s="629"/>
      <c r="K28" s="629"/>
      <c r="L28" s="629"/>
      <c r="M28" s="629"/>
      <c r="N28" s="629">
        <v>1</v>
      </c>
      <c r="O28" s="629">
        <v>553</v>
      </c>
      <c r="P28" s="642"/>
      <c r="Q28" s="630">
        <v>553</v>
      </c>
    </row>
    <row r="29" spans="1:17" ht="14.4" customHeight="1" x14ac:dyDescent="0.3">
      <c r="A29" s="625" t="s">
        <v>5495</v>
      </c>
      <c r="B29" s="626" t="s">
        <v>5360</v>
      </c>
      <c r="C29" s="626" t="s">
        <v>5377</v>
      </c>
      <c r="D29" s="626" t="s">
        <v>5428</v>
      </c>
      <c r="E29" s="626" t="s">
        <v>5427</v>
      </c>
      <c r="F29" s="629">
        <v>6</v>
      </c>
      <c r="G29" s="629">
        <v>2892</v>
      </c>
      <c r="H29" s="629">
        <v>1</v>
      </c>
      <c r="I29" s="629">
        <v>482</v>
      </c>
      <c r="J29" s="629">
        <v>7</v>
      </c>
      <c r="K29" s="629">
        <v>3381</v>
      </c>
      <c r="L29" s="629">
        <v>1.1690871369294606</v>
      </c>
      <c r="M29" s="629">
        <v>483</v>
      </c>
      <c r="N29" s="629">
        <v>15</v>
      </c>
      <c r="O29" s="629">
        <v>7260</v>
      </c>
      <c r="P29" s="642">
        <v>2.5103734439834025</v>
      </c>
      <c r="Q29" s="630">
        <v>484</v>
      </c>
    </row>
    <row r="30" spans="1:17" ht="14.4" customHeight="1" x14ac:dyDescent="0.3">
      <c r="A30" s="625" t="s">
        <v>5495</v>
      </c>
      <c r="B30" s="626" t="s">
        <v>5360</v>
      </c>
      <c r="C30" s="626" t="s">
        <v>5377</v>
      </c>
      <c r="D30" s="626" t="s">
        <v>5429</v>
      </c>
      <c r="E30" s="626" t="s">
        <v>5430</v>
      </c>
      <c r="F30" s="629">
        <v>1</v>
      </c>
      <c r="G30" s="629">
        <v>598</v>
      </c>
      <c r="H30" s="629">
        <v>1</v>
      </c>
      <c r="I30" s="629">
        <v>598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5495</v>
      </c>
      <c r="B31" s="626" t="s">
        <v>5360</v>
      </c>
      <c r="C31" s="626" t="s">
        <v>5377</v>
      </c>
      <c r="D31" s="626" t="s">
        <v>5506</v>
      </c>
      <c r="E31" s="626" t="s">
        <v>5417</v>
      </c>
      <c r="F31" s="629"/>
      <c r="G31" s="629"/>
      <c r="H31" s="629"/>
      <c r="I31" s="629"/>
      <c r="J31" s="629"/>
      <c r="K31" s="629"/>
      <c r="L31" s="629"/>
      <c r="M31" s="629"/>
      <c r="N31" s="629">
        <v>3</v>
      </c>
      <c r="O31" s="629">
        <v>2403</v>
      </c>
      <c r="P31" s="642"/>
      <c r="Q31" s="630">
        <v>801</v>
      </c>
    </row>
    <row r="32" spans="1:17" ht="14.4" customHeight="1" x14ac:dyDescent="0.3">
      <c r="A32" s="625" t="s">
        <v>5495</v>
      </c>
      <c r="B32" s="626" t="s">
        <v>5360</v>
      </c>
      <c r="C32" s="626" t="s">
        <v>5377</v>
      </c>
      <c r="D32" s="626" t="s">
        <v>5431</v>
      </c>
      <c r="E32" s="626" t="s">
        <v>5432</v>
      </c>
      <c r="F32" s="629">
        <v>7</v>
      </c>
      <c r="G32" s="629">
        <v>805</v>
      </c>
      <c r="H32" s="629">
        <v>1</v>
      </c>
      <c r="I32" s="629">
        <v>115</v>
      </c>
      <c r="J32" s="629">
        <v>18</v>
      </c>
      <c r="K32" s="629">
        <v>2088</v>
      </c>
      <c r="L32" s="629">
        <v>2.5937888198757766</v>
      </c>
      <c r="M32" s="629">
        <v>116</v>
      </c>
      <c r="N32" s="629">
        <v>22</v>
      </c>
      <c r="O32" s="629">
        <v>2552</v>
      </c>
      <c r="P32" s="642">
        <v>3.1701863354037267</v>
      </c>
      <c r="Q32" s="630">
        <v>116</v>
      </c>
    </row>
    <row r="33" spans="1:17" ht="14.4" customHeight="1" x14ac:dyDescent="0.3">
      <c r="A33" s="625" t="s">
        <v>5495</v>
      </c>
      <c r="B33" s="626" t="s">
        <v>5360</v>
      </c>
      <c r="C33" s="626" t="s">
        <v>5377</v>
      </c>
      <c r="D33" s="626" t="s">
        <v>5507</v>
      </c>
      <c r="E33" s="626" t="s">
        <v>5508</v>
      </c>
      <c r="F33" s="629"/>
      <c r="G33" s="629"/>
      <c r="H33" s="629"/>
      <c r="I33" s="629"/>
      <c r="J33" s="629"/>
      <c r="K33" s="629"/>
      <c r="L33" s="629"/>
      <c r="M33" s="629"/>
      <c r="N33" s="629">
        <v>1</v>
      </c>
      <c r="O33" s="629">
        <v>100</v>
      </c>
      <c r="P33" s="642"/>
      <c r="Q33" s="630">
        <v>100</v>
      </c>
    </row>
    <row r="34" spans="1:17" ht="14.4" customHeight="1" x14ac:dyDescent="0.3">
      <c r="A34" s="625" t="s">
        <v>5495</v>
      </c>
      <c r="B34" s="626" t="s">
        <v>5360</v>
      </c>
      <c r="C34" s="626" t="s">
        <v>5377</v>
      </c>
      <c r="D34" s="626" t="s">
        <v>5433</v>
      </c>
      <c r="E34" s="626" t="s">
        <v>5434</v>
      </c>
      <c r="F34" s="629">
        <v>24</v>
      </c>
      <c r="G34" s="629">
        <v>16200</v>
      </c>
      <c r="H34" s="629">
        <v>1</v>
      </c>
      <c r="I34" s="629">
        <v>675</v>
      </c>
      <c r="J34" s="629">
        <v>12</v>
      </c>
      <c r="K34" s="629">
        <v>8112</v>
      </c>
      <c r="L34" s="629">
        <v>0.50074074074074071</v>
      </c>
      <c r="M34" s="629">
        <v>676</v>
      </c>
      <c r="N34" s="629">
        <v>27</v>
      </c>
      <c r="O34" s="629">
        <v>18279</v>
      </c>
      <c r="P34" s="642">
        <v>1.1283333333333334</v>
      </c>
      <c r="Q34" s="630">
        <v>677</v>
      </c>
    </row>
    <row r="35" spans="1:17" ht="14.4" customHeight="1" x14ac:dyDescent="0.3">
      <c r="A35" s="625" t="s">
        <v>5495</v>
      </c>
      <c r="B35" s="626" t="s">
        <v>5360</v>
      </c>
      <c r="C35" s="626" t="s">
        <v>5377</v>
      </c>
      <c r="D35" s="626" t="s">
        <v>5509</v>
      </c>
      <c r="E35" s="626" t="s">
        <v>5505</v>
      </c>
      <c r="F35" s="629">
        <v>6</v>
      </c>
      <c r="G35" s="629">
        <v>5544</v>
      </c>
      <c r="H35" s="629">
        <v>1</v>
      </c>
      <c r="I35" s="629">
        <v>924</v>
      </c>
      <c r="J35" s="629">
        <v>7</v>
      </c>
      <c r="K35" s="629">
        <v>6482</v>
      </c>
      <c r="L35" s="629">
        <v>1.1691919191919191</v>
      </c>
      <c r="M35" s="629">
        <v>926</v>
      </c>
      <c r="N35" s="629">
        <v>4</v>
      </c>
      <c r="O35" s="629">
        <v>3716</v>
      </c>
      <c r="P35" s="642">
        <v>0.67027417027417024</v>
      </c>
      <c r="Q35" s="630">
        <v>929</v>
      </c>
    </row>
    <row r="36" spans="1:17" ht="14.4" customHeight="1" x14ac:dyDescent="0.3">
      <c r="A36" s="625" t="s">
        <v>5495</v>
      </c>
      <c r="B36" s="626" t="s">
        <v>5360</v>
      </c>
      <c r="C36" s="626" t="s">
        <v>5377</v>
      </c>
      <c r="D36" s="626" t="s">
        <v>5435</v>
      </c>
      <c r="E36" s="626" t="s">
        <v>5395</v>
      </c>
      <c r="F36" s="629">
        <v>2</v>
      </c>
      <c r="G36" s="629">
        <v>1034</v>
      </c>
      <c r="H36" s="629">
        <v>1</v>
      </c>
      <c r="I36" s="629">
        <v>517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5495</v>
      </c>
      <c r="B37" s="626" t="s">
        <v>5360</v>
      </c>
      <c r="C37" s="626" t="s">
        <v>5377</v>
      </c>
      <c r="D37" s="626" t="s">
        <v>5436</v>
      </c>
      <c r="E37" s="626" t="s">
        <v>5437</v>
      </c>
      <c r="F37" s="629"/>
      <c r="G37" s="629"/>
      <c r="H37" s="629"/>
      <c r="I37" s="629"/>
      <c r="J37" s="629">
        <v>1</v>
      </c>
      <c r="K37" s="629">
        <v>120</v>
      </c>
      <c r="L37" s="629"/>
      <c r="M37" s="629">
        <v>120</v>
      </c>
      <c r="N37" s="629"/>
      <c r="O37" s="629"/>
      <c r="P37" s="642"/>
      <c r="Q37" s="630"/>
    </row>
    <row r="38" spans="1:17" ht="14.4" customHeight="1" x14ac:dyDescent="0.3">
      <c r="A38" s="625" t="s">
        <v>5495</v>
      </c>
      <c r="B38" s="626" t="s">
        <v>5360</v>
      </c>
      <c r="C38" s="626" t="s">
        <v>5377</v>
      </c>
      <c r="D38" s="626" t="s">
        <v>5510</v>
      </c>
      <c r="E38" s="626" t="s">
        <v>5505</v>
      </c>
      <c r="F38" s="629"/>
      <c r="G38" s="629"/>
      <c r="H38" s="629"/>
      <c r="I38" s="629"/>
      <c r="J38" s="629">
        <v>4</v>
      </c>
      <c r="K38" s="629">
        <v>3436</v>
      </c>
      <c r="L38" s="629"/>
      <c r="M38" s="629">
        <v>859</v>
      </c>
      <c r="N38" s="629">
        <v>11</v>
      </c>
      <c r="O38" s="629">
        <v>9460</v>
      </c>
      <c r="P38" s="642"/>
      <c r="Q38" s="630">
        <v>860</v>
      </c>
    </row>
    <row r="39" spans="1:17" ht="14.4" customHeight="1" x14ac:dyDescent="0.3">
      <c r="A39" s="625" t="s">
        <v>5495</v>
      </c>
      <c r="B39" s="626" t="s">
        <v>5360</v>
      </c>
      <c r="C39" s="626" t="s">
        <v>5377</v>
      </c>
      <c r="D39" s="626" t="s">
        <v>5511</v>
      </c>
      <c r="E39" s="626" t="s">
        <v>5505</v>
      </c>
      <c r="F39" s="629"/>
      <c r="G39" s="629"/>
      <c r="H39" s="629"/>
      <c r="I39" s="629"/>
      <c r="J39" s="629">
        <v>13</v>
      </c>
      <c r="K39" s="629">
        <v>13117</v>
      </c>
      <c r="L39" s="629"/>
      <c r="M39" s="629">
        <v>1009</v>
      </c>
      <c r="N39" s="629">
        <v>3</v>
      </c>
      <c r="O39" s="629">
        <v>3036</v>
      </c>
      <c r="P39" s="642"/>
      <c r="Q39" s="630">
        <v>1012</v>
      </c>
    </row>
    <row r="40" spans="1:17" ht="14.4" customHeight="1" x14ac:dyDescent="0.3">
      <c r="A40" s="625" t="s">
        <v>5495</v>
      </c>
      <c r="B40" s="626" t="s">
        <v>5360</v>
      </c>
      <c r="C40" s="626" t="s">
        <v>5377</v>
      </c>
      <c r="D40" s="626" t="s">
        <v>5512</v>
      </c>
      <c r="E40" s="626" t="s">
        <v>5505</v>
      </c>
      <c r="F40" s="629">
        <v>25</v>
      </c>
      <c r="G40" s="629">
        <v>19950</v>
      </c>
      <c r="H40" s="629">
        <v>1</v>
      </c>
      <c r="I40" s="629">
        <v>798</v>
      </c>
      <c r="J40" s="629">
        <v>7</v>
      </c>
      <c r="K40" s="629">
        <v>5600</v>
      </c>
      <c r="L40" s="629">
        <v>0.2807017543859649</v>
      </c>
      <c r="M40" s="629">
        <v>800</v>
      </c>
      <c r="N40" s="629">
        <v>53</v>
      </c>
      <c r="O40" s="629">
        <v>42559</v>
      </c>
      <c r="P40" s="642">
        <v>2.1332832080200501</v>
      </c>
      <c r="Q40" s="630">
        <v>803</v>
      </c>
    </row>
    <row r="41" spans="1:17" ht="14.4" customHeight="1" x14ac:dyDescent="0.3">
      <c r="A41" s="625" t="s">
        <v>5495</v>
      </c>
      <c r="B41" s="626" t="s">
        <v>5360</v>
      </c>
      <c r="C41" s="626" t="s">
        <v>5377</v>
      </c>
      <c r="D41" s="626" t="s">
        <v>5444</v>
      </c>
      <c r="E41" s="626" t="s">
        <v>5434</v>
      </c>
      <c r="F41" s="629"/>
      <c r="G41" s="629"/>
      <c r="H41" s="629"/>
      <c r="I41" s="629"/>
      <c r="J41" s="629">
        <v>10</v>
      </c>
      <c r="K41" s="629">
        <v>7430</v>
      </c>
      <c r="L41" s="629"/>
      <c r="M41" s="629">
        <v>743</v>
      </c>
      <c r="N41" s="629">
        <v>24</v>
      </c>
      <c r="O41" s="629">
        <v>17904</v>
      </c>
      <c r="P41" s="642"/>
      <c r="Q41" s="630">
        <v>746</v>
      </c>
    </row>
    <row r="42" spans="1:17" ht="14.4" customHeight="1" x14ac:dyDescent="0.3">
      <c r="A42" s="625" t="s">
        <v>5495</v>
      </c>
      <c r="B42" s="626" t="s">
        <v>5360</v>
      </c>
      <c r="C42" s="626" t="s">
        <v>5377</v>
      </c>
      <c r="D42" s="626" t="s">
        <v>5446</v>
      </c>
      <c r="E42" s="626" t="s">
        <v>5447</v>
      </c>
      <c r="F42" s="629">
        <v>19</v>
      </c>
      <c r="G42" s="629">
        <v>2090</v>
      </c>
      <c r="H42" s="629">
        <v>1</v>
      </c>
      <c r="I42" s="629">
        <v>110</v>
      </c>
      <c r="J42" s="629">
        <v>6</v>
      </c>
      <c r="K42" s="629">
        <v>666</v>
      </c>
      <c r="L42" s="629">
        <v>0.3186602870813397</v>
      </c>
      <c r="M42" s="629">
        <v>111</v>
      </c>
      <c r="N42" s="629">
        <v>15</v>
      </c>
      <c r="O42" s="629">
        <v>1680</v>
      </c>
      <c r="P42" s="642">
        <v>0.80382775119617222</v>
      </c>
      <c r="Q42" s="630">
        <v>112</v>
      </c>
    </row>
    <row r="43" spans="1:17" ht="14.4" customHeight="1" x14ac:dyDescent="0.3">
      <c r="A43" s="625" t="s">
        <v>5495</v>
      </c>
      <c r="B43" s="626" t="s">
        <v>5360</v>
      </c>
      <c r="C43" s="626" t="s">
        <v>5377</v>
      </c>
      <c r="D43" s="626" t="s">
        <v>5513</v>
      </c>
      <c r="E43" s="626" t="s">
        <v>5430</v>
      </c>
      <c r="F43" s="629"/>
      <c r="G43" s="629"/>
      <c r="H43" s="629"/>
      <c r="I43" s="629"/>
      <c r="J43" s="629"/>
      <c r="K43" s="629"/>
      <c r="L43" s="629"/>
      <c r="M43" s="629"/>
      <c r="N43" s="629">
        <v>1</v>
      </c>
      <c r="O43" s="629">
        <v>705</v>
      </c>
      <c r="P43" s="642"/>
      <c r="Q43" s="630">
        <v>705</v>
      </c>
    </row>
    <row r="44" spans="1:17" ht="14.4" customHeight="1" x14ac:dyDescent="0.3">
      <c r="A44" s="625" t="s">
        <v>5495</v>
      </c>
      <c r="B44" s="626" t="s">
        <v>5360</v>
      </c>
      <c r="C44" s="626" t="s">
        <v>5377</v>
      </c>
      <c r="D44" s="626" t="s">
        <v>5456</v>
      </c>
      <c r="E44" s="626" t="s">
        <v>5457</v>
      </c>
      <c r="F44" s="629">
        <v>1</v>
      </c>
      <c r="G44" s="629">
        <v>162</v>
      </c>
      <c r="H44" s="629">
        <v>1</v>
      </c>
      <c r="I44" s="629">
        <v>162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5514</v>
      </c>
      <c r="B45" s="626" t="s">
        <v>5360</v>
      </c>
      <c r="C45" s="626" t="s">
        <v>5366</v>
      </c>
      <c r="D45" s="626" t="s">
        <v>5496</v>
      </c>
      <c r="E45" s="626" t="s">
        <v>5497</v>
      </c>
      <c r="F45" s="629"/>
      <c r="G45" s="629"/>
      <c r="H45" s="629"/>
      <c r="I45" s="629"/>
      <c r="J45" s="629"/>
      <c r="K45" s="629"/>
      <c r="L45" s="629"/>
      <c r="M45" s="629"/>
      <c r="N45" s="629">
        <v>8</v>
      </c>
      <c r="O45" s="629">
        <v>7238</v>
      </c>
      <c r="P45" s="642"/>
      <c r="Q45" s="630">
        <v>904.75</v>
      </c>
    </row>
    <row r="46" spans="1:17" ht="14.4" customHeight="1" x14ac:dyDescent="0.3">
      <c r="A46" s="625" t="s">
        <v>5514</v>
      </c>
      <c r="B46" s="626" t="s">
        <v>5360</v>
      </c>
      <c r="C46" s="626" t="s">
        <v>5366</v>
      </c>
      <c r="D46" s="626" t="s">
        <v>5376</v>
      </c>
      <c r="E46" s="626" t="s">
        <v>5374</v>
      </c>
      <c r="F46" s="629"/>
      <c r="G46" s="629"/>
      <c r="H46" s="629"/>
      <c r="I46" s="629"/>
      <c r="J46" s="629">
        <v>1</v>
      </c>
      <c r="K46" s="629">
        <v>500</v>
      </c>
      <c r="L46" s="629"/>
      <c r="M46" s="629">
        <v>500</v>
      </c>
      <c r="N46" s="629"/>
      <c r="O46" s="629"/>
      <c r="P46" s="642"/>
      <c r="Q46" s="630"/>
    </row>
    <row r="47" spans="1:17" ht="14.4" customHeight="1" x14ac:dyDescent="0.3">
      <c r="A47" s="625" t="s">
        <v>5514</v>
      </c>
      <c r="B47" s="626" t="s">
        <v>5360</v>
      </c>
      <c r="C47" s="626" t="s">
        <v>5377</v>
      </c>
      <c r="D47" s="626" t="s">
        <v>5380</v>
      </c>
      <c r="E47" s="626" t="s">
        <v>5381</v>
      </c>
      <c r="F47" s="629">
        <v>4</v>
      </c>
      <c r="G47" s="629">
        <v>0</v>
      </c>
      <c r="H47" s="629"/>
      <c r="I47" s="629">
        <v>0</v>
      </c>
      <c r="J47" s="629">
        <v>2</v>
      </c>
      <c r="K47" s="629">
        <v>0</v>
      </c>
      <c r="L47" s="629"/>
      <c r="M47" s="629">
        <v>0</v>
      </c>
      <c r="N47" s="629">
        <v>4</v>
      </c>
      <c r="O47" s="629">
        <v>0</v>
      </c>
      <c r="P47" s="642"/>
      <c r="Q47" s="630">
        <v>0</v>
      </c>
    </row>
    <row r="48" spans="1:17" ht="14.4" customHeight="1" x14ac:dyDescent="0.3">
      <c r="A48" s="625" t="s">
        <v>5514</v>
      </c>
      <c r="B48" s="626" t="s">
        <v>5360</v>
      </c>
      <c r="C48" s="626" t="s">
        <v>5377</v>
      </c>
      <c r="D48" s="626" t="s">
        <v>5382</v>
      </c>
      <c r="E48" s="626" t="s">
        <v>5383</v>
      </c>
      <c r="F48" s="629">
        <v>5</v>
      </c>
      <c r="G48" s="629">
        <v>170</v>
      </c>
      <c r="H48" s="629">
        <v>1</v>
      </c>
      <c r="I48" s="629">
        <v>34</v>
      </c>
      <c r="J48" s="629">
        <v>6</v>
      </c>
      <c r="K48" s="629">
        <v>204</v>
      </c>
      <c r="L48" s="629">
        <v>1.2</v>
      </c>
      <c r="M48" s="629">
        <v>34</v>
      </c>
      <c r="N48" s="629">
        <v>1</v>
      </c>
      <c r="O48" s="629">
        <v>34</v>
      </c>
      <c r="P48" s="642">
        <v>0.2</v>
      </c>
      <c r="Q48" s="630">
        <v>34</v>
      </c>
    </row>
    <row r="49" spans="1:17" ht="14.4" customHeight="1" x14ac:dyDescent="0.3">
      <c r="A49" s="625" t="s">
        <v>5514</v>
      </c>
      <c r="B49" s="626" t="s">
        <v>5360</v>
      </c>
      <c r="C49" s="626" t="s">
        <v>5377</v>
      </c>
      <c r="D49" s="626" t="s">
        <v>5498</v>
      </c>
      <c r="E49" s="626" t="s">
        <v>5499</v>
      </c>
      <c r="F49" s="629">
        <v>2</v>
      </c>
      <c r="G49" s="629">
        <v>366</v>
      </c>
      <c r="H49" s="629">
        <v>1</v>
      </c>
      <c r="I49" s="629">
        <v>183</v>
      </c>
      <c r="J49" s="629"/>
      <c r="K49" s="629"/>
      <c r="L49" s="629"/>
      <c r="M49" s="629"/>
      <c r="N49" s="629">
        <v>1</v>
      </c>
      <c r="O49" s="629">
        <v>185</v>
      </c>
      <c r="P49" s="642">
        <v>0.50546448087431695</v>
      </c>
      <c r="Q49" s="630">
        <v>185</v>
      </c>
    </row>
    <row r="50" spans="1:17" ht="14.4" customHeight="1" x14ac:dyDescent="0.3">
      <c r="A50" s="625" t="s">
        <v>5514</v>
      </c>
      <c r="B50" s="626" t="s">
        <v>5360</v>
      </c>
      <c r="C50" s="626" t="s">
        <v>5377</v>
      </c>
      <c r="D50" s="626" t="s">
        <v>5388</v>
      </c>
      <c r="E50" s="626" t="s">
        <v>5389</v>
      </c>
      <c r="F50" s="629">
        <v>9</v>
      </c>
      <c r="G50" s="629">
        <v>2988</v>
      </c>
      <c r="H50" s="629">
        <v>1</v>
      </c>
      <c r="I50" s="629">
        <v>332</v>
      </c>
      <c r="J50" s="629">
        <v>10</v>
      </c>
      <c r="K50" s="629">
        <v>3330</v>
      </c>
      <c r="L50" s="629">
        <v>1.1144578313253013</v>
      </c>
      <c r="M50" s="629">
        <v>333</v>
      </c>
      <c r="N50" s="629">
        <v>8</v>
      </c>
      <c r="O50" s="629">
        <v>2680</v>
      </c>
      <c r="P50" s="642">
        <v>0.89692101740294516</v>
      </c>
      <c r="Q50" s="630">
        <v>335</v>
      </c>
    </row>
    <row r="51" spans="1:17" ht="14.4" customHeight="1" x14ac:dyDescent="0.3">
      <c r="A51" s="625" t="s">
        <v>5514</v>
      </c>
      <c r="B51" s="626" t="s">
        <v>5360</v>
      </c>
      <c r="C51" s="626" t="s">
        <v>5377</v>
      </c>
      <c r="D51" s="626" t="s">
        <v>5500</v>
      </c>
      <c r="E51" s="626" t="s">
        <v>5501</v>
      </c>
      <c r="F51" s="629">
        <v>4</v>
      </c>
      <c r="G51" s="629">
        <v>3400</v>
      </c>
      <c r="H51" s="629">
        <v>1</v>
      </c>
      <c r="I51" s="629">
        <v>850</v>
      </c>
      <c r="J51" s="629">
        <v>5</v>
      </c>
      <c r="K51" s="629">
        <v>4260</v>
      </c>
      <c r="L51" s="629">
        <v>1.2529411764705882</v>
      </c>
      <c r="M51" s="629">
        <v>852</v>
      </c>
      <c r="N51" s="629">
        <v>9</v>
      </c>
      <c r="O51" s="629">
        <v>6327</v>
      </c>
      <c r="P51" s="642">
        <v>1.8608823529411764</v>
      </c>
      <c r="Q51" s="630">
        <v>703</v>
      </c>
    </row>
    <row r="52" spans="1:17" ht="14.4" customHeight="1" x14ac:dyDescent="0.3">
      <c r="A52" s="625" t="s">
        <v>5514</v>
      </c>
      <c r="B52" s="626" t="s">
        <v>5360</v>
      </c>
      <c r="C52" s="626" t="s">
        <v>5377</v>
      </c>
      <c r="D52" s="626" t="s">
        <v>5394</v>
      </c>
      <c r="E52" s="626" t="s">
        <v>5395</v>
      </c>
      <c r="F52" s="629">
        <v>5</v>
      </c>
      <c r="G52" s="629">
        <v>3015</v>
      </c>
      <c r="H52" s="629">
        <v>1</v>
      </c>
      <c r="I52" s="629">
        <v>603</v>
      </c>
      <c r="J52" s="629">
        <v>1</v>
      </c>
      <c r="K52" s="629">
        <v>604</v>
      </c>
      <c r="L52" s="629">
        <v>0.20033167495854062</v>
      </c>
      <c r="M52" s="629">
        <v>604</v>
      </c>
      <c r="N52" s="629">
        <v>2</v>
      </c>
      <c r="O52" s="629">
        <v>1212</v>
      </c>
      <c r="P52" s="642">
        <v>0.40199004975124381</v>
      </c>
      <c r="Q52" s="630">
        <v>606</v>
      </c>
    </row>
    <row r="53" spans="1:17" ht="14.4" customHeight="1" x14ac:dyDescent="0.3">
      <c r="A53" s="625" t="s">
        <v>5514</v>
      </c>
      <c r="B53" s="626" t="s">
        <v>5360</v>
      </c>
      <c r="C53" s="626" t="s">
        <v>5377</v>
      </c>
      <c r="D53" s="626" t="s">
        <v>5515</v>
      </c>
      <c r="E53" s="626" t="s">
        <v>5516</v>
      </c>
      <c r="F53" s="629"/>
      <c r="G53" s="629"/>
      <c r="H53" s="629"/>
      <c r="I53" s="629"/>
      <c r="J53" s="629">
        <v>1</v>
      </c>
      <c r="K53" s="629">
        <v>58</v>
      </c>
      <c r="L53" s="629"/>
      <c r="M53" s="629">
        <v>58</v>
      </c>
      <c r="N53" s="629"/>
      <c r="O53" s="629"/>
      <c r="P53" s="642"/>
      <c r="Q53" s="630"/>
    </row>
    <row r="54" spans="1:17" ht="14.4" customHeight="1" x14ac:dyDescent="0.3">
      <c r="A54" s="625" t="s">
        <v>5514</v>
      </c>
      <c r="B54" s="626" t="s">
        <v>5360</v>
      </c>
      <c r="C54" s="626" t="s">
        <v>5377</v>
      </c>
      <c r="D54" s="626" t="s">
        <v>5404</v>
      </c>
      <c r="E54" s="626" t="s">
        <v>5405</v>
      </c>
      <c r="F54" s="629">
        <v>222</v>
      </c>
      <c r="G54" s="629">
        <v>51060</v>
      </c>
      <c r="H54" s="629">
        <v>1</v>
      </c>
      <c r="I54" s="629">
        <v>230</v>
      </c>
      <c r="J54" s="629">
        <v>153</v>
      </c>
      <c r="K54" s="629">
        <v>35343</v>
      </c>
      <c r="L54" s="629">
        <v>0.69218566392479441</v>
      </c>
      <c r="M54" s="629">
        <v>231</v>
      </c>
      <c r="N54" s="629">
        <v>250</v>
      </c>
      <c r="O54" s="629">
        <v>58000</v>
      </c>
      <c r="P54" s="642">
        <v>1.1359185272228751</v>
      </c>
      <c r="Q54" s="630">
        <v>232</v>
      </c>
    </row>
    <row r="55" spans="1:17" ht="14.4" customHeight="1" x14ac:dyDescent="0.3">
      <c r="A55" s="625" t="s">
        <v>5514</v>
      </c>
      <c r="B55" s="626" t="s">
        <v>5360</v>
      </c>
      <c r="C55" s="626" t="s">
        <v>5377</v>
      </c>
      <c r="D55" s="626" t="s">
        <v>5406</v>
      </c>
      <c r="E55" s="626" t="s">
        <v>5407</v>
      </c>
      <c r="F55" s="629">
        <v>8</v>
      </c>
      <c r="G55" s="629">
        <v>1368</v>
      </c>
      <c r="H55" s="629">
        <v>1</v>
      </c>
      <c r="I55" s="629">
        <v>171</v>
      </c>
      <c r="J55" s="629">
        <v>3</v>
      </c>
      <c r="K55" s="629">
        <v>516</v>
      </c>
      <c r="L55" s="629">
        <v>0.37719298245614036</v>
      </c>
      <c r="M55" s="629">
        <v>172</v>
      </c>
      <c r="N55" s="629">
        <v>8</v>
      </c>
      <c r="O55" s="629">
        <v>1376</v>
      </c>
      <c r="P55" s="642">
        <v>1.0058479532163742</v>
      </c>
      <c r="Q55" s="630">
        <v>172</v>
      </c>
    </row>
    <row r="56" spans="1:17" ht="14.4" customHeight="1" x14ac:dyDescent="0.3">
      <c r="A56" s="625" t="s">
        <v>5514</v>
      </c>
      <c r="B56" s="626" t="s">
        <v>5360</v>
      </c>
      <c r="C56" s="626" t="s">
        <v>5377</v>
      </c>
      <c r="D56" s="626" t="s">
        <v>5408</v>
      </c>
      <c r="E56" s="626" t="s">
        <v>5409</v>
      </c>
      <c r="F56" s="629">
        <v>75</v>
      </c>
      <c r="G56" s="629">
        <v>6000</v>
      </c>
      <c r="H56" s="629">
        <v>1</v>
      </c>
      <c r="I56" s="629">
        <v>80</v>
      </c>
      <c r="J56" s="629">
        <v>53</v>
      </c>
      <c r="K56" s="629">
        <v>4293</v>
      </c>
      <c r="L56" s="629">
        <v>0.71550000000000002</v>
      </c>
      <c r="M56" s="629">
        <v>81</v>
      </c>
      <c r="N56" s="629">
        <v>57</v>
      </c>
      <c r="O56" s="629">
        <v>4674</v>
      </c>
      <c r="P56" s="642">
        <v>0.77900000000000003</v>
      </c>
      <c r="Q56" s="630">
        <v>82</v>
      </c>
    </row>
    <row r="57" spans="1:17" ht="14.4" customHeight="1" x14ac:dyDescent="0.3">
      <c r="A57" s="625" t="s">
        <v>5514</v>
      </c>
      <c r="B57" s="626" t="s">
        <v>5360</v>
      </c>
      <c r="C57" s="626" t="s">
        <v>5377</v>
      </c>
      <c r="D57" s="626" t="s">
        <v>5502</v>
      </c>
      <c r="E57" s="626" t="s">
        <v>5503</v>
      </c>
      <c r="F57" s="629">
        <v>35</v>
      </c>
      <c r="G57" s="629">
        <v>18270</v>
      </c>
      <c r="H57" s="629">
        <v>1</v>
      </c>
      <c r="I57" s="629">
        <v>522</v>
      </c>
      <c r="J57" s="629">
        <v>29</v>
      </c>
      <c r="K57" s="629">
        <v>15167</v>
      </c>
      <c r="L57" s="629">
        <v>0.83015873015873021</v>
      </c>
      <c r="M57" s="629">
        <v>523</v>
      </c>
      <c r="N57" s="629">
        <v>24</v>
      </c>
      <c r="O57" s="629">
        <v>12576</v>
      </c>
      <c r="P57" s="642">
        <v>0.68834154351395727</v>
      </c>
      <c r="Q57" s="630">
        <v>524</v>
      </c>
    </row>
    <row r="58" spans="1:17" ht="14.4" customHeight="1" x14ac:dyDescent="0.3">
      <c r="A58" s="625" t="s">
        <v>5514</v>
      </c>
      <c r="B58" s="626" t="s">
        <v>5360</v>
      </c>
      <c r="C58" s="626" t="s">
        <v>5377</v>
      </c>
      <c r="D58" s="626" t="s">
        <v>5410</v>
      </c>
      <c r="E58" s="626" t="s">
        <v>5411</v>
      </c>
      <c r="F58" s="629">
        <v>12</v>
      </c>
      <c r="G58" s="629">
        <v>3888</v>
      </c>
      <c r="H58" s="629">
        <v>1</v>
      </c>
      <c r="I58" s="629">
        <v>324</v>
      </c>
      <c r="J58" s="629">
        <v>14</v>
      </c>
      <c r="K58" s="629">
        <v>4564</v>
      </c>
      <c r="L58" s="629">
        <v>1.1738683127572016</v>
      </c>
      <c r="M58" s="629">
        <v>326</v>
      </c>
      <c r="N58" s="629">
        <v>16</v>
      </c>
      <c r="O58" s="629">
        <v>5232</v>
      </c>
      <c r="P58" s="642">
        <v>1.345679012345679</v>
      </c>
      <c r="Q58" s="630">
        <v>327</v>
      </c>
    </row>
    <row r="59" spans="1:17" ht="14.4" customHeight="1" x14ac:dyDescent="0.3">
      <c r="A59" s="625" t="s">
        <v>5514</v>
      </c>
      <c r="B59" s="626" t="s">
        <v>5360</v>
      </c>
      <c r="C59" s="626" t="s">
        <v>5377</v>
      </c>
      <c r="D59" s="626" t="s">
        <v>5412</v>
      </c>
      <c r="E59" s="626" t="s">
        <v>5413</v>
      </c>
      <c r="F59" s="629"/>
      <c r="G59" s="629"/>
      <c r="H59" s="629"/>
      <c r="I59" s="629"/>
      <c r="J59" s="629">
        <v>1</v>
      </c>
      <c r="K59" s="629">
        <v>738</v>
      </c>
      <c r="L59" s="629"/>
      <c r="M59" s="629">
        <v>738</v>
      </c>
      <c r="N59" s="629"/>
      <c r="O59" s="629"/>
      <c r="P59" s="642"/>
      <c r="Q59" s="630"/>
    </row>
    <row r="60" spans="1:17" ht="14.4" customHeight="1" x14ac:dyDescent="0.3">
      <c r="A60" s="625" t="s">
        <v>5514</v>
      </c>
      <c r="B60" s="626" t="s">
        <v>5360</v>
      </c>
      <c r="C60" s="626" t="s">
        <v>5377</v>
      </c>
      <c r="D60" s="626" t="s">
        <v>5504</v>
      </c>
      <c r="E60" s="626" t="s">
        <v>5505</v>
      </c>
      <c r="F60" s="629">
        <v>27</v>
      </c>
      <c r="G60" s="629">
        <v>19764</v>
      </c>
      <c r="H60" s="629">
        <v>1</v>
      </c>
      <c r="I60" s="629">
        <v>732</v>
      </c>
      <c r="J60" s="629">
        <v>14</v>
      </c>
      <c r="K60" s="629">
        <v>10262</v>
      </c>
      <c r="L60" s="629">
        <v>0.51922687715037441</v>
      </c>
      <c r="M60" s="629">
        <v>733</v>
      </c>
      <c r="N60" s="629">
        <v>22</v>
      </c>
      <c r="O60" s="629">
        <v>16148</v>
      </c>
      <c r="P60" s="642">
        <v>0.81704108480064763</v>
      </c>
      <c r="Q60" s="630">
        <v>734</v>
      </c>
    </row>
    <row r="61" spans="1:17" ht="14.4" customHeight="1" x14ac:dyDescent="0.3">
      <c r="A61" s="625" t="s">
        <v>5514</v>
      </c>
      <c r="B61" s="626" t="s">
        <v>5360</v>
      </c>
      <c r="C61" s="626" t="s">
        <v>5377</v>
      </c>
      <c r="D61" s="626" t="s">
        <v>5414</v>
      </c>
      <c r="E61" s="626" t="s">
        <v>5415</v>
      </c>
      <c r="F61" s="629">
        <v>1</v>
      </c>
      <c r="G61" s="629">
        <v>155</v>
      </c>
      <c r="H61" s="629">
        <v>1</v>
      </c>
      <c r="I61" s="629">
        <v>155</v>
      </c>
      <c r="J61" s="629">
        <v>4</v>
      </c>
      <c r="K61" s="629">
        <v>624</v>
      </c>
      <c r="L61" s="629">
        <v>4.0258064516129028</v>
      </c>
      <c r="M61" s="629">
        <v>156</v>
      </c>
      <c r="N61" s="629"/>
      <c r="O61" s="629"/>
      <c r="P61" s="642"/>
      <c r="Q61" s="630"/>
    </row>
    <row r="62" spans="1:17" ht="14.4" customHeight="1" x14ac:dyDescent="0.3">
      <c r="A62" s="625" t="s">
        <v>5514</v>
      </c>
      <c r="B62" s="626" t="s">
        <v>5360</v>
      </c>
      <c r="C62" s="626" t="s">
        <v>5377</v>
      </c>
      <c r="D62" s="626" t="s">
        <v>5418</v>
      </c>
      <c r="E62" s="626" t="s">
        <v>5407</v>
      </c>
      <c r="F62" s="629">
        <v>6</v>
      </c>
      <c r="G62" s="629">
        <v>1230</v>
      </c>
      <c r="H62" s="629">
        <v>1</v>
      </c>
      <c r="I62" s="629">
        <v>205</v>
      </c>
      <c r="J62" s="629">
        <v>4</v>
      </c>
      <c r="K62" s="629">
        <v>824</v>
      </c>
      <c r="L62" s="629">
        <v>0.66991869918699187</v>
      </c>
      <c r="M62" s="629">
        <v>206</v>
      </c>
      <c r="N62" s="629">
        <v>9</v>
      </c>
      <c r="O62" s="629">
        <v>1863</v>
      </c>
      <c r="P62" s="642">
        <v>1.5146341463414634</v>
      </c>
      <c r="Q62" s="630">
        <v>207</v>
      </c>
    </row>
    <row r="63" spans="1:17" ht="14.4" customHeight="1" x14ac:dyDescent="0.3">
      <c r="A63" s="625" t="s">
        <v>5514</v>
      </c>
      <c r="B63" s="626" t="s">
        <v>5360</v>
      </c>
      <c r="C63" s="626" t="s">
        <v>5377</v>
      </c>
      <c r="D63" s="626" t="s">
        <v>5419</v>
      </c>
      <c r="E63" s="626" t="s">
        <v>5389</v>
      </c>
      <c r="F63" s="629">
        <v>1</v>
      </c>
      <c r="G63" s="629">
        <v>432</v>
      </c>
      <c r="H63" s="629">
        <v>1</v>
      </c>
      <c r="I63" s="629">
        <v>432</v>
      </c>
      <c r="J63" s="629">
        <v>3</v>
      </c>
      <c r="K63" s="629">
        <v>1305</v>
      </c>
      <c r="L63" s="629">
        <v>3.0208333333333335</v>
      </c>
      <c r="M63" s="629">
        <v>435</v>
      </c>
      <c r="N63" s="629">
        <v>11</v>
      </c>
      <c r="O63" s="629">
        <v>4829</v>
      </c>
      <c r="P63" s="642">
        <v>11.17824074074074</v>
      </c>
      <c r="Q63" s="630">
        <v>439</v>
      </c>
    </row>
    <row r="64" spans="1:17" ht="14.4" customHeight="1" x14ac:dyDescent="0.3">
      <c r="A64" s="625" t="s">
        <v>5514</v>
      </c>
      <c r="B64" s="626" t="s">
        <v>5360</v>
      </c>
      <c r="C64" s="626" t="s">
        <v>5377</v>
      </c>
      <c r="D64" s="626" t="s">
        <v>5420</v>
      </c>
      <c r="E64" s="626" t="s">
        <v>5421</v>
      </c>
      <c r="F64" s="629">
        <v>117</v>
      </c>
      <c r="G64" s="629">
        <v>34398</v>
      </c>
      <c r="H64" s="629">
        <v>1</v>
      </c>
      <c r="I64" s="629">
        <v>294</v>
      </c>
      <c r="J64" s="629">
        <v>138</v>
      </c>
      <c r="K64" s="629">
        <v>40710</v>
      </c>
      <c r="L64" s="629">
        <v>1.1834990406418977</v>
      </c>
      <c r="M64" s="629">
        <v>295</v>
      </c>
      <c r="N64" s="629">
        <v>71</v>
      </c>
      <c r="O64" s="629">
        <v>21016</v>
      </c>
      <c r="P64" s="642">
        <v>0.61096575382289664</v>
      </c>
      <c r="Q64" s="630">
        <v>296</v>
      </c>
    </row>
    <row r="65" spans="1:17" ht="14.4" customHeight="1" x14ac:dyDescent="0.3">
      <c r="A65" s="625" t="s">
        <v>5514</v>
      </c>
      <c r="B65" s="626" t="s">
        <v>5360</v>
      </c>
      <c r="C65" s="626" t="s">
        <v>5377</v>
      </c>
      <c r="D65" s="626" t="s">
        <v>5422</v>
      </c>
      <c r="E65" s="626" t="s">
        <v>5423</v>
      </c>
      <c r="F65" s="629">
        <v>7</v>
      </c>
      <c r="G65" s="629">
        <v>2226</v>
      </c>
      <c r="H65" s="629">
        <v>1</v>
      </c>
      <c r="I65" s="629">
        <v>318</v>
      </c>
      <c r="J65" s="629">
        <v>9</v>
      </c>
      <c r="K65" s="629">
        <v>2871</v>
      </c>
      <c r="L65" s="629">
        <v>1.2897574123989219</v>
      </c>
      <c r="M65" s="629">
        <v>319</v>
      </c>
      <c r="N65" s="629"/>
      <c r="O65" s="629"/>
      <c r="P65" s="642"/>
      <c r="Q65" s="630"/>
    </row>
    <row r="66" spans="1:17" ht="14.4" customHeight="1" x14ac:dyDescent="0.3">
      <c r="A66" s="625" t="s">
        <v>5514</v>
      </c>
      <c r="B66" s="626" t="s">
        <v>5360</v>
      </c>
      <c r="C66" s="626" t="s">
        <v>5377</v>
      </c>
      <c r="D66" s="626" t="s">
        <v>5424</v>
      </c>
      <c r="E66" s="626" t="s">
        <v>5415</v>
      </c>
      <c r="F66" s="629">
        <v>18</v>
      </c>
      <c r="G66" s="629">
        <v>1386</v>
      </c>
      <c r="H66" s="629">
        <v>1</v>
      </c>
      <c r="I66" s="629">
        <v>77</v>
      </c>
      <c r="J66" s="629">
        <v>8</v>
      </c>
      <c r="K66" s="629">
        <v>624</v>
      </c>
      <c r="L66" s="629">
        <v>0.45021645021645024</v>
      </c>
      <c r="M66" s="629">
        <v>78</v>
      </c>
      <c r="N66" s="629"/>
      <c r="O66" s="629"/>
      <c r="P66" s="642"/>
      <c r="Q66" s="630"/>
    </row>
    <row r="67" spans="1:17" ht="14.4" customHeight="1" x14ac:dyDescent="0.3">
      <c r="A67" s="625" t="s">
        <v>5514</v>
      </c>
      <c r="B67" s="626" t="s">
        <v>5360</v>
      </c>
      <c r="C67" s="626" t="s">
        <v>5377</v>
      </c>
      <c r="D67" s="626" t="s">
        <v>5425</v>
      </c>
      <c r="E67" s="626" t="s">
        <v>5421</v>
      </c>
      <c r="F67" s="629">
        <v>21</v>
      </c>
      <c r="G67" s="629">
        <v>7560</v>
      </c>
      <c r="H67" s="629">
        <v>1</v>
      </c>
      <c r="I67" s="629">
        <v>360</v>
      </c>
      <c r="J67" s="629">
        <v>54</v>
      </c>
      <c r="K67" s="629">
        <v>19548</v>
      </c>
      <c r="L67" s="629">
        <v>2.5857142857142859</v>
      </c>
      <c r="M67" s="629">
        <v>362</v>
      </c>
      <c r="N67" s="629">
        <v>59</v>
      </c>
      <c r="O67" s="629">
        <v>21535</v>
      </c>
      <c r="P67" s="642">
        <v>2.8485449735449735</v>
      </c>
      <c r="Q67" s="630">
        <v>365</v>
      </c>
    </row>
    <row r="68" spans="1:17" ht="14.4" customHeight="1" x14ac:dyDescent="0.3">
      <c r="A68" s="625" t="s">
        <v>5514</v>
      </c>
      <c r="B68" s="626" t="s">
        <v>5360</v>
      </c>
      <c r="C68" s="626" t="s">
        <v>5377</v>
      </c>
      <c r="D68" s="626" t="s">
        <v>5426</v>
      </c>
      <c r="E68" s="626" t="s">
        <v>5427</v>
      </c>
      <c r="F68" s="629">
        <v>5</v>
      </c>
      <c r="G68" s="629">
        <v>2740</v>
      </c>
      <c r="H68" s="629">
        <v>1</v>
      </c>
      <c r="I68" s="629">
        <v>548</v>
      </c>
      <c r="J68" s="629">
        <v>27</v>
      </c>
      <c r="K68" s="629">
        <v>14850</v>
      </c>
      <c r="L68" s="629">
        <v>5.4197080291970803</v>
      </c>
      <c r="M68" s="629">
        <v>550</v>
      </c>
      <c r="N68" s="629">
        <v>24</v>
      </c>
      <c r="O68" s="629">
        <v>13272</v>
      </c>
      <c r="P68" s="642">
        <v>4.8437956204379562</v>
      </c>
      <c r="Q68" s="630">
        <v>553</v>
      </c>
    </row>
    <row r="69" spans="1:17" ht="14.4" customHeight="1" x14ac:dyDescent="0.3">
      <c r="A69" s="625" t="s">
        <v>5514</v>
      </c>
      <c r="B69" s="626" t="s">
        <v>5360</v>
      </c>
      <c r="C69" s="626" t="s">
        <v>5377</v>
      </c>
      <c r="D69" s="626" t="s">
        <v>5428</v>
      </c>
      <c r="E69" s="626" t="s">
        <v>5427</v>
      </c>
      <c r="F69" s="629">
        <v>40</v>
      </c>
      <c r="G69" s="629">
        <v>19280</v>
      </c>
      <c r="H69" s="629">
        <v>1</v>
      </c>
      <c r="I69" s="629">
        <v>482</v>
      </c>
      <c r="J69" s="629">
        <v>17</v>
      </c>
      <c r="K69" s="629">
        <v>8211</v>
      </c>
      <c r="L69" s="629">
        <v>0.4258817427385892</v>
      </c>
      <c r="M69" s="629">
        <v>483</v>
      </c>
      <c r="N69" s="629">
        <v>25</v>
      </c>
      <c r="O69" s="629">
        <v>12100</v>
      </c>
      <c r="P69" s="642">
        <v>0.62759336099585061</v>
      </c>
      <c r="Q69" s="630">
        <v>484</v>
      </c>
    </row>
    <row r="70" spans="1:17" ht="14.4" customHeight="1" x14ac:dyDescent="0.3">
      <c r="A70" s="625" t="s">
        <v>5514</v>
      </c>
      <c r="B70" s="626" t="s">
        <v>5360</v>
      </c>
      <c r="C70" s="626" t="s">
        <v>5377</v>
      </c>
      <c r="D70" s="626" t="s">
        <v>5517</v>
      </c>
      <c r="E70" s="626" t="s">
        <v>5417</v>
      </c>
      <c r="F70" s="629">
        <v>4</v>
      </c>
      <c r="G70" s="629">
        <v>2336</v>
      </c>
      <c r="H70" s="629">
        <v>1</v>
      </c>
      <c r="I70" s="629">
        <v>584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5514</v>
      </c>
      <c r="B71" s="626" t="s">
        <v>5360</v>
      </c>
      <c r="C71" s="626" t="s">
        <v>5377</v>
      </c>
      <c r="D71" s="626" t="s">
        <v>5431</v>
      </c>
      <c r="E71" s="626" t="s">
        <v>5432</v>
      </c>
      <c r="F71" s="629">
        <v>67</v>
      </c>
      <c r="G71" s="629">
        <v>7705</v>
      </c>
      <c r="H71" s="629">
        <v>1</v>
      </c>
      <c r="I71" s="629">
        <v>115</v>
      </c>
      <c r="J71" s="629">
        <v>63</v>
      </c>
      <c r="K71" s="629">
        <v>7308</v>
      </c>
      <c r="L71" s="629">
        <v>0.94847501622323171</v>
      </c>
      <c r="M71" s="629">
        <v>116</v>
      </c>
      <c r="N71" s="629">
        <v>94</v>
      </c>
      <c r="O71" s="629">
        <v>10904</v>
      </c>
      <c r="P71" s="642">
        <v>1.4151849448410123</v>
      </c>
      <c r="Q71" s="630">
        <v>116</v>
      </c>
    </row>
    <row r="72" spans="1:17" ht="14.4" customHeight="1" x14ac:dyDescent="0.3">
      <c r="A72" s="625" t="s">
        <v>5514</v>
      </c>
      <c r="B72" s="626" t="s">
        <v>5360</v>
      </c>
      <c r="C72" s="626" t="s">
        <v>5377</v>
      </c>
      <c r="D72" s="626" t="s">
        <v>5433</v>
      </c>
      <c r="E72" s="626" t="s">
        <v>5434</v>
      </c>
      <c r="F72" s="629"/>
      <c r="G72" s="629"/>
      <c r="H72" s="629"/>
      <c r="I72" s="629"/>
      <c r="J72" s="629">
        <v>9</v>
      </c>
      <c r="K72" s="629">
        <v>6084</v>
      </c>
      <c r="L72" s="629"/>
      <c r="M72" s="629">
        <v>676</v>
      </c>
      <c r="N72" s="629"/>
      <c r="O72" s="629"/>
      <c r="P72" s="642"/>
      <c r="Q72" s="630"/>
    </row>
    <row r="73" spans="1:17" ht="14.4" customHeight="1" x14ac:dyDescent="0.3">
      <c r="A73" s="625" t="s">
        <v>5514</v>
      </c>
      <c r="B73" s="626" t="s">
        <v>5360</v>
      </c>
      <c r="C73" s="626" t="s">
        <v>5377</v>
      </c>
      <c r="D73" s="626" t="s">
        <v>5509</v>
      </c>
      <c r="E73" s="626" t="s">
        <v>5505</v>
      </c>
      <c r="F73" s="629">
        <v>6</v>
      </c>
      <c r="G73" s="629">
        <v>5544</v>
      </c>
      <c r="H73" s="629">
        <v>1</v>
      </c>
      <c r="I73" s="629">
        <v>924</v>
      </c>
      <c r="J73" s="629"/>
      <c r="K73" s="629"/>
      <c r="L73" s="629"/>
      <c r="M73" s="629"/>
      <c r="N73" s="629">
        <v>8</v>
      </c>
      <c r="O73" s="629">
        <v>7432</v>
      </c>
      <c r="P73" s="642">
        <v>1.3405483405483405</v>
      </c>
      <c r="Q73" s="630">
        <v>929</v>
      </c>
    </row>
    <row r="74" spans="1:17" ht="14.4" customHeight="1" x14ac:dyDescent="0.3">
      <c r="A74" s="625" t="s">
        <v>5514</v>
      </c>
      <c r="B74" s="626" t="s">
        <v>5360</v>
      </c>
      <c r="C74" s="626" t="s">
        <v>5377</v>
      </c>
      <c r="D74" s="626" t="s">
        <v>5435</v>
      </c>
      <c r="E74" s="626" t="s">
        <v>5395</v>
      </c>
      <c r="F74" s="629">
        <v>1</v>
      </c>
      <c r="G74" s="629">
        <v>517</v>
      </c>
      <c r="H74" s="629">
        <v>1</v>
      </c>
      <c r="I74" s="629">
        <v>517</v>
      </c>
      <c r="J74" s="629">
        <v>1</v>
      </c>
      <c r="K74" s="629">
        <v>518</v>
      </c>
      <c r="L74" s="629">
        <v>1.0019342359767891</v>
      </c>
      <c r="M74" s="629">
        <v>518</v>
      </c>
      <c r="N74" s="629">
        <v>1</v>
      </c>
      <c r="O74" s="629">
        <v>520</v>
      </c>
      <c r="P74" s="642">
        <v>1.0058027079303675</v>
      </c>
      <c r="Q74" s="630">
        <v>520</v>
      </c>
    </row>
    <row r="75" spans="1:17" ht="14.4" customHeight="1" x14ac:dyDescent="0.3">
      <c r="A75" s="625" t="s">
        <v>5514</v>
      </c>
      <c r="B75" s="626" t="s">
        <v>5360</v>
      </c>
      <c r="C75" s="626" t="s">
        <v>5377</v>
      </c>
      <c r="D75" s="626" t="s">
        <v>5512</v>
      </c>
      <c r="E75" s="626" t="s">
        <v>5505</v>
      </c>
      <c r="F75" s="629">
        <v>15</v>
      </c>
      <c r="G75" s="629">
        <v>11970</v>
      </c>
      <c r="H75" s="629">
        <v>1</v>
      </c>
      <c r="I75" s="629">
        <v>798</v>
      </c>
      <c r="J75" s="629">
        <v>3</v>
      </c>
      <c r="K75" s="629">
        <v>2400</v>
      </c>
      <c r="L75" s="629">
        <v>0.20050125313283207</v>
      </c>
      <c r="M75" s="629">
        <v>800</v>
      </c>
      <c r="N75" s="629">
        <v>17</v>
      </c>
      <c r="O75" s="629">
        <v>13651</v>
      </c>
      <c r="P75" s="642">
        <v>1.1404344193817879</v>
      </c>
      <c r="Q75" s="630">
        <v>803</v>
      </c>
    </row>
    <row r="76" spans="1:17" ht="14.4" customHeight="1" x14ac:dyDescent="0.3">
      <c r="A76" s="625" t="s">
        <v>5514</v>
      </c>
      <c r="B76" s="626" t="s">
        <v>5360</v>
      </c>
      <c r="C76" s="626" t="s">
        <v>5377</v>
      </c>
      <c r="D76" s="626" t="s">
        <v>5444</v>
      </c>
      <c r="E76" s="626" t="s">
        <v>5434</v>
      </c>
      <c r="F76" s="629">
        <v>3</v>
      </c>
      <c r="G76" s="629">
        <v>2223</v>
      </c>
      <c r="H76" s="629">
        <v>1</v>
      </c>
      <c r="I76" s="629">
        <v>741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5514</v>
      </c>
      <c r="B77" s="626" t="s">
        <v>5360</v>
      </c>
      <c r="C77" s="626" t="s">
        <v>5377</v>
      </c>
      <c r="D77" s="626" t="s">
        <v>5445</v>
      </c>
      <c r="E77" s="626" t="s">
        <v>5423</v>
      </c>
      <c r="F77" s="629"/>
      <c r="G77" s="629"/>
      <c r="H77" s="629"/>
      <c r="I77" s="629"/>
      <c r="J77" s="629">
        <v>3</v>
      </c>
      <c r="K77" s="629">
        <v>1158</v>
      </c>
      <c r="L77" s="629"/>
      <c r="M77" s="629">
        <v>386</v>
      </c>
      <c r="N77" s="629">
        <v>1</v>
      </c>
      <c r="O77" s="629">
        <v>389</v>
      </c>
      <c r="P77" s="642"/>
      <c r="Q77" s="630">
        <v>389</v>
      </c>
    </row>
    <row r="78" spans="1:17" ht="14.4" customHeight="1" x14ac:dyDescent="0.3">
      <c r="A78" s="625" t="s">
        <v>5514</v>
      </c>
      <c r="B78" s="626" t="s">
        <v>5360</v>
      </c>
      <c r="C78" s="626" t="s">
        <v>5377</v>
      </c>
      <c r="D78" s="626" t="s">
        <v>5446</v>
      </c>
      <c r="E78" s="626" t="s">
        <v>5447</v>
      </c>
      <c r="F78" s="629">
        <v>9</v>
      </c>
      <c r="G78" s="629">
        <v>990</v>
      </c>
      <c r="H78" s="629">
        <v>1</v>
      </c>
      <c r="I78" s="629">
        <v>110</v>
      </c>
      <c r="J78" s="629"/>
      <c r="K78" s="629"/>
      <c r="L78" s="629"/>
      <c r="M78" s="629"/>
      <c r="N78" s="629">
        <v>10</v>
      </c>
      <c r="O78" s="629">
        <v>1120</v>
      </c>
      <c r="P78" s="642">
        <v>1.1313131313131313</v>
      </c>
      <c r="Q78" s="630">
        <v>112</v>
      </c>
    </row>
    <row r="79" spans="1:17" ht="14.4" customHeight="1" x14ac:dyDescent="0.3">
      <c r="A79" s="625" t="s">
        <v>5514</v>
      </c>
      <c r="B79" s="626" t="s">
        <v>5360</v>
      </c>
      <c r="C79" s="626" t="s">
        <v>5377</v>
      </c>
      <c r="D79" s="626" t="s">
        <v>5513</v>
      </c>
      <c r="E79" s="626" t="s">
        <v>5430</v>
      </c>
      <c r="F79" s="629">
        <v>1</v>
      </c>
      <c r="G79" s="629">
        <v>698</v>
      </c>
      <c r="H79" s="629">
        <v>1</v>
      </c>
      <c r="I79" s="629">
        <v>698</v>
      </c>
      <c r="J79" s="629"/>
      <c r="K79" s="629"/>
      <c r="L79" s="629"/>
      <c r="M79" s="629"/>
      <c r="N79" s="629"/>
      <c r="O79" s="629"/>
      <c r="P79" s="642"/>
      <c r="Q79" s="630"/>
    </row>
    <row r="80" spans="1:17" ht="14.4" customHeight="1" x14ac:dyDescent="0.3">
      <c r="A80" s="625" t="s">
        <v>5514</v>
      </c>
      <c r="B80" s="626" t="s">
        <v>5360</v>
      </c>
      <c r="C80" s="626" t="s">
        <v>5377</v>
      </c>
      <c r="D80" s="626" t="s">
        <v>5466</v>
      </c>
      <c r="E80" s="626" t="s">
        <v>5467</v>
      </c>
      <c r="F80" s="629"/>
      <c r="G80" s="629"/>
      <c r="H80" s="629"/>
      <c r="I80" s="629"/>
      <c r="J80" s="629"/>
      <c r="K80" s="629"/>
      <c r="L80" s="629"/>
      <c r="M80" s="629"/>
      <c r="N80" s="629">
        <v>0</v>
      </c>
      <c r="O80" s="629">
        <v>0</v>
      </c>
      <c r="P80" s="642"/>
      <c r="Q80" s="630"/>
    </row>
    <row r="81" spans="1:17" ht="14.4" customHeight="1" x14ac:dyDescent="0.3">
      <c r="A81" s="625" t="s">
        <v>5518</v>
      </c>
      <c r="B81" s="626" t="s">
        <v>5360</v>
      </c>
      <c r="C81" s="626" t="s">
        <v>5366</v>
      </c>
      <c r="D81" s="626" t="s">
        <v>5496</v>
      </c>
      <c r="E81" s="626" t="s">
        <v>5497</v>
      </c>
      <c r="F81" s="629"/>
      <c r="G81" s="629"/>
      <c r="H81" s="629"/>
      <c r="I81" s="629"/>
      <c r="J81" s="629"/>
      <c r="K81" s="629"/>
      <c r="L81" s="629"/>
      <c r="M81" s="629"/>
      <c r="N81" s="629">
        <v>1</v>
      </c>
      <c r="O81" s="629">
        <v>904.75</v>
      </c>
      <c r="P81" s="642"/>
      <c r="Q81" s="630">
        <v>904.75</v>
      </c>
    </row>
    <row r="82" spans="1:17" ht="14.4" customHeight="1" x14ac:dyDescent="0.3">
      <c r="A82" s="625" t="s">
        <v>5518</v>
      </c>
      <c r="B82" s="626" t="s">
        <v>5360</v>
      </c>
      <c r="C82" s="626" t="s">
        <v>5366</v>
      </c>
      <c r="D82" s="626" t="s">
        <v>5369</v>
      </c>
      <c r="E82" s="626" t="s">
        <v>5370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242.64</v>
      </c>
      <c r="P82" s="642"/>
      <c r="Q82" s="630">
        <v>242.64</v>
      </c>
    </row>
    <row r="83" spans="1:17" ht="14.4" customHeight="1" x14ac:dyDescent="0.3">
      <c r="A83" s="625" t="s">
        <v>5518</v>
      </c>
      <c r="B83" s="626" t="s">
        <v>5360</v>
      </c>
      <c r="C83" s="626" t="s">
        <v>5366</v>
      </c>
      <c r="D83" s="626" t="s">
        <v>5375</v>
      </c>
      <c r="E83" s="626" t="s">
        <v>5374</v>
      </c>
      <c r="F83" s="629"/>
      <c r="G83" s="629"/>
      <c r="H83" s="629"/>
      <c r="I83" s="629"/>
      <c r="J83" s="629">
        <v>3</v>
      </c>
      <c r="K83" s="629">
        <v>1347</v>
      </c>
      <c r="L83" s="629"/>
      <c r="M83" s="629">
        <v>449</v>
      </c>
      <c r="N83" s="629"/>
      <c r="O83" s="629"/>
      <c r="P83" s="642"/>
      <c r="Q83" s="630"/>
    </row>
    <row r="84" spans="1:17" ht="14.4" customHeight="1" x14ac:dyDescent="0.3">
      <c r="A84" s="625" t="s">
        <v>5518</v>
      </c>
      <c r="B84" s="626" t="s">
        <v>5360</v>
      </c>
      <c r="C84" s="626" t="s">
        <v>5377</v>
      </c>
      <c r="D84" s="626" t="s">
        <v>5519</v>
      </c>
      <c r="E84" s="626" t="s">
        <v>5520</v>
      </c>
      <c r="F84" s="629"/>
      <c r="G84" s="629"/>
      <c r="H84" s="629"/>
      <c r="I84" s="629"/>
      <c r="J84" s="629">
        <v>1</v>
      </c>
      <c r="K84" s="629">
        <v>0</v>
      </c>
      <c r="L84" s="629"/>
      <c r="M84" s="629">
        <v>0</v>
      </c>
      <c r="N84" s="629"/>
      <c r="O84" s="629"/>
      <c r="P84" s="642"/>
      <c r="Q84" s="630"/>
    </row>
    <row r="85" spans="1:17" ht="14.4" customHeight="1" x14ac:dyDescent="0.3">
      <c r="A85" s="625" t="s">
        <v>5518</v>
      </c>
      <c r="B85" s="626" t="s">
        <v>5360</v>
      </c>
      <c r="C85" s="626" t="s">
        <v>5377</v>
      </c>
      <c r="D85" s="626" t="s">
        <v>5382</v>
      </c>
      <c r="E85" s="626" t="s">
        <v>5383</v>
      </c>
      <c r="F85" s="629">
        <v>1</v>
      </c>
      <c r="G85" s="629">
        <v>34</v>
      </c>
      <c r="H85" s="629">
        <v>1</v>
      </c>
      <c r="I85" s="629">
        <v>34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5518</v>
      </c>
      <c r="B86" s="626" t="s">
        <v>5360</v>
      </c>
      <c r="C86" s="626" t="s">
        <v>5377</v>
      </c>
      <c r="D86" s="626" t="s">
        <v>5388</v>
      </c>
      <c r="E86" s="626" t="s">
        <v>5389</v>
      </c>
      <c r="F86" s="629">
        <v>3</v>
      </c>
      <c r="G86" s="629">
        <v>996</v>
      </c>
      <c r="H86" s="629">
        <v>1</v>
      </c>
      <c r="I86" s="629">
        <v>332</v>
      </c>
      <c r="J86" s="629">
        <v>1</v>
      </c>
      <c r="K86" s="629">
        <v>333</v>
      </c>
      <c r="L86" s="629">
        <v>0.33433734939759036</v>
      </c>
      <c r="M86" s="629">
        <v>333</v>
      </c>
      <c r="N86" s="629"/>
      <c r="O86" s="629"/>
      <c r="P86" s="642"/>
      <c r="Q86" s="630"/>
    </row>
    <row r="87" spans="1:17" ht="14.4" customHeight="1" x14ac:dyDescent="0.3">
      <c r="A87" s="625" t="s">
        <v>5518</v>
      </c>
      <c r="B87" s="626" t="s">
        <v>5360</v>
      </c>
      <c r="C87" s="626" t="s">
        <v>5377</v>
      </c>
      <c r="D87" s="626" t="s">
        <v>5500</v>
      </c>
      <c r="E87" s="626" t="s">
        <v>5501</v>
      </c>
      <c r="F87" s="629"/>
      <c r="G87" s="629"/>
      <c r="H87" s="629"/>
      <c r="I87" s="629"/>
      <c r="J87" s="629">
        <v>1</v>
      </c>
      <c r="K87" s="629">
        <v>852</v>
      </c>
      <c r="L87" s="629"/>
      <c r="M87" s="629">
        <v>852</v>
      </c>
      <c r="N87" s="629"/>
      <c r="O87" s="629"/>
      <c r="P87" s="642"/>
      <c r="Q87" s="630"/>
    </row>
    <row r="88" spans="1:17" ht="14.4" customHeight="1" x14ac:dyDescent="0.3">
      <c r="A88" s="625" t="s">
        <v>5518</v>
      </c>
      <c r="B88" s="626" t="s">
        <v>5360</v>
      </c>
      <c r="C88" s="626" t="s">
        <v>5377</v>
      </c>
      <c r="D88" s="626" t="s">
        <v>5394</v>
      </c>
      <c r="E88" s="626" t="s">
        <v>5395</v>
      </c>
      <c r="F88" s="629">
        <v>1</v>
      </c>
      <c r="G88" s="629">
        <v>603</v>
      </c>
      <c r="H88" s="629">
        <v>1</v>
      </c>
      <c r="I88" s="629">
        <v>603</v>
      </c>
      <c r="J88" s="629"/>
      <c r="K88" s="629"/>
      <c r="L88" s="629"/>
      <c r="M88" s="629"/>
      <c r="N88" s="629">
        <v>1</v>
      </c>
      <c r="O88" s="629">
        <v>606</v>
      </c>
      <c r="P88" s="642">
        <v>1.0049751243781095</v>
      </c>
      <c r="Q88" s="630">
        <v>606</v>
      </c>
    </row>
    <row r="89" spans="1:17" ht="14.4" customHeight="1" x14ac:dyDescent="0.3">
      <c r="A89" s="625" t="s">
        <v>5518</v>
      </c>
      <c r="B89" s="626" t="s">
        <v>5360</v>
      </c>
      <c r="C89" s="626" t="s">
        <v>5377</v>
      </c>
      <c r="D89" s="626" t="s">
        <v>5404</v>
      </c>
      <c r="E89" s="626" t="s">
        <v>5405</v>
      </c>
      <c r="F89" s="629">
        <v>78</v>
      </c>
      <c r="G89" s="629">
        <v>17940</v>
      </c>
      <c r="H89" s="629">
        <v>1</v>
      </c>
      <c r="I89" s="629">
        <v>230</v>
      </c>
      <c r="J89" s="629">
        <v>23</v>
      </c>
      <c r="K89" s="629">
        <v>5313</v>
      </c>
      <c r="L89" s="629">
        <v>0.29615384615384616</v>
      </c>
      <c r="M89" s="629">
        <v>231</v>
      </c>
      <c r="N89" s="629">
        <v>54</v>
      </c>
      <c r="O89" s="629">
        <v>12528</v>
      </c>
      <c r="P89" s="642">
        <v>0.69832775919732437</v>
      </c>
      <c r="Q89" s="630">
        <v>232</v>
      </c>
    </row>
    <row r="90" spans="1:17" ht="14.4" customHeight="1" x14ac:dyDescent="0.3">
      <c r="A90" s="625" t="s">
        <v>5518</v>
      </c>
      <c r="B90" s="626" t="s">
        <v>5360</v>
      </c>
      <c r="C90" s="626" t="s">
        <v>5377</v>
      </c>
      <c r="D90" s="626" t="s">
        <v>5406</v>
      </c>
      <c r="E90" s="626" t="s">
        <v>5407</v>
      </c>
      <c r="F90" s="629">
        <v>5</v>
      </c>
      <c r="G90" s="629">
        <v>855</v>
      </c>
      <c r="H90" s="629">
        <v>1</v>
      </c>
      <c r="I90" s="629">
        <v>171</v>
      </c>
      <c r="J90" s="629">
        <v>5</v>
      </c>
      <c r="K90" s="629">
        <v>860</v>
      </c>
      <c r="L90" s="629">
        <v>1.0058479532163742</v>
      </c>
      <c r="M90" s="629">
        <v>172</v>
      </c>
      <c r="N90" s="629">
        <v>2</v>
      </c>
      <c r="O90" s="629">
        <v>344</v>
      </c>
      <c r="P90" s="642">
        <v>0.40233918128654972</v>
      </c>
      <c r="Q90" s="630">
        <v>172</v>
      </c>
    </row>
    <row r="91" spans="1:17" ht="14.4" customHeight="1" x14ac:dyDescent="0.3">
      <c r="A91" s="625" t="s">
        <v>5518</v>
      </c>
      <c r="B91" s="626" t="s">
        <v>5360</v>
      </c>
      <c r="C91" s="626" t="s">
        <v>5377</v>
      </c>
      <c r="D91" s="626" t="s">
        <v>5408</v>
      </c>
      <c r="E91" s="626" t="s">
        <v>5409</v>
      </c>
      <c r="F91" s="629">
        <v>19</v>
      </c>
      <c r="G91" s="629">
        <v>1520</v>
      </c>
      <c r="H91" s="629">
        <v>1</v>
      </c>
      <c r="I91" s="629">
        <v>80</v>
      </c>
      <c r="J91" s="629">
        <v>16</v>
      </c>
      <c r="K91" s="629">
        <v>1296</v>
      </c>
      <c r="L91" s="629">
        <v>0.85263157894736841</v>
      </c>
      <c r="M91" s="629">
        <v>81</v>
      </c>
      <c r="N91" s="629">
        <v>8</v>
      </c>
      <c r="O91" s="629">
        <v>656</v>
      </c>
      <c r="P91" s="642">
        <v>0.43157894736842106</v>
      </c>
      <c r="Q91" s="630">
        <v>82</v>
      </c>
    </row>
    <row r="92" spans="1:17" ht="14.4" customHeight="1" x14ac:dyDescent="0.3">
      <c r="A92" s="625" t="s">
        <v>5518</v>
      </c>
      <c r="B92" s="626" t="s">
        <v>5360</v>
      </c>
      <c r="C92" s="626" t="s">
        <v>5377</v>
      </c>
      <c r="D92" s="626" t="s">
        <v>5502</v>
      </c>
      <c r="E92" s="626" t="s">
        <v>5503</v>
      </c>
      <c r="F92" s="629">
        <v>5</v>
      </c>
      <c r="G92" s="629">
        <v>2610</v>
      </c>
      <c r="H92" s="629">
        <v>1</v>
      </c>
      <c r="I92" s="629">
        <v>522</v>
      </c>
      <c r="J92" s="629">
        <v>10</v>
      </c>
      <c r="K92" s="629">
        <v>5230</v>
      </c>
      <c r="L92" s="629">
        <v>2.0038314176245211</v>
      </c>
      <c r="M92" s="629">
        <v>523</v>
      </c>
      <c r="N92" s="629"/>
      <c r="O92" s="629"/>
      <c r="P92" s="642"/>
      <c r="Q92" s="630"/>
    </row>
    <row r="93" spans="1:17" ht="14.4" customHeight="1" x14ac:dyDescent="0.3">
      <c r="A93" s="625" t="s">
        <v>5518</v>
      </c>
      <c r="B93" s="626" t="s">
        <v>5360</v>
      </c>
      <c r="C93" s="626" t="s">
        <v>5377</v>
      </c>
      <c r="D93" s="626" t="s">
        <v>5410</v>
      </c>
      <c r="E93" s="626" t="s">
        <v>5411</v>
      </c>
      <c r="F93" s="629">
        <v>15</v>
      </c>
      <c r="G93" s="629">
        <v>4860</v>
      </c>
      <c r="H93" s="629">
        <v>1</v>
      </c>
      <c r="I93" s="629">
        <v>324</v>
      </c>
      <c r="J93" s="629">
        <v>18</v>
      </c>
      <c r="K93" s="629">
        <v>5868</v>
      </c>
      <c r="L93" s="629">
        <v>1.2074074074074075</v>
      </c>
      <c r="M93" s="629">
        <v>326</v>
      </c>
      <c r="N93" s="629">
        <v>11</v>
      </c>
      <c r="O93" s="629">
        <v>3597</v>
      </c>
      <c r="P93" s="642">
        <v>0.74012345679012348</v>
      </c>
      <c r="Q93" s="630">
        <v>327</v>
      </c>
    </row>
    <row r="94" spans="1:17" ht="14.4" customHeight="1" x14ac:dyDescent="0.3">
      <c r="A94" s="625" t="s">
        <v>5518</v>
      </c>
      <c r="B94" s="626" t="s">
        <v>5360</v>
      </c>
      <c r="C94" s="626" t="s">
        <v>5377</v>
      </c>
      <c r="D94" s="626" t="s">
        <v>5412</v>
      </c>
      <c r="E94" s="626" t="s">
        <v>5413</v>
      </c>
      <c r="F94" s="629">
        <v>3</v>
      </c>
      <c r="G94" s="629">
        <v>2202</v>
      </c>
      <c r="H94" s="629">
        <v>1</v>
      </c>
      <c r="I94" s="629">
        <v>734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5518</v>
      </c>
      <c r="B95" s="626" t="s">
        <v>5360</v>
      </c>
      <c r="C95" s="626" t="s">
        <v>5377</v>
      </c>
      <c r="D95" s="626" t="s">
        <v>5504</v>
      </c>
      <c r="E95" s="626" t="s">
        <v>5505</v>
      </c>
      <c r="F95" s="629">
        <v>11</v>
      </c>
      <c r="G95" s="629">
        <v>8052</v>
      </c>
      <c r="H95" s="629">
        <v>1</v>
      </c>
      <c r="I95" s="629">
        <v>732</v>
      </c>
      <c r="J95" s="629">
        <v>2</v>
      </c>
      <c r="K95" s="629">
        <v>1466</v>
      </c>
      <c r="L95" s="629">
        <v>0.18206656731246895</v>
      </c>
      <c r="M95" s="629">
        <v>733</v>
      </c>
      <c r="N95" s="629">
        <v>1</v>
      </c>
      <c r="O95" s="629">
        <v>734</v>
      </c>
      <c r="P95" s="642">
        <v>9.115747640337804E-2</v>
      </c>
      <c r="Q95" s="630">
        <v>734</v>
      </c>
    </row>
    <row r="96" spans="1:17" ht="14.4" customHeight="1" x14ac:dyDescent="0.3">
      <c r="A96" s="625" t="s">
        <v>5518</v>
      </c>
      <c r="B96" s="626" t="s">
        <v>5360</v>
      </c>
      <c r="C96" s="626" t="s">
        <v>5377</v>
      </c>
      <c r="D96" s="626" t="s">
        <v>5414</v>
      </c>
      <c r="E96" s="626" t="s">
        <v>5415</v>
      </c>
      <c r="F96" s="629"/>
      <c r="G96" s="629"/>
      <c r="H96" s="629"/>
      <c r="I96" s="629"/>
      <c r="J96" s="629">
        <v>2</v>
      </c>
      <c r="K96" s="629">
        <v>312</v>
      </c>
      <c r="L96" s="629"/>
      <c r="M96" s="629">
        <v>156</v>
      </c>
      <c r="N96" s="629"/>
      <c r="O96" s="629"/>
      <c r="P96" s="642"/>
      <c r="Q96" s="630"/>
    </row>
    <row r="97" spans="1:17" ht="14.4" customHeight="1" x14ac:dyDescent="0.3">
      <c r="A97" s="625" t="s">
        <v>5518</v>
      </c>
      <c r="B97" s="626" t="s">
        <v>5360</v>
      </c>
      <c r="C97" s="626" t="s">
        <v>5377</v>
      </c>
      <c r="D97" s="626" t="s">
        <v>5418</v>
      </c>
      <c r="E97" s="626" t="s">
        <v>5407</v>
      </c>
      <c r="F97" s="629">
        <v>1</v>
      </c>
      <c r="G97" s="629">
        <v>205</v>
      </c>
      <c r="H97" s="629">
        <v>1</v>
      </c>
      <c r="I97" s="629">
        <v>205</v>
      </c>
      <c r="J97" s="629">
        <v>1</v>
      </c>
      <c r="K97" s="629">
        <v>206</v>
      </c>
      <c r="L97" s="629">
        <v>1.0048780487804878</v>
      </c>
      <c r="M97" s="629">
        <v>206</v>
      </c>
      <c r="N97" s="629">
        <v>2</v>
      </c>
      <c r="O97" s="629">
        <v>414</v>
      </c>
      <c r="P97" s="642">
        <v>2.0195121951219512</v>
      </c>
      <c r="Q97" s="630">
        <v>207</v>
      </c>
    </row>
    <row r="98" spans="1:17" ht="14.4" customHeight="1" x14ac:dyDescent="0.3">
      <c r="A98" s="625" t="s">
        <v>5518</v>
      </c>
      <c r="B98" s="626" t="s">
        <v>5360</v>
      </c>
      <c r="C98" s="626" t="s">
        <v>5377</v>
      </c>
      <c r="D98" s="626" t="s">
        <v>5419</v>
      </c>
      <c r="E98" s="626" t="s">
        <v>5389</v>
      </c>
      <c r="F98" s="629"/>
      <c r="G98" s="629"/>
      <c r="H98" s="629"/>
      <c r="I98" s="629"/>
      <c r="J98" s="629"/>
      <c r="K98" s="629"/>
      <c r="L98" s="629"/>
      <c r="M98" s="629"/>
      <c r="N98" s="629">
        <v>1</v>
      </c>
      <c r="O98" s="629">
        <v>439</v>
      </c>
      <c r="P98" s="642"/>
      <c r="Q98" s="630">
        <v>439</v>
      </c>
    </row>
    <row r="99" spans="1:17" ht="14.4" customHeight="1" x14ac:dyDescent="0.3">
      <c r="A99" s="625" t="s">
        <v>5518</v>
      </c>
      <c r="B99" s="626" t="s">
        <v>5360</v>
      </c>
      <c r="C99" s="626" t="s">
        <v>5377</v>
      </c>
      <c r="D99" s="626" t="s">
        <v>5420</v>
      </c>
      <c r="E99" s="626" t="s">
        <v>5421</v>
      </c>
      <c r="F99" s="629">
        <v>4</v>
      </c>
      <c r="G99" s="629">
        <v>1176</v>
      </c>
      <c r="H99" s="629">
        <v>1</v>
      </c>
      <c r="I99" s="629">
        <v>294</v>
      </c>
      <c r="J99" s="629">
        <v>4</v>
      </c>
      <c r="K99" s="629">
        <v>1180</v>
      </c>
      <c r="L99" s="629">
        <v>1.0034013605442176</v>
      </c>
      <c r="M99" s="629">
        <v>295</v>
      </c>
      <c r="N99" s="629">
        <v>6</v>
      </c>
      <c r="O99" s="629">
        <v>1776</v>
      </c>
      <c r="P99" s="642">
        <v>1.510204081632653</v>
      </c>
      <c r="Q99" s="630">
        <v>296</v>
      </c>
    </row>
    <row r="100" spans="1:17" ht="14.4" customHeight="1" x14ac:dyDescent="0.3">
      <c r="A100" s="625" t="s">
        <v>5518</v>
      </c>
      <c r="B100" s="626" t="s">
        <v>5360</v>
      </c>
      <c r="C100" s="626" t="s">
        <v>5377</v>
      </c>
      <c r="D100" s="626" t="s">
        <v>5422</v>
      </c>
      <c r="E100" s="626" t="s">
        <v>5423</v>
      </c>
      <c r="F100" s="629"/>
      <c r="G100" s="629"/>
      <c r="H100" s="629"/>
      <c r="I100" s="629"/>
      <c r="J100" s="629">
        <v>7</v>
      </c>
      <c r="K100" s="629">
        <v>2233</v>
      </c>
      <c r="L100" s="629"/>
      <c r="M100" s="629">
        <v>319</v>
      </c>
      <c r="N100" s="629"/>
      <c r="O100" s="629"/>
      <c r="P100" s="642"/>
      <c r="Q100" s="630"/>
    </row>
    <row r="101" spans="1:17" ht="14.4" customHeight="1" x14ac:dyDescent="0.3">
      <c r="A101" s="625" t="s">
        <v>5518</v>
      </c>
      <c r="B101" s="626" t="s">
        <v>5360</v>
      </c>
      <c r="C101" s="626" t="s">
        <v>5377</v>
      </c>
      <c r="D101" s="626" t="s">
        <v>5424</v>
      </c>
      <c r="E101" s="626" t="s">
        <v>5415</v>
      </c>
      <c r="F101" s="629">
        <v>2</v>
      </c>
      <c r="G101" s="629">
        <v>154</v>
      </c>
      <c r="H101" s="629">
        <v>1</v>
      </c>
      <c r="I101" s="629">
        <v>77</v>
      </c>
      <c r="J101" s="629">
        <v>3</v>
      </c>
      <c r="K101" s="629">
        <v>234</v>
      </c>
      <c r="L101" s="629">
        <v>1.5194805194805194</v>
      </c>
      <c r="M101" s="629">
        <v>78</v>
      </c>
      <c r="N101" s="629"/>
      <c r="O101" s="629"/>
      <c r="P101" s="642"/>
      <c r="Q101" s="630"/>
    </row>
    <row r="102" spans="1:17" ht="14.4" customHeight="1" x14ac:dyDescent="0.3">
      <c r="A102" s="625" t="s">
        <v>5518</v>
      </c>
      <c r="B102" s="626" t="s">
        <v>5360</v>
      </c>
      <c r="C102" s="626" t="s">
        <v>5377</v>
      </c>
      <c r="D102" s="626" t="s">
        <v>5425</v>
      </c>
      <c r="E102" s="626" t="s">
        <v>5421</v>
      </c>
      <c r="F102" s="629"/>
      <c r="G102" s="629"/>
      <c r="H102" s="629"/>
      <c r="I102" s="629"/>
      <c r="J102" s="629">
        <v>4</v>
      </c>
      <c r="K102" s="629">
        <v>1448</v>
      </c>
      <c r="L102" s="629"/>
      <c r="M102" s="629">
        <v>362</v>
      </c>
      <c r="N102" s="629">
        <v>2</v>
      </c>
      <c r="O102" s="629">
        <v>730</v>
      </c>
      <c r="P102" s="642"/>
      <c r="Q102" s="630">
        <v>365</v>
      </c>
    </row>
    <row r="103" spans="1:17" ht="14.4" customHeight="1" x14ac:dyDescent="0.3">
      <c r="A103" s="625" t="s">
        <v>5518</v>
      </c>
      <c r="B103" s="626" t="s">
        <v>5360</v>
      </c>
      <c r="C103" s="626" t="s">
        <v>5377</v>
      </c>
      <c r="D103" s="626" t="s">
        <v>5426</v>
      </c>
      <c r="E103" s="626" t="s">
        <v>5427</v>
      </c>
      <c r="F103" s="629">
        <v>5</v>
      </c>
      <c r="G103" s="629">
        <v>2740</v>
      </c>
      <c r="H103" s="629">
        <v>1</v>
      </c>
      <c r="I103" s="629">
        <v>548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5518</v>
      </c>
      <c r="B104" s="626" t="s">
        <v>5360</v>
      </c>
      <c r="C104" s="626" t="s">
        <v>5377</v>
      </c>
      <c r="D104" s="626" t="s">
        <v>5428</v>
      </c>
      <c r="E104" s="626" t="s">
        <v>5427</v>
      </c>
      <c r="F104" s="629">
        <v>19</v>
      </c>
      <c r="G104" s="629">
        <v>9158</v>
      </c>
      <c r="H104" s="629">
        <v>1</v>
      </c>
      <c r="I104" s="629">
        <v>482</v>
      </c>
      <c r="J104" s="629">
        <v>4</v>
      </c>
      <c r="K104" s="629">
        <v>1932</v>
      </c>
      <c r="L104" s="629">
        <v>0.21096309237824853</v>
      </c>
      <c r="M104" s="629">
        <v>483</v>
      </c>
      <c r="N104" s="629">
        <v>4</v>
      </c>
      <c r="O104" s="629">
        <v>1936</v>
      </c>
      <c r="P104" s="642">
        <v>0.21139986896702337</v>
      </c>
      <c r="Q104" s="630">
        <v>484</v>
      </c>
    </row>
    <row r="105" spans="1:17" ht="14.4" customHeight="1" x14ac:dyDescent="0.3">
      <c r="A105" s="625" t="s">
        <v>5518</v>
      </c>
      <c r="B105" s="626" t="s">
        <v>5360</v>
      </c>
      <c r="C105" s="626" t="s">
        <v>5377</v>
      </c>
      <c r="D105" s="626" t="s">
        <v>5431</v>
      </c>
      <c r="E105" s="626" t="s">
        <v>5432</v>
      </c>
      <c r="F105" s="629">
        <v>28</v>
      </c>
      <c r="G105" s="629">
        <v>3220</v>
      </c>
      <c r="H105" s="629">
        <v>1</v>
      </c>
      <c r="I105" s="629">
        <v>115</v>
      </c>
      <c r="J105" s="629">
        <v>11</v>
      </c>
      <c r="K105" s="629">
        <v>1276</v>
      </c>
      <c r="L105" s="629">
        <v>0.39627329192546584</v>
      </c>
      <c r="M105" s="629">
        <v>116</v>
      </c>
      <c r="N105" s="629">
        <v>25</v>
      </c>
      <c r="O105" s="629">
        <v>2900</v>
      </c>
      <c r="P105" s="642">
        <v>0.90062111801242239</v>
      </c>
      <c r="Q105" s="630">
        <v>116</v>
      </c>
    </row>
    <row r="106" spans="1:17" ht="14.4" customHeight="1" x14ac:dyDescent="0.3">
      <c r="A106" s="625" t="s">
        <v>5518</v>
      </c>
      <c r="B106" s="626" t="s">
        <v>5360</v>
      </c>
      <c r="C106" s="626" t="s">
        <v>5377</v>
      </c>
      <c r="D106" s="626" t="s">
        <v>5433</v>
      </c>
      <c r="E106" s="626" t="s">
        <v>5434</v>
      </c>
      <c r="F106" s="629"/>
      <c r="G106" s="629"/>
      <c r="H106" s="629"/>
      <c r="I106" s="629"/>
      <c r="J106" s="629">
        <v>3</v>
      </c>
      <c r="K106" s="629">
        <v>2028</v>
      </c>
      <c r="L106" s="629"/>
      <c r="M106" s="629">
        <v>676</v>
      </c>
      <c r="N106" s="629">
        <v>1</v>
      </c>
      <c r="O106" s="629">
        <v>677</v>
      </c>
      <c r="P106" s="642"/>
      <c r="Q106" s="630">
        <v>677</v>
      </c>
    </row>
    <row r="107" spans="1:17" ht="14.4" customHeight="1" x14ac:dyDescent="0.3">
      <c r="A107" s="625" t="s">
        <v>5518</v>
      </c>
      <c r="B107" s="626" t="s">
        <v>5360</v>
      </c>
      <c r="C107" s="626" t="s">
        <v>5377</v>
      </c>
      <c r="D107" s="626" t="s">
        <v>5440</v>
      </c>
      <c r="E107" s="626" t="s">
        <v>5441</v>
      </c>
      <c r="F107" s="629"/>
      <c r="G107" s="629"/>
      <c r="H107" s="629"/>
      <c r="I107" s="629"/>
      <c r="J107" s="629">
        <v>1</v>
      </c>
      <c r="K107" s="629">
        <v>1039</v>
      </c>
      <c r="L107" s="629"/>
      <c r="M107" s="629">
        <v>1039</v>
      </c>
      <c r="N107" s="629"/>
      <c r="O107" s="629"/>
      <c r="P107" s="642"/>
      <c r="Q107" s="630"/>
    </row>
    <row r="108" spans="1:17" ht="14.4" customHeight="1" x14ac:dyDescent="0.3">
      <c r="A108" s="625" t="s">
        <v>5518</v>
      </c>
      <c r="B108" s="626" t="s">
        <v>5360</v>
      </c>
      <c r="C108" s="626" t="s">
        <v>5377</v>
      </c>
      <c r="D108" s="626" t="s">
        <v>5510</v>
      </c>
      <c r="E108" s="626" t="s">
        <v>5505</v>
      </c>
      <c r="F108" s="629"/>
      <c r="G108" s="629"/>
      <c r="H108" s="629"/>
      <c r="I108" s="629"/>
      <c r="J108" s="629">
        <v>7</v>
      </c>
      <c r="K108" s="629">
        <v>6013</v>
      </c>
      <c r="L108" s="629"/>
      <c r="M108" s="629">
        <v>859</v>
      </c>
      <c r="N108" s="629">
        <v>3</v>
      </c>
      <c r="O108" s="629">
        <v>2580</v>
      </c>
      <c r="P108" s="642"/>
      <c r="Q108" s="630">
        <v>860</v>
      </c>
    </row>
    <row r="109" spans="1:17" ht="14.4" customHeight="1" x14ac:dyDescent="0.3">
      <c r="A109" s="625" t="s">
        <v>5518</v>
      </c>
      <c r="B109" s="626" t="s">
        <v>5360</v>
      </c>
      <c r="C109" s="626" t="s">
        <v>5377</v>
      </c>
      <c r="D109" s="626" t="s">
        <v>5512</v>
      </c>
      <c r="E109" s="626" t="s">
        <v>5505</v>
      </c>
      <c r="F109" s="629">
        <v>3</v>
      </c>
      <c r="G109" s="629">
        <v>2394</v>
      </c>
      <c r="H109" s="629">
        <v>1</v>
      </c>
      <c r="I109" s="629">
        <v>798</v>
      </c>
      <c r="J109" s="629"/>
      <c r="K109" s="629"/>
      <c r="L109" s="629"/>
      <c r="M109" s="629"/>
      <c r="N109" s="629">
        <v>4</v>
      </c>
      <c r="O109" s="629">
        <v>3212</v>
      </c>
      <c r="P109" s="642">
        <v>1.341687552213868</v>
      </c>
      <c r="Q109" s="630">
        <v>803</v>
      </c>
    </row>
    <row r="110" spans="1:17" ht="14.4" customHeight="1" x14ac:dyDescent="0.3">
      <c r="A110" s="625" t="s">
        <v>5518</v>
      </c>
      <c r="B110" s="626" t="s">
        <v>5360</v>
      </c>
      <c r="C110" s="626" t="s">
        <v>5377</v>
      </c>
      <c r="D110" s="626" t="s">
        <v>5444</v>
      </c>
      <c r="E110" s="626" t="s">
        <v>5434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746</v>
      </c>
      <c r="P110" s="642"/>
      <c r="Q110" s="630">
        <v>746</v>
      </c>
    </row>
    <row r="111" spans="1:17" ht="14.4" customHeight="1" x14ac:dyDescent="0.3">
      <c r="A111" s="625" t="s">
        <v>5518</v>
      </c>
      <c r="B111" s="626" t="s">
        <v>5360</v>
      </c>
      <c r="C111" s="626" t="s">
        <v>5377</v>
      </c>
      <c r="D111" s="626" t="s">
        <v>5446</v>
      </c>
      <c r="E111" s="626" t="s">
        <v>5447</v>
      </c>
      <c r="F111" s="629">
        <v>0</v>
      </c>
      <c r="G111" s="629">
        <v>0</v>
      </c>
      <c r="H111" s="629"/>
      <c r="I111" s="629"/>
      <c r="J111" s="629">
        <v>0</v>
      </c>
      <c r="K111" s="629">
        <v>0</v>
      </c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5518</v>
      </c>
      <c r="B112" s="626" t="s">
        <v>5360</v>
      </c>
      <c r="C112" s="626" t="s">
        <v>5377</v>
      </c>
      <c r="D112" s="626" t="s">
        <v>5448</v>
      </c>
      <c r="E112" s="626" t="s">
        <v>5449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362</v>
      </c>
      <c r="P112" s="642"/>
      <c r="Q112" s="630">
        <v>362</v>
      </c>
    </row>
    <row r="113" spans="1:17" ht="14.4" customHeight="1" x14ac:dyDescent="0.3">
      <c r="A113" s="625" t="s">
        <v>5518</v>
      </c>
      <c r="B113" s="626" t="s">
        <v>5360</v>
      </c>
      <c r="C113" s="626" t="s">
        <v>5377</v>
      </c>
      <c r="D113" s="626" t="s">
        <v>5458</v>
      </c>
      <c r="E113" s="626" t="s">
        <v>5459</v>
      </c>
      <c r="F113" s="629"/>
      <c r="G113" s="629"/>
      <c r="H113" s="629"/>
      <c r="I113" s="629"/>
      <c r="J113" s="629">
        <v>1</v>
      </c>
      <c r="K113" s="629">
        <v>642</v>
      </c>
      <c r="L113" s="629"/>
      <c r="M113" s="629">
        <v>642</v>
      </c>
      <c r="N113" s="629"/>
      <c r="O113" s="629"/>
      <c r="P113" s="642"/>
      <c r="Q113" s="630"/>
    </row>
    <row r="114" spans="1:17" ht="14.4" customHeight="1" x14ac:dyDescent="0.3">
      <c r="A114" s="625" t="s">
        <v>5521</v>
      </c>
      <c r="B114" s="626" t="s">
        <v>5360</v>
      </c>
      <c r="C114" s="626" t="s">
        <v>5366</v>
      </c>
      <c r="D114" s="626" t="s">
        <v>5522</v>
      </c>
      <c r="E114" s="626" t="s">
        <v>5523</v>
      </c>
      <c r="F114" s="629">
        <v>150</v>
      </c>
      <c r="G114" s="629">
        <v>346500</v>
      </c>
      <c r="H114" s="629">
        <v>1</v>
      </c>
      <c r="I114" s="629">
        <v>2310</v>
      </c>
      <c r="J114" s="629">
        <v>126</v>
      </c>
      <c r="K114" s="629">
        <v>291060</v>
      </c>
      <c r="L114" s="629">
        <v>0.84</v>
      </c>
      <c r="M114" s="629">
        <v>2310</v>
      </c>
      <c r="N114" s="629">
        <v>128</v>
      </c>
      <c r="O114" s="629">
        <v>294274.75</v>
      </c>
      <c r="P114" s="642">
        <v>0.8492777777777778</v>
      </c>
      <c r="Q114" s="630">
        <v>2299.021484375</v>
      </c>
    </row>
    <row r="115" spans="1:17" ht="14.4" customHeight="1" x14ac:dyDescent="0.3">
      <c r="A115" s="625" t="s">
        <v>5521</v>
      </c>
      <c r="B115" s="626" t="s">
        <v>5360</v>
      </c>
      <c r="C115" s="626" t="s">
        <v>5366</v>
      </c>
      <c r="D115" s="626" t="s">
        <v>5524</v>
      </c>
      <c r="E115" s="626" t="s">
        <v>5525</v>
      </c>
      <c r="F115" s="629">
        <v>47</v>
      </c>
      <c r="G115" s="629">
        <v>108570</v>
      </c>
      <c r="H115" s="629">
        <v>1</v>
      </c>
      <c r="I115" s="629">
        <v>2310</v>
      </c>
      <c r="J115" s="629">
        <v>35</v>
      </c>
      <c r="K115" s="629">
        <v>80850</v>
      </c>
      <c r="L115" s="629">
        <v>0.74468085106382975</v>
      </c>
      <c r="M115" s="629">
        <v>2310</v>
      </c>
      <c r="N115" s="629">
        <v>40</v>
      </c>
      <c r="O115" s="629">
        <v>92400</v>
      </c>
      <c r="P115" s="642">
        <v>0.85106382978723405</v>
      </c>
      <c r="Q115" s="630">
        <v>2310</v>
      </c>
    </row>
    <row r="116" spans="1:17" ht="14.4" customHeight="1" x14ac:dyDescent="0.3">
      <c r="A116" s="625" t="s">
        <v>5521</v>
      </c>
      <c r="B116" s="626" t="s">
        <v>5360</v>
      </c>
      <c r="C116" s="626" t="s">
        <v>5366</v>
      </c>
      <c r="D116" s="626" t="s">
        <v>5496</v>
      </c>
      <c r="E116" s="626" t="s">
        <v>5497</v>
      </c>
      <c r="F116" s="629"/>
      <c r="G116" s="629"/>
      <c r="H116" s="629"/>
      <c r="I116" s="629"/>
      <c r="J116" s="629"/>
      <c r="K116" s="629"/>
      <c r="L116" s="629"/>
      <c r="M116" s="629"/>
      <c r="N116" s="629">
        <v>401</v>
      </c>
      <c r="O116" s="629">
        <v>362804.75</v>
      </c>
      <c r="P116" s="642"/>
      <c r="Q116" s="630">
        <v>904.75</v>
      </c>
    </row>
    <row r="117" spans="1:17" ht="14.4" customHeight="1" x14ac:dyDescent="0.3">
      <c r="A117" s="625" t="s">
        <v>5521</v>
      </c>
      <c r="B117" s="626" t="s">
        <v>5360</v>
      </c>
      <c r="C117" s="626" t="s">
        <v>5366</v>
      </c>
      <c r="D117" s="626" t="s">
        <v>5369</v>
      </c>
      <c r="E117" s="626" t="s">
        <v>5370</v>
      </c>
      <c r="F117" s="629">
        <v>1</v>
      </c>
      <c r="G117" s="629">
        <v>234.13</v>
      </c>
      <c r="H117" s="629">
        <v>1</v>
      </c>
      <c r="I117" s="629">
        <v>234.13</v>
      </c>
      <c r="J117" s="629"/>
      <c r="K117" s="629"/>
      <c r="L117" s="629"/>
      <c r="M117" s="629"/>
      <c r="N117" s="629">
        <v>11</v>
      </c>
      <c r="O117" s="629">
        <v>2669.04</v>
      </c>
      <c r="P117" s="642">
        <v>11.399820612480246</v>
      </c>
      <c r="Q117" s="630">
        <v>242.64</v>
      </c>
    </row>
    <row r="118" spans="1:17" ht="14.4" customHeight="1" x14ac:dyDescent="0.3">
      <c r="A118" s="625" t="s">
        <v>5521</v>
      </c>
      <c r="B118" s="626" t="s">
        <v>5360</v>
      </c>
      <c r="C118" s="626" t="s">
        <v>5366</v>
      </c>
      <c r="D118" s="626" t="s">
        <v>5371</v>
      </c>
      <c r="E118" s="626" t="s">
        <v>5372</v>
      </c>
      <c r="F118" s="629"/>
      <c r="G118" s="629"/>
      <c r="H118" s="629"/>
      <c r="I118" s="629"/>
      <c r="J118" s="629"/>
      <c r="K118" s="629"/>
      <c r="L118" s="629"/>
      <c r="M118" s="629"/>
      <c r="N118" s="629">
        <v>2</v>
      </c>
      <c r="O118" s="629">
        <v>485.28</v>
      </c>
      <c r="P118" s="642"/>
      <c r="Q118" s="630">
        <v>242.64</v>
      </c>
    </row>
    <row r="119" spans="1:17" ht="14.4" customHeight="1" x14ac:dyDescent="0.3">
      <c r="A119" s="625" t="s">
        <v>5521</v>
      </c>
      <c r="B119" s="626" t="s">
        <v>5360</v>
      </c>
      <c r="C119" s="626" t="s">
        <v>5366</v>
      </c>
      <c r="D119" s="626" t="s">
        <v>5375</v>
      </c>
      <c r="E119" s="626" t="s">
        <v>5374</v>
      </c>
      <c r="F119" s="629"/>
      <c r="G119" s="629"/>
      <c r="H119" s="629"/>
      <c r="I119" s="629"/>
      <c r="J119" s="629"/>
      <c r="K119" s="629"/>
      <c r="L119" s="629"/>
      <c r="M119" s="629"/>
      <c r="N119" s="629">
        <v>2</v>
      </c>
      <c r="O119" s="629">
        <v>898</v>
      </c>
      <c r="P119" s="642"/>
      <c r="Q119" s="630">
        <v>449</v>
      </c>
    </row>
    <row r="120" spans="1:17" ht="14.4" customHeight="1" x14ac:dyDescent="0.3">
      <c r="A120" s="625" t="s">
        <v>5521</v>
      </c>
      <c r="B120" s="626" t="s">
        <v>5360</v>
      </c>
      <c r="C120" s="626" t="s">
        <v>5366</v>
      </c>
      <c r="D120" s="626" t="s">
        <v>5526</v>
      </c>
      <c r="E120" s="626" t="s">
        <v>5527</v>
      </c>
      <c r="F120" s="629">
        <v>1</v>
      </c>
      <c r="G120" s="629">
        <v>5755</v>
      </c>
      <c r="H120" s="629">
        <v>1</v>
      </c>
      <c r="I120" s="629">
        <v>5755</v>
      </c>
      <c r="J120" s="629"/>
      <c r="K120" s="629"/>
      <c r="L120" s="629"/>
      <c r="M120" s="629"/>
      <c r="N120" s="629"/>
      <c r="O120" s="629"/>
      <c r="P120" s="642"/>
      <c r="Q120" s="630"/>
    </row>
    <row r="121" spans="1:17" ht="14.4" customHeight="1" x14ac:dyDescent="0.3">
      <c r="A121" s="625" t="s">
        <v>5521</v>
      </c>
      <c r="B121" s="626" t="s">
        <v>5360</v>
      </c>
      <c r="C121" s="626" t="s">
        <v>5377</v>
      </c>
      <c r="D121" s="626" t="s">
        <v>5380</v>
      </c>
      <c r="E121" s="626" t="s">
        <v>5381</v>
      </c>
      <c r="F121" s="629">
        <v>4</v>
      </c>
      <c r="G121" s="629">
        <v>0</v>
      </c>
      <c r="H121" s="629"/>
      <c r="I121" s="629">
        <v>0</v>
      </c>
      <c r="J121" s="629">
        <v>10</v>
      </c>
      <c r="K121" s="629">
        <v>0</v>
      </c>
      <c r="L121" s="629"/>
      <c r="M121" s="629">
        <v>0</v>
      </c>
      <c r="N121" s="629">
        <v>9</v>
      </c>
      <c r="O121" s="629">
        <v>0</v>
      </c>
      <c r="P121" s="642"/>
      <c r="Q121" s="630">
        <v>0</v>
      </c>
    </row>
    <row r="122" spans="1:17" ht="14.4" customHeight="1" x14ac:dyDescent="0.3">
      <c r="A122" s="625" t="s">
        <v>5521</v>
      </c>
      <c r="B122" s="626" t="s">
        <v>5360</v>
      </c>
      <c r="C122" s="626" t="s">
        <v>5377</v>
      </c>
      <c r="D122" s="626" t="s">
        <v>5382</v>
      </c>
      <c r="E122" s="626" t="s">
        <v>5383</v>
      </c>
      <c r="F122" s="629">
        <v>15</v>
      </c>
      <c r="G122" s="629">
        <v>510</v>
      </c>
      <c r="H122" s="629">
        <v>1</v>
      </c>
      <c r="I122" s="629">
        <v>34</v>
      </c>
      <c r="J122" s="629">
        <v>21</v>
      </c>
      <c r="K122" s="629">
        <v>714</v>
      </c>
      <c r="L122" s="629">
        <v>1.4</v>
      </c>
      <c r="M122" s="629">
        <v>34</v>
      </c>
      <c r="N122" s="629">
        <v>11</v>
      </c>
      <c r="O122" s="629">
        <v>374</v>
      </c>
      <c r="P122" s="642">
        <v>0.73333333333333328</v>
      </c>
      <c r="Q122" s="630">
        <v>34</v>
      </c>
    </row>
    <row r="123" spans="1:17" ht="14.4" customHeight="1" x14ac:dyDescent="0.3">
      <c r="A123" s="625" t="s">
        <v>5521</v>
      </c>
      <c r="B123" s="626" t="s">
        <v>5360</v>
      </c>
      <c r="C123" s="626" t="s">
        <v>5377</v>
      </c>
      <c r="D123" s="626" t="s">
        <v>5498</v>
      </c>
      <c r="E123" s="626" t="s">
        <v>5499</v>
      </c>
      <c r="F123" s="629">
        <v>90</v>
      </c>
      <c r="G123" s="629">
        <v>16470</v>
      </c>
      <c r="H123" s="629">
        <v>1</v>
      </c>
      <c r="I123" s="629">
        <v>183</v>
      </c>
      <c r="J123" s="629">
        <v>31</v>
      </c>
      <c r="K123" s="629">
        <v>5735</v>
      </c>
      <c r="L123" s="629">
        <v>0.34820886460230721</v>
      </c>
      <c r="M123" s="629">
        <v>185</v>
      </c>
      <c r="N123" s="629">
        <v>30</v>
      </c>
      <c r="O123" s="629">
        <v>5550</v>
      </c>
      <c r="P123" s="642">
        <v>0.33697632058287796</v>
      </c>
      <c r="Q123" s="630">
        <v>185</v>
      </c>
    </row>
    <row r="124" spans="1:17" ht="14.4" customHeight="1" x14ac:dyDescent="0.3">
      <c r="A124" s="625" t="s">
        <v>5521</v>
      </c>
      <c r="B124" s="626" t="s">
        <v>5360</v>
      </c>
      <c r="C124" s="626" t="s">
        <v>5377</v>
      </c>
      <c r="D124" s="626" t="s">
        <v>5388</v>
      </c>
      <c r="E124" s="626" t="s">
        <v>5389</v>
      </c>
      <c r="F124" s="629">
        <v>15</v>
      </c>
      <c r="G124" s="629">
        <v>4980</v>
      </c>
      <c r="H124" s="629">
        <v>1</v>
      </c>
      <c r="I124" s="629">
        <v>332</v>
      </c>
      <c r="J124" s="629">
        <v>13</v>
      </c>
      <c r="K124" s="629">
        <v>4329</v>
      </c>
      <c r="L124" s="629">
        <v>0.86927710843373496</v>
      </c>
      <c r="M124" s="629">
        <v>333</v>
      </c>
      <c r="N124" s="629">
        <v>9</v>
      </c>
      <c r="O124" s="629">
        <v>3015</v>
      </c>
      <c r="P124" s="642">
        <v>0.60542168674698793</v>
      </c>
      <c r="Q124" s="630">
        <v>335</v>
      </c>
    </row>
    <row r="125" spans="1:17" ht="14.4" customHeight="1" x14ac:dyDescent="0.3">
      <c r="A125" s="625" t="s">
        <v>5521</v>
      </c>
      <c r="B125" s="626" t="s">
        <v>5360</v>
      </c>
      <c r="C125" s="626" t="s">
        <v>5377</v>
      </c>
      <c r="D125" s="626" t="s">
        <v>5500</v>
      </c>
      <c r="E125" s="626" t="s">
        <v>5501</v>
      </c>
      <c r="F125" s="629">
        <v>39</v>
      </c>
      <c r="G125" s="629">
        <v>33150</v>
      </c>
      <c r="H125" s="629">
        <v>1</v>
      </c>
      <c r="I125" s="629">
        <v>850</v>
      </c>
      <c r="J125" s="629">
        <v>31</v>
      </c>
      <c r="K125" s="629">
        <v>26412</v>
      </c>
      <c r="L125" s="629">
        <v>0.79674208144796377</v>
      </c>
      <c r="M125" s="629">
        <v>852</v>
      </c>
      <c r="N125" s="629">
        <v>81</v>
      </c>
      <c r="O125" s="629">
        <v>56943</v>
      </c>
      <c r="P125" s="642">
        <v>1.717737556561086</v>
      </c>
      <c r="Q125" s="630">
        <v>703</v>
      </c>
    </row>
    <row r="126" spans="1:17" ht="14.4" customHeight="1" x14ac:dyDescent="0.3">
      <c r="A126" s="625" t="s">
        <v>5521</v>
      </c>
      <c r="B126" s="626" t="s">
        <v>5360</v>
      </c>
      <c r="C126" s="626" t="s">
        <v>5377</v>
      </c>
      <c r="D126" s="626" t="s">
        <v>5394</v>
      </c>
      <c r="E126" s="626" t="s">
        <v>5395</v>
      </c>
      <c r="F126" s="629">
        <v>3</v>
      </c>
      <c r="G126" s="629">
        <v>1809</v>
      </c>
      <c r="H126" s="629">
        <v>1</v>
      </c>
      <c r="I126" s="629">
        <v>603</v>
      </c>
      <c r="J126" s="629">
        <v>3</v>
      </c>
      <c r="K126" s="629">
        <v>1812</v>
      </c>
      <c r="L126" s="629">
        <v>1.0016583747927033</v>
      </c>
      <c r="M126" s="629">
        <v>604</v>
      </c>
      <c r="N126" s="629">
        <v>2</v>
      </c>
      <c r="O126" s="629">
        <v>1212</v>
      </c>
      <c r="P126" s="642">
        <v>0.66998341625207292</v>
      </c>
      <c r="Q126" s="630">
        <v>606</v>
      </c>
    </row>
    <row r="127" spans="1:17" ht="14.4" customHeight="1" x14ac:dyDescent="0.3">
      <c r="A127" s="625" t="s">
        <v>5521</v>
      </c>
      <c r="B127" s="626" t="s">
        <v>5360</v>
      </c>
      <c r="C127" s="626" t="s">
        <v>5377</v>
      </c>
      <c r="D127" s="626" t="s">
        <v>5515</v>
      </c>
      <c r="E127" s="626" t="s">
        <v>5516</v>
      </c>
      <c r="F127" s="629">
        <v>20</v>
      </c>
      <c r="G127" s="629">
        <v>1160</v>
      </c>
      <c r="H127" s="629">
        <v>1</v>
      </c>
      <c r="I127" s="629">
        <v>58</v>
      </c>
      <c r="J127" s="629">
        <v>15</v>
      </c>
      <c r="K127" s="629">
        <v>870</v>
      </c>
      <c r="L127" s="629">
        <v>0.75</v>
      </c>
      <c r="M127" s="629">
        <v>58</v>
      </c>
      <c r="N127" s="629">
        <v>18</v>
      </c>
      <c r="O127" s="629">
        <v>1008</v>
      </c>
      <c r="P127" s="642">
        <v>0.86896551724137927</v>
      </c>
      <c r="Q127" s="630">
        <v>56</v>
      </c>
    </row>
    <row r="128" spans="1:17" ht="14.4" customHeight="1" x14ac:dyDescent="0.3">
      <c r="A128" s="625" t="s">
        <v>5521</v>
      </c>
      <c r="B128" s="626" t="s">
        <v>5360</v>
      </c>
      <c r="C128" s="626" t="s">
        <v>5377</v>
      </c>
      <c r="D128" s="626" t="s">
        <v>5400</v>
      </c>
      <c r="E128" s="626" t="s">
        <v>5401</v>
      </c>
      <c r="F128" s="629">
        <v>158</v>
      </c>
      <c r="G128" s="629">
        <v>99540</v>
      </c>
      <c r="H128" s="629">
        <v>1</v>
      </c>
      <c r="I128" s="629">
        <v>630</v>
      </c>
      <c r="J128" s="629">
        <v>130</v>
      </c>
      <c r="K128" s="629">
        <v>82160</v>
      </c>
      <c r="L128" s="629">
        <v>0.82539682539682535</v>
      </c>
      <c r="M128" s="629">
        <v>632</v>
      </c>
      <c r="N128" s="629">
        <v>66</v>
      </c>
      <c r="O128" s="629">
        <v>41910</v>
      </c>
      <c r="P128" s="642">
        <v>0.42103676913803495</v>
      </c>
      <c r="Q128" s="630">
        <v>635</v>
      </c>
    </row>
    <row r="129" spans="1:17" ht="14.4" customHeight="1" x14ac:dyDescent="0.3">
      <c r="A129" s="625" t="s">
        <v>5521</v>
      </c>
      <c r="B129" s="626" t="s">
        <v>5360</v>
      </c>
      <c r="C129" s="626" t="s">
        <v>5377</v>
      </c>
      <c r="D129" s="626" t="s">
        <v>5528</v>
      </c>
      <c r="E129" s="626" t="s">
        <v>5505</v>
      </c>
      <c r="F129" s="629">
        <v>10</v>
      </c>
      <c r="G129" s="629">
        <v>9410</v>
      </c>
      <c r="H129" s="629">
        <v>1</v>
      </c>
      <c r="I129" s="629">
        <v>941</v>
      </c>
      <c r="J129" s="629"/>
      <c r="K129" s="629"/>
      <c r="L129" s="629"/>
      <c r="M129" s="629"/>
      <c r="N129" s="629">
        <v>3</v>
      </c>
      <c r="O129" s="629">
        <v>2829</v>
      </c>
      <c r="P129" s="642">
        <v>0.3006376195536663</v>
      </c>
      <c r="Q129" s="630">
        <v>943</v>
      </c>
    </row>
    <row r="130" spans="1:17" ht="14.4" customHeight="1" x14ac:dyDescent="0.3">
      <c r="A130" s="625" t="s">
        <v>5521</v>
      </c>
      <c r="B130" s="626" t="s">
        <v>5360</v>
      </c>
      <c r="C130" s="626" t="s">
        <v>5377</v>
      </c>
      <c r="D130" s="626" t="s">
        <v>5404</v>
      </c>
      <c r="E130" s="626" t="s">
        <v>5405</v>
      </c>
      <c r="F130" s="629">
        <v>3246</v>
      </c>
      <c r="G130" s="629">
        <v>746580</v>
      </c>
      <c r="H130" s="629">
        <v>1</v>
      </c>
      <c r="I130" s="629">
        <v>230</v>
      </c>
      <c r="J130" s="629">
        <v>2105</v>
      </c>
      <c r="K130" s="629">
        <v>486255</v>
      </c>
      <c r="L130" s="629">
        <v>0.6513099734790645</v>
      </c>
      <c r="M130" s="629">
        <v>231</v>
      </c>
      <c r="N130" s="629">
        <v>3198</v>
      </c>
      <c r="O130" s="629">
        <v>741936</v>
      </c>
      <c r="P130" s="642">
        <v>0.99377963513622114</v>
      </c>
      <c r="Q130" s="630">
        <v>232</v>
      </c>
    </row>
    <row r="131" spans="1:17" ht="14.4" customHeight="1" x14ac:dyDescent="0.3">
      <c r="A131" s="625" t="s">
        <v>5521</v>
      </c>
      <c r="B131" s="626" t="s">
        <v>5360</v>
      </c>
      <c r="C131" s="626" t="s">
        <v>5377</v>
      </c>
      <c r="D131" s="626" t="s">
        <v>5406</v>
      </c>
      <c r="E131" s="626" t="s">
        <v>5407</v>
      </c>
      <c r="F131" s="629">
        <v>349</v>
      </c>
      <c r="G131" s="629">
        <v>59679</v>
      </c>
      <c r="H131" s="629">
        <v>1</v>
      </c>
      <c r="I131" s="629">
        <v>171</v>
      </c>
      <c r="J131" s="629">
        <v>225</v>
      </c>
      <c r="K131" s="629">
        <v>38700</v>
      </c>
      <c r="L131" s="629">
        <v>0.64846931081284875</v>
      </c>
      <c r="M131" s="629">
        <v>172</v>
      </c>
      <c r="N131" s="629">
        <v>152</v>
      </c>
      <c r="O131" s="629">
        <v>26144</v>
      </c>
      <c r="P131" s="642">
        <v>0.43807704552690224</v>
      </c>
      <c r="Q131" s="630">
        <v>172</v>
      </c>
    </row>
    <row r="132" spans="1:17" ht="14.4" customHeight="1" x14ac:dyDescent="0.3">
      <c r="A132" s="625" t="s">
        <v>5521</v>
      </c>
      <c r="B132" s="626" t="s">
        <v>5360</v>
      </c>
      <c r="C132" s="626" t="s">
        <v>5377</v>
      </c>
      <c r="D132" s="626" t="s">
        <v>5408</v>
      </c>
      <c r="E132" s="626" t="s">
        <v>5409</v>
      </c>
      <c r="F132" s="629">
        <v>12728</v>
      </c>
      <c r="G132" s="629">
        <v>1018240</v>
      </c>
      <c r="H132" s="629">
        <v>1</v>
      </c>
      <c r="I132" s="629">
        <v>80</v>
      </c>
      <c r="J132" s="629">
        <v>10424</v>
      </c>
      <c r="K132" s="629">
        <v>844344</v>
      </c>
      <c r="L132" s="629">
        <v>0.82921904462602136</v>
      </c>
      <c r="M132" s="629">
        <v>81</v>
      </c>
      <c r="N132" s="629">
        <v>11159</v>
      </c>
      <c r="O132" s="629">
        <v>915038</v>
      </c>
      <c r="P132" s="642">
        <v>0.89864668447517282</v>
      </c>
      <c r="Q132" s="630">
        <v>82</v>
      </c>
    </row>
    <row r="133" spans="1:17" ht="14.4" customHeight="1" x14ac:dyDescent="0.3">
      <c r="A133" s="625" t="s">
        <v>5521</v>
      </c>
      <c r="B133" s="626" t="s">
        <v>5360</v>
      </c>
      <c r="C133" s="626" t="s">
        <v>5377</v>
      </c>
      <c r="D133" s="626" t="s">
        <v>5502</v>
      </c>
      <c r="E133" s="626" t="s">
        <v>5503</v>
      </c>
      <c r="F133" s="629">
        <v>410</v>
      </c>
      <c r="G133" s="629">
        <v>214020</v>
      </c>
      <c r="H133" s="629">
        <v>1</v>
      </c>
      <c r="I133" s="629">
        <v>522</v>
      </c>
      <c r="J133" s="629">
        <v>225</v>
      </c>
      <c r="K133" s="629">
        <v>117675</v>
      </c>
      <c r="L133" s="629">
        <v>0.54983179142136251</v>
      </c>
      <c r="M133" s="629">
        <v>523</v>
      </c>
      <c r="N133" s="629">
        <v>173</v>
      </c>
      <c r="O133" s="629">
        <v>90652</v>
      </c>
      <c r="P133" s="642">
        <v>0.42356789085132229</v>
      </c>
      <c r="Q133" s="630">
        <v>524</v>
      </c>
    </row>
    <row r="134" spans="1:17" ht="14.4" customHeight="1" x14ac:dyDescent="0.3">
      <c r="A134" s="625" t="s">
        <v>5521</v>
      </c>
      <c r="B134" s="626" t="s">
        <v>5360</v>
      </c>
      <c r="C134" s="626" t="s">
        <v>5377</v>
      </c>
      <c r="D134" s="626" t="s">
        <v>5410</v>
      </c>
      <c r="E134" s="626" t="s">
        <v>5411</v>
      </c>
      <c r="F134" s="629">
        <v>29</v>
      </c>
      <c r="G134" s="629">
        <v>9396</v>
      </c>
      <c r="H134" s="629">
        <v>1</v>
      </c>
      <c r="I134" s="629">
        <v>324</v>
      </c>
      <c r="J134" s="629">
        <v>27</v>
      </c>
      <c r="K134" s="629">
        <v>8802</v>
      </c>
      <c r="L134" s="629">
        <v>0.93678160919540232</v>
      </c>
      <c r="M134" s="629">
        <v>326</v>
      </c>
      <c r="N134" s="629">
        <v>44</v>
      </c>
      <c r="O134" s="629">
        <v>14388</v>
      </c>
      <c r="P134" s="642">
        <v>1.5312899106002553</v>
      </c>
      <c r="Q134" s="630">
        <v>327</v>
      </c>
    </row>
    <row r="135" spans="1:17" ht="14.4" customHeight="1" x14ac:dyDescent="0.3">
      <c r="A135" s="625" t="s">
        <v>5521</v>
      </c>
      <c r="B135" s="626" t="s">
        <v>5360</v>
      </c>
      <c r="C135" s="626" t="s">
        <v>5377</v>
      </c>
      <c r="D135" s="626" t="s">
        <v>5504</v>
      </c>
      <c r="E135" s="626" t="s">
        <v>5505</v>
      </c>
      <c r="F135" s="629">
        <v>1277</v>
      </c>
      <c r="G135" s="629">
        <v>934764</v>
      </c>
      <c r="H135" s="629">
        <v>1</v>
      </c>
      <c r="I135" s="629">
        <v>732</v>
      </c>
      <c r="J135" s="629">
        <v>780</v>
      </c>
      <c r="K135" s="629">
        <v>571740</v>
      </c>
      <c r="L135" s="629">
        <v>0.61164101313272656</v>
      </c>
      <c r="M135" s="629">
        <v>733</v>
      </c>
      <c r="N135" s="629">
        <v>524</v>
      </c>
      <c r="O135" s="629">
        <v>384616</v>
      </c>
      <c r="P135" s="642">
        <v>0.41145786530076039</v>
      </c>
      <c r="Q135" s="630">
        <v>734</v>
      </c>
    </row>
    <row r="136" spans="1:17" ht="14.4" customHeight="1" x14ac:dyDescent="0.3">
      <c r="A136" s="625" t="s">
        <v>5521</v>
      </c>
      <c r="B136" s="626" t="s">
        <v>5360</v>
      </c>
      <c r="C136" s="626" t="s">
        <v>5377</v>
      </c>
      <c r="D136" s="626" t="s">
        <v>5414</v>
      </c>
      <c r="E136" s="626" t="s">
        <v>5415</v>
      </c>
      <c r="F136" s="629">
        <v>8</v>
      </c>
      <c r="G136" s="629">
        <v>1240</v>
      </c>
      <c r="H136" s="629">
        <v>1</v>
      </c>
      <c r="I136" s="629">
        <v>155</v>
      </c>
      <c r="J136" s="629">
        <v>174</v>
      </c>
      <c r="K136" s="629">
        <v>27144</v>
      </c>
      <c r="L136" s="629">
        <v>21.890322580645162</v>
      </c>
      <c r="M136" s="629">
        <v>156</v>
      </c>
      <c r="N136" s="629"/>
      <c r="O136" s="629"/>
      <c r="P136" s="642"/>
      <c r="Q136" s="630"/>
    </row>
    <row r="137" spans="1:17" ht="14.4" customHeight="1" x14ac:dyDescent="0.3">
      <c r="A137" s="625" t="s">
        <v>5521</v>
      </c>
      <c r="B137" s="626" t="s">
        <v>5360</v>
      </c>
      <c r="C137" s="626" t="s">
        <v>5377</v>
      </c>
      <c r="D137" s="626" t="s">
        <v>5416</v>
      </c>
      <c r="E137" s="626" t="s">
        <v>5417</v>
      </c>
      <c r="F137" s="629">
        <v>45</v>
      </c>
      <c r="G137" s="629">
        <v>23310</v>
      </c>
      <c r="H137" s="629">
        <v>1</v>
      </c>
      <c r="I137" s="629">
        <v>518</v>
      </c>
      <c r="J137" s="629">
        <v>9</v>
      </c>
      <c r="K137" s="629">
        <v>4671</v>
      </c>
      <c r="L137" s="629">
        <v>0.20038610038610039</v>
      </c>
      <c r="M137" s="629">
        <v>519</v>
      </c>
      <c r="N137" s="629">
        <v>7</v>
      </c>
      <c r="O137" s="629">
        <v>3640</v>
      </c>
      <c r="P137" s="642">
        <v>0.15615615615615616</v>
      </c>
      <c r="Q137" s="630">
        <v>520</v>
      </c>
    </row>
    <row r="138" spans="1:17" ht="14.4" customHeight="1" x14ac:dyDescent="0.3">
      <c r="A138" s="625" t="s">
        <v>5521</v>
      </c>
      <c r="B138" s="626" t="s">
        <v>5360</v>
      </c>
      <c r="C138" s="626" t="s">
        <v>5377</v>
      </c>
      <c r="D138" s="626" t="s">
        <v>5418</v>
      </c>
      <c r="E138" s="626" t="s">
        <v>5407</v>
      </c>
      <c r="F138" s="629">
        <v>1642</v>
      </c>
      <c r="G138" s="629">
        <v>336610</v>
      </c>
      <c r="H138" s="629">
        <v>1</v>
      </c>
      <c r="I138" s="629">
        <v>205</v>
      </c>
      <c r="J138" s="629">
        <v>1609</v>
      </c>
      <c r="K138" s="629">
        <v>331454</v>
      </c>
      <c r="L138" s="629">
        <v>0.9846825703336205</v>
      </c>
      <c r="M138" s="629">
        <v>206</v>
      </c>
      <c r="N138" s="629">
        <v>1899</v>
      </c>
      <c r="O138" s="629">
        <v>393093</v>
      </c>
      <c r="P138" s="642">
        <v>1.1677995306140638</v>
      </c>
      <c r="Q138" s="630">
        <v>207</v>
      </c>
    </row>
    <row r="139" spans="1:17" ht="14.4" customHeight="1" x14ac:dyDescent="0.3">
      <c r="A139" s="625" t="s">
        <v>5521</v>
      </c>
      <c r="B139" s="626" t="s">
        <v>5360</v>
      </c>
      <c r="C139" s="626" t="s">
        <v>5377</v>
      </c>
      <c r="D139" s="626" t="s">
        <v>5419</v>
      </c>
      <c r="E139" s="626" t="s">
        <v>5389</v>
      </c>
      <c r="F139" s="629">
        <v>20</v>
      </c>
      <c r="G139" s="629">
        <v>8640</v>
      </c>
      <c r="H139" s="629">
        <v>1</v>
      </c>
      <c r="I139" s="629">
        <v>432</v>
      </c>
      <c r="J139" s="629">
        <v>11</v>
      </c>
      <c r="K139" s="629">
        <v>4785</v>
      </c>
      <c r="L139" s="629">
        <v>0.55381944444444442</v>
      </c>
      <c r="M139" s="629">
        <v>435</v>
      </c>
      <c r="N139" s="629">
        <v>21</v>
      </c>
      <c r="O139" s="629">
        <v>9219</v>
      </c>
      <c r="P139" s="642">
        <v>1.0670138888888889</v>
      </c>
      <c r="Q139" s="630">
        <v>439</v>
      </c>
    </row>
    <row r="140" spans="1:17" ht="14.4" customHeight="1" x14ac:dyDescent="0.3">
      <c r="A140" s="625" t="s">
        <v>5521</v>
      </c>
      <c r="B140" s="626" t="s">
        <v>5360</v>
      </c>
      <c r="C140" s="626" t="s">
        <v>5377</v>
      </c>
      <c r="D140" s="626" t="s">
        <v>5420</v>
      </c>
      <c r="E140" s="626" t="s">
        <v>5421</v>
      </c>
      <c r="F140" s="629">
        <v>141</v>
      </c>
      <c r="G140" s="629">
        <v>41454</v>
      </c>
      <c r="H140" s="629">
        <v>1</v>
      </c>
      <c r="I140" s="629">
        <v>294</v>
      </c>
      <c r="J140" s="629">
        <v>131</v>
      </c>
      <c r="K140" s="629">
        <v>38645</v>
      </c>
      <c r="L140" s="629">
        <v>0.93223814348434408</v>
      </c>
      <c r="M140" s="629">
        <v>295</v>
      </c>
      <c r="N140" s="629">
        <v>66</v>
      </c>
      <c r="O140" s="629">
        <v>19536</v>
      </c>
      <c r="P140" s="642">
        <v>0.47126935880735271</v>
      </c>
      <c r="Q140" s="630">
        <v>296</v>
      </c>
    </row>
    <row r="141" spans="1:17" ht="14.4" customHeight="1" x14ac:dyDescent="0.3">
      <c r="A141" s="625" t="s">
        <v>5521</v>
      </c>
      <c r="B141" s="626" t="s">
        <v>5360</v>
      </c>
      <c r="C141" s="626" t="s">
        <v>5377</v>
      </c>
      <c r="D141" s="626" t="s">
        <v>5422</v>
      </c>
      <c r="E141" s="626" t="s">
        <v>5423</v>
      </c>
      <c r="F141" s="629">
        <v>1</v>
      </c>
      <c r="G141" s="629">
        <v>318</v>
      </c>
      <c r="H141" s="629">
        <v>1</v>
      </c>
      <c r="I141" s="629">
        <v>318</v>
      </c>
      <c r="J141" s="629">
        <v>4</v>
      </c>
      <c r="K141" s="629">
        <v>1276</v>
      </c>
      <c r="L141" s="629">
        <v>4.0125786163522017</v>
      </c>
      <c r="M141" s="629">
        <v>319</v>
      </c>
      <c r="N141" s="629"/>
      <c r="O141" s="629"/>
      <c r="P141" s="642"/>
      <c r="Q141" s="630"/>
    </row>
    <row r="142" spans="1:17" ht="14.4" customHeight="1" x14ac:dyDescent="0.3">
      <c r="A142" s="625" t="s">
        <v>5521</v>
      </c>
      <c r="B142" s="626" t="s">
        <v>5360</v>
      </c>
      <c r="C142" s="626" t="s">
        <v>5377</v>
      </c>
      <c r="D142" s="626" t="s">
        <v>5424</v>
      </c>
      <c r="E142" s="626" t="s">
        <v>5415</v>
      </c>
      <c r="F142" s="629">
        <v>71</v>
      </c>
      <c r="G142" s="629">
        <v>5467</v>
      </c>
      <c r="H142" s="629">
        <v>1</v>
      </c>
      <c r="I142" s="629">
        <v>77</v>
      </c>
      <c r="J142" s="629">
        <v>114</v>
      </c>
      <c r="K142" s="629">
        <v>8892</v>
      </c>
      <c r="L142" s="629">
        <v>1.6264861898664715</v>
      </c>
      <c r="M142" s="629">
        <v>78</v>
      </c>
      <c r="N142" s="629"/>
      <c r="O142" s="629"/>
      <c r="P142" s="642"/>
      <c r="Q142" s="630"/>
    </row>
    <row r="143" spans="1:17" ht="14.4" customHeight="1" x14ac:dyDescent="0.3">
      <c r="A143" s="625" t="s">
        <v>5521</v>
      </c>
      <c r="B143" s="626" t="s">
        <v>5360</v>
      </c>
      <c r="C143" s="626" t="s">
        <v>5377</v>
      </c>
      <c r="D143" s="626" t="s">
        <v>5425</v>
      </c>
      <c r="E143" s="626" t="s">
        <v>5421</v>
      </c>
      <c r="F143" s="629">
        <v>29</v>
      </c>
      <c r="G143" s="629">
        <v>10440</v>
      </c>
      <c r="H143" s="629">
        <v>1</v>
      </c>
      <c r="I143" s="629">
        <v>360</v>
      </c>
      <c r="J143" s="629">
        <v>51</v>
      </c>
      <c r="K143" s="629">
        <v>18462</v>
      </c>
      <c r="L143" s="629">
        <v>1.7683908045977013</v>
      </c>
      <c r="M143" s="629">
        <v>362</v>
      </c>
      <c r="N143" s="629">
        <v>40</v>
      </c>
      <c r="O143" s="629">
        <v>14600</v>
      </c>
      <c r="P143" s="642">
        <v>1.3984674329501916</v>
      </c>
      <c r="Q143" s="630">
        <v>365</v>
      </c>
    </row>
    <row r="144" spans="1:17" ht="14.4" customHeight="1" x14ac:dyDescent="0.3">
      <c r="A144" s="625" t="s">
        <v>5521</v>
      </c>
      <c r="B144" s="626" t="s">
        <v>5360</v>
      </c>
      <c r="C144" s="626" t="s">
        <v>5377</v>
      </c>
      <c r="D144" s="626" t="s">
        <v>5426</v>
      </c>
      <c r="E144" s="626" t="s">
        <v>5427</v>
      </c>
      <c r="F144" s="629">
        <v>39</v>
      </c>
      <c r="G144" s="629">
        <v>21372</v>
      </c>
      <c r="H144" s="629">
        <v>1</v>
      </c>
      <c r="I144" s="629">
        <v>548</v>
      </c>
      <c r="J144" s="629">
        <v>143</v>
      </c>
      <c r="K144" s="629">
        <v>78650</v>
      </c>
      <c r="L144" s="629">
        <v>3.6800486618004866</v>
      </c>
      <c r="M144" s="629">
        <v>550</v>
      </c>
      <c r="N144" s="629">
        <v>106</v>
      </c>
      <c r="O144" s="629">
        <v>58618</v>
      </c>
      <c r="P144" s="642">
        <v>2.7427475201197828</v>
      </c>
      <c r="Q144" s="630">
        <v>553</v>
      </c>
    </row>
    <row r="145" spans="1:17" ht="14.4" customHeight="1" x14ac:dyDescent="0.3">
      <c r="A145" s="625" t="s">
        <v>5521</v>
      </c>
      <c r="B145" s="626" t="s">
        <v>5360</v>
      </c>
      <c r="C145" s="626" t="s">
        <v>5377</v>
      </c>
      <c r="D145" s="626" t="s">
        <v>5428</v>
      </c>
      <c r="E145" s="626" t="s">
        <v>5427</v>
      </c>
      <c r="F145" s="629">
        <v>98</v>
      </c>
      <c r="G145" s="629">
        <v>47236</v>
      </c>
      <c r="H145" s="629">
        <v>1</v>
      </c>
      <c r="I145" s="629">
        <v>482</v>
      </c>
      <c r="J145" s="629">
        <v>98</v>
      </c>
      <c r="K145" s="629">
        <v>47334</v>
      </c>
      <c r="L145" s="629">
        <v>1.0020746887966805</v>
      </c>
      <c r="M145" s="629">
        <v>483</v>
      </c>
      <c r="N145" s="629">
        <v>51</v>
      </c>
      <c r="O145" s="629">
        <v>24684</v>
      </c>
      <c r="P145" s="642">
        <v>0.52256753323736138</v>
      </c>
      <c r="Q145" s="630">
        <v>484</v>
      </c>
    </row>
    <row r="146" spans="1:17" ht="14.4" customHeight="1" x14ac:dyDescent="0.3">
      <c r="A146" s="625" t="s">
        <v>5521</v>
      </c>
      <c r="B146" s="626" t="s">
        <v>5360</v>
      </c>
      <c r="C146" s="626" t="s">
        <v>5377</v>
      </c>
      <c r="D146" s="626" t="s">
        <v>5429</v>
      </c>
      <c r="E146" s="626" t="s">
        <v>5430</v>
      </c>
      <c r="F146" s="629">
        <v>17</v>
      </c>
      <c r="G146" s="629">
        <v>10166</v>
      </c>
      <c r="H146" s="629">
        <v>1</v>
      </c>
      <c r="I146" s="629">
        <v>598</v>
      </c>
      <c r="J146" s="629">
        <v>7</v>
      </c>
      <c r="K146" s="629">
        <v>4193</v>
      </c>
      <c r="L146" s="629">
        <v>0.41245327562463113</v>
      </c>
      <c r="M146" s="629">
        <v>599</v>
      </c>
      <c r="N146" s="629">
        <v>4</v>
      </c>
      <c r="O146" s="629">
        <v>2404</v>
      </c>
      <c r="P146" s="642">
        <v>0.23647452291953572</v>
      </c>
      <c r="Q146" s="630">
        <v>601</v>
      </c>
    </row>
    <row r="147" spans="1:17" ht="14.4" customHeight="1" x14ac:dyDescent="0.3">
      <c r="A147" s="625" t="s">
        <v>5521</v>
      </c>
      <c r="B147" s="626" t="s">
        <v>5360</v>
      </c>
      <c r="C147" s="626" t="s">
        <v>5377</v>
      </c>
      <c r="D147" s="626" t="s">
        <v>5517</v>
      </c>
      <c r="E147" s="626" t="s">
        <v>5417</v>
      </c>
      <c r="F147" s="629">
        <v>122</v>
      </c>
      <c r="G147" s="629">
        <v>71248</v>
      </c>
      <c r="H147" s="629">
        <v>1</v>
      </c>
      <c r="I147" s="629">
        <v>584</v>
      </c>
      <c r="J147" s="629">
        <v>56</v>
      </c>
      <c r="K147" s="629">
        <v>32816</v>
      </c>
      <c r="L147" s="629">
        <v>0.46058836739276893</v>
      </c>
      <c r="M147" s="629">
        <v>586</v>
      </c>
      <c r="N147" s="629">
        <v>65</v>
      </c>
      <c r="O147" s="629">
        <v>38285</v>
      </c>
      <c r="P147" s="642">
        <v>0.53734841679766454</v>
      </c>
      <c r="Q147" s="630">
        <v>589</v>
      </c>
    </row>
    <row r="148" spans="1:17" ht="14.4" customHeight="1" x14ac:dyDescent="0.3">
      <c r="A148" s="625" t="s">
        <v>5521</v>
      </c>
      <c r="B148" s="626" t="s">
        <v>5360</v>
      </c>
      <c r="C148" s="626" t="s">
        <v>5377</v>
      </c>
      <c r="D148" s="626" t="s">
        <v>5506</v>
      </c>
      <c r="E148" s="626" t="s">
        <v>5417</v>
      </c>
      <c r="F148" s="629">
        <v>154</v>
      </c>
      <c r="G148" s="629">
        <v>122584</v>
      </c>
      <c r="H148" s="629">
        <v>1</v>
      </c>
      <c r="I148" s="629">
        <v>796</v>
      </c>
      <c r="J148" s="629">
        <v>71</v>
      </c>
      <c r="K148" s="629">
        <v>56658</v>
      </c>
      <c r="L148" s="629">
        <v>0.46219735038830517</v>
      </c>
      <c r="M148" s="629">
        <v>798</v>
      </c>
      <c r="N148" s="629">
        <v>259</v>
      </c>
      <c r="O148" s="629">
        <v>207459</v>
      </c>
      <c r="P148" s="642">
        <v>1.6923823663773412</v>
      </c>
      <c r="Q148" s="630">
        <v>801</v>
      </c>
    </row>
    <row r="149" spans="1:17" ht="14.4" customHeight="1" x14ac:dyDescent="0.3">
      <c r="A149" s="625" t="s">
        <v>5521</v>
      </c>
      <c r="B149" s="626" t="s">
        <v>5360</v>
      </c>
      <c r="C149" s="626" t="s">
        <v>5377</v>
      </c>
      <c r="D149" s="626" t="s">
        <v>5431</v>
      </c>
      <c r="E149" s="626" t="s">
        <v>5432</v>
      </c>
      <c r="F149" s="629">
        <v>4366</v>
      </c>
      <c r="G149" s="629">
        <v>502090</v>
      </c>
      <c r="H149" s="629">
        <v>1</v>
      </c>
      <c r="I149" s="629">
        <v>115</v>
      </c>
      <c r="J149" s="629">
        <v>4952</v>
      </c>
      <c r="K149" s="629">
        <v>574432</v>
      </c>
      <c r="L149" s="629">
        <v>1.1440817383337649</v>
      </c>
      <c r="M149" s="629">
        <v>116</v>
      </c>
      <c r="N149" s="629">
        <v>5699</v>
      </c>
      <c r="O149" s="629">
        <v>661084</v>
      </c>
      <c r="P149" s="642">
        <v>1.3166643430460674</v>
      </c>
      <c r="Q149" s="630">
        <v>116</v>
      </c>
    </row>
    <row r="150" spans="1:17" ht="14.4" customHeight="1" x14ac:dyDescent="0.3">
      <c r="A150" s="625" t="s">
        <v>5521</v>
      </c>
      <c r="B150" s="626" t="s">
        <v>5360</v>
      </c>
      <c r="C150" s="626" t="s">
        <v>5377</v>
      </c>
      <c r="D150" s="626" t="s">
        <v>5507</v>
      </c>
      <c r="E150" s="626" t="s">
        <v>5508</v>
      </c>
      <c r="F150" s="629">
        <v>103</v>
      </c>
      <c r="G150" s="629">
        <v>10300</v>
      </c>
      <c r="H150" s="629">
        <v>1</v>
      </c>
      <c r="I150" s="629">
        <v>100</v>
      </c>
      <c r="J150" s="629">
        <v>79</v>
      </c>
      <c r="K150" s="629">
        <v>7900</v>
      </c>
      <c r="L150" s="629">
        <v>0.76699029126213591</v>
      </c>
      <c r="M150" s="629">
        <v>100</v>
      </c>
      <c r="N150" s="629">
        <v>46</v>
      </c>
      <c r="O150" s="629">
        <v>4600</v>
      </c>
      <c r="P150" s="642">
        <v>0.44660194174757284</v>
      </c>
      <c r="Q150" s="630">
        <v>100</v>
      </c>
    </row>
    <row r="151" spans="1:17" ht="14.4" customHeight="1" x14ac:dyDescent="0.3">
      <c r="A151" s="625" t="s">
        <v>5521</v>
      </c>
      <c r="B151" s="626" t="s">
        <v>5360</v>
      </c>
      <c r="C151" s="626" t="s">
        <v>5377</v>
      </c>
      <c r="D151" s="626" t="s">
        <v>5433</v>
      </c>
      <c r="E151" s="626" t="s">
        <v>5434</v>
      </c>
      <c r="F151" s="629">
        <v>170</v>
      </c>
      <c r="G151" s="629">
        <v>114750</v>
      </c>
      <c r="H151" s="629">
        <v>1</v>
      </c>
      <c r="I151" s="629">
        <v>675</v>
      </c>
      <c r="J151" s="629">
        <v>219</v>
      </c>
      <c r="K151" s="629">
        <v>148044</v>
      </c>
      <c r="L151" s="629">
        <v>1.2901437908496731</v>
      </c>
      <c r="M151" s="629">
        <v>676</v>
      </c>
      <c r="N151" s="629">
        <v>120</v>
      </c>
      <c r="O151" s="629">
        <v>81240</v>
      </c>
      <c r="P151" s="642">
        <v>0.70797385620915032</v>
      </c>
      <c r="Q151" s="630">
        <v>677</v>
      </c>
    </row>
    <row r="152" spans="1:17" ht="14.4" customHeight="1" x14ac:dyDescent="0.3">
      <c r="A152" s="625" t="s">
        <v>5521</v>
      </c>
      <c r="B152" s="626" t="s">
        <v>5360</v>
      </c>
      <c r="C152" s="626" t="s">
        <v>5377</v>
      </c>
      <c r="D152" s="626" t="s">
        <v>5509</v>
      </c>
      <c r="E152" s="626" t="s">
        <v>5505</v>
      </c>
      <c r="F152" s="629">
        <v>5859</v>
      </c>
      <c r="G152" s="629">
        <v>5413716</v>
      </c>
      <c r="H152" s="629">
        <v>1</v>
      </c>
      <c r="I152" s="629">
        <v>924</v>
      </c>
      <c r="J152" s="629">
        <v>4306</v>
      </c>
      <c r="K152" s="629">
        <v>3987356</v>
      </c>
      <c r="L152" s="629">
        <v>0.7365284769278625</v>
      </c>
      <c r="M152" s="629">
        <v>926</v>
      </c>
      <c r="N152" s="629">
        <v>3816</v>
      </c>
      <c r="O152" s="629">
        <v>3545064</v>
      </c>
      <c r="P152" s="642">
        <v>0.65483006496831386</v>
      </c>
      <c r="Q152" s="630">
        <v>929</v>
      </c>
    </row>
    <row r="153" spans="1:17" ht="14.4" customHeight="1" x14ac:dyDescent="0.3">
      <c r="A153" s="625" t="s">
        <v>5521</v>
      </c>
      <c r="B153" s="626" t="s">
        <v>5360</v>
      </c>
      <c r="C153" s="626" t="s">
        <v>5377</v>
      </c>
      <c r="D153" s="626" t="s">
        <v>5435</v>
      </c>
      <c r="E153" s="626" t="s">
        <v>5395</v>
      </c>
      <c r="F153" s="629">
        <v>2</v>
      </c>
      <c r="G153" s="629">
        <v>1034</v>
      </c>
      <c r="H153" s="629">
        <v>1</v>
      </c>
      <c r="I153" s="629">
        <v>517</v>
      </c>
      <c r="J153" s="629">
        <v>1</v>
      </c>
      <c r="K153" s="629">
        <v>518</v>
      </c>
      <c r="L153" s="629">
        <v>0.50096711798839455</v>
      </c>
      <c r="M153" s="629">
        <v>518</v>
      </c>
      <c r="N153" s="629">
        <v>1</v>
      </c>
      <c r="O153" s="629">
        <v>520</v>
      </c>
      <c r="P153" s="642">
        <v>0.50290135396518376</v>
      </c>
      <c r="Q153" s="630">
        <v>520</v>
      </c>
    </row>
    <row r="154" spans="1:17" ht="14.4" customHeight="1" x14ac:dyDescent="0.3">
      <c r="A154" s="625" t="s">
        <v>5521</v>
      </c>
      <c r="B154" s="626" t="s">
        <v>5360</v>
      </c>
      <c r="C154" s="626" t="s">
        <v>5377</v>
      </c>
      <c r="D154" s="626" t="s">
        <v>5438</v>
      </c>
      <c r="E154" s="626" t="s">
        <v>5439</v>
      </c>
      <c r="F154" s="629">
        <v>3</v>
      </c>
      <c r="G154" s="629">
        <v>2241</v>
      </c>
      <c r="H154" s="629">
        <v>1</v>
      </c>
      <c r="I154" s="629">
        <v>747</v>
      </c>
      <c r="J154" s="629">
        <v>4</v>
      </c>
      <c r="K154" s="629">
        <v>2992</v>
      </c>
      <c r="L154" s="629">
        <v>1.3351182507809014</v>
      </c>
      <c r="M154" s="629">
        <v>748</v>
      </c>
      <c r="N154" s="629">
        <v>3</v>
      </c>
      <c r="O154" s="629">
        <v>2247</v>
      </c>
      <c r="P154" s="642">
        <v>1.0026773761713521</v>
      </c>
      <c r="Q154" s="630">
        <v>749</v>
      </c>
    </row>
    <row r="155" spans="1:17" ht="14.4" customHeight="1" x14ac:dyDescent="0.3">
      <c r="A155" s="625" t="s">
        <v>5521</v>
      </c>
      <c r="B155" s="626" t="s">
        <v>5360</v>
      </c>
      <c r="C155" s="626" t="s">
        <v>5377</v>
      </c>
      <c r="D155" s="626" t="s">
        <v>5440</v>
      </c>
      <c r="E155" s="626" t="s">
        <v>5441</v>
      </c>
      <c r="F155" s="629"/>
      <c r="G155" s="629"/>
      <c r="H155" s="629"/>
      <c r="I155" s="629"/>
      <c r="J155" s="629"/>
      <c r="K155" s="629"/>
      <c r="L155" s="629"/>
      <c r="M155" s="629"/>
      <c r="N155" s="629">
        <v>1</v>
      </c>
      <c r="O155" s="629">
        <v>1043</v>
      </c>
      <c r="P155" s="642"/>
      <c r="Q155" s="630">
        <v>1043</v>
      </c>
    </row>
    <row r="156" spans="1:17" ht="14.4" customHeight="1" x14ac:dyDescent="0.3">
      <c r="A156" s="625" t="s">
        <v>5521</v>
      </c>
      <c r="B156" s="626" t="s">
        <v>5360</v>
      </c>
      <c r="C156" s="626" t="s">
        <v>5377</v>
      </c>
      <c r="D156" s="626" t="s">
        <v>5510</v>
      </c>
      <c r="E156" s="626" t="s">
        <v>5505</v>
      </c>
      <c r="F156" s="629">
        <v>108</v>
      </c>
      <c r="G156" s="629">
        <v>92664</v>
      </c>
      <c r="H156" s="629">
        <v>1</v>
      </c>
      <c r="I156" s="629">
        <v>858</v>
      </c>
      <c r="J156" s="629">
        <v>85</v>
      </c>
      <c r="K156" s="629">
        <v>73015</v>
      </c>
      <c r="L156" s="629">
        <v>0.78795432962099632</v>
      </c>
      <c r="M156" s="629">
        <v>859</v>
      </c>
      <c r="N156" s="629">
        <v>17</v>
      </c>
      <c r="O156" s="629">
        <v>14620</v>
      </c>
      <c r="P156" s="642">
        <v>0.1577743244409911</v>
      </c>
      <c r="Q156" s="630">
        <v>860</v>
      </c>
    </row>
    <row r="157" spans="1:17" ht="14.4" customHeight="1" x14ac:dyDescent="0.3">
      <c r="A157" s="625" t="s">
        <v>5521</v>
      </c>
      <c r="B157" s="626" t="s">
        <v>5360</v>
      </c>
      <c r="C157" s="626" t="s">
        <v>5377</v>
      </c>
      <c r="D157" s="626" t="s">
        <v>5511</v>
      </c>
      <c r="E157" s="626" t="s">
        <v>5505</v>
      </c>
      <c r="F157" s="629">
        <v>705</v>
      </c>
      <c r="G157" s="629">
        <v>709935</v>
      </c>
      <c r="H157" s="629">
        <v>1</v>
      </c>
      <c r="I157" s="629">
        <v>1007</v>
      </c>
      <c r="J157" s="629">
        <v>200</v>
      </c>
      <c r="K157" s="629">
        <v>201800</v>
      </c>
      <c r="L157" s="629">
        <v>0.28425137512589183</v>
      </c>
      <c r="M157" s="629">
        <v>1009</v>
      </c>
      <c r="N157" s="629">
        <v>212</v>
      </c>
      <c r="O157" s="629">
        <v>214544</v>
      </c>
      <c r="P157" s="642">
        <v>0.30220231429637923</v>
      </c>
      <c r="Q157" s="630">
        <v>1012</v>
      </c>
    </row>
    <row r="158" spans="1:17" ht="14.4" customHeight="1" x14ac:dyDescent="0.3">
      <c r="A158" s="625" t="s">
        <v>5521</v>
      </c>
      <c r="B158" s="626" t="s">
        <v>5360</v>
      </c>
      <c r="C158" s="626" t="s">
        <v>5377</v>
      </c>
      <c r="D158" s="626" t="s">
        <v>5512</v>
      </c>
      <c r="E158" s="626" t="s">
        <v>5505</v>
      </c>
      <c r="F158" s="629">
        <v>4414</v>
      </c>
      <c r="G158" s="629">
        <v>3522372</v>
      </c>
      <c r="H158" s="629">
        <v>1</v>
      </c>
      <c r="I158" s="629">
        <v>798</v>
      </c>
      <c r="J158" s="629">
        <v>4693</v>
      </c>
      <c r="K158" s="629">
        <v>3754400</v>
      </c>
      <c r="L158" s="629">
        <v>1.0658726562668566</v>
      </c>
      <c r="M158" s="629">
        <v>800</v>
      </c>
      <c r="N158" s="629">
        <v>6161</v>
      </c>
      <c r="O158" s="629">
        <v>4947283</v>
      </c>
      <c r="P158" s="642">
        <v>1.404531662186731</v>
      </c>
      <c r="Q158" s="630">
        <v>803</v>
      </c>
    </row>
    <row r="159" spans="1:17" ht="14.4" customHeight="1" x14ac:dyDescent="0.3">
      <c r="A159" s="625" t="s">
        <v>5521</v>
      </c>
      <c r="B159" s="626" t="s">
        <v>5360</v>
      </c>
      <c r="C159" s="626" t="s">
        <v>5377</v>
      </c>
      <c r="D159" s="626" t="s">
        <v>5444</v>
      </c>
      <c r="E159" s="626" t="s">
        <v>5434</v>
      </c>
      <c r="F159" s="629">
        <v>250</v>
      </c>
      <c r="G159" s="629">
        <v>185250</v>
      </c>
      <c r="H159" s="629">
        <v>1</v>
      </c>
      <c r="I159" s="629">
        <v>741</v>
      </c>
      <c r="J159" s="629">
        <v>215</v>
      </c>
      <c r="K159" s="629">
        <v>159745</v>
      </c>
      <c r="L159" s="629">
        <v>0.86232118758434551</v>
      </c>
      <c r="M159" s="629">
        <v>743</v>
      </c>
      <c r="N159" s="629">
        <v>492</v>
      </c>
      <c r="O159" s="629">
        <v>367032</v>
      </c>
      <c r="P159" s="642">
        <v>1.9812793522267207</v>
      </c>
      <c r="Q159" s="630">
        <v>746</v>
      </c>
    </row>
    <row r="160" spans="1:17" ht="14.4" customHeight="1" x14ac:dyDescent="0.3">
      <c r="A160" s="625" t="s">
        <v>5521</v>
      </c>
      <c r="B160" s="626" t="s">
        <v>5360</v>
      </c>
      <c r="C160" s="626" t="s">
        <v>5377</v>
      </c>
      <c r="D160" s="626" t="s">
        <v>5529</v>
      </c>
      <c r="E160" s="626" t="s">
        <v>5530</v>
      </c>
      <c r="F160" s="629">
        <v>23</v>
      </c>
      <c r="G160" s="629">
        <v>7751</v>
      </c>
      <c r="H160" s="629">
        <v>1</v>
      </c>
      <c r="I160" s="629">
        <v>337</v>
      </c>
      <c r="J160" s="629">
        <v>5</v>
      </c>
      <c r="K160" s="629">
        <v>1690</v>
      </c>
      <c r="L160" s="629">
        <v>0.21803638240227066</v>
      </c>
      <c r="M160" s="629">
        <v>338</v>
      </c>
      <c r="N160" s="629">
        <v>12</v>
      </c>
      <c r="O160" s="629">
        <v>4080</v>
      </c>
      <c r="P160" s="642">
        <v>0.52638369242678362</v>
      </c>
      <c r="Q160" s="630">
        <v>340</v>
      </c>
    </row>
    <row r="161" spans="1:17" ht="14.4" customHeight="1" x14ac:dyDescent="0.3">
      <c r="A161" s="625" t="s">
        <v>5521</v>
      </c>
      <c r="B161" s="626" t="s">
        <v>5360</v>
      </c>
      <c r="C161" s="626" t="s">
        <v>5377</v>
      </c>
      <c r="D161" s="626" t="s">
        <v>5445</v>
      </c>
      <c r="E161" s="626" t="s">
        <v>5423</v>
      </c>
      <c r="F161" s="629"/>
      <c r="G161" s="629"/>
      <c r="H161" s="629"/>
      <c r="I161" s="629"/>
      <c r="J161" s="629"/>
      <c r="K161" s="629"/>
      <c r="L161" s="629"/>
      <c r="M161" s="629"/>
      <c r="N161" s="629">
        <v>3</v>
      </c>
      <c r="O161" s="629">
        <v>1167</v>
      </c>
      <c r="P161" s="642"/>
      <c r="Q161" s="630">
        <v>389</v>
      </c>
    </row>
    <row r="162" spans="1:17" ht="14.4" customHeight="1" x14ac:dyDescent="0.3">
      <c r="A162" s="625" t="s">
        <v>5521</v>
      </c>
      <c r="B162" s="626" t="s">
        <v>5360</v>
      </c>
      <c r="C162" s="626" t="s">
        <v>5377</v>
      </c>
      <c r="D162" s="626" t="s">
        <v>5446</v>
      </c>
      <c r="E162" s="626" t="s">
        <v>5447</v>
      </c>
      <c r="F162" s="629">
        <v>8</v>
      </c>
      <c r="G162" s="629">
        <v>880</v>
      </c>
      <c r="H162" s="629">
        <v>1</v>
      </c>
      <c r="I162" s="629">
        <v>110</v>
      </c>
      <c r="J162" s="629"/>
      <c r="K162" s="629"/>
      <c r="L162" s="629"/>
      <c r="M162" s="629"/>
      <c r="N162" s="629">
        <v>23</v>
      </c>
      <c r="O162" s="629">
        <v>2576</v>
      </c>
      <c r="P162" s="642">
        <v>2.9272727272727272</v>
      </c>
      <c r="Q162" s="630">
        <v>112</v>
      </c>
    </row>
    <row r="163" spans="1:17" ht="14.4" customHeight="1" x14ac:dyDescent="0.3">
      <c r="A163" s="625" t="s">
        <v>5521</v>
      </c>
      <c r="B163" s="626" t="s">
        <v>5360</v>
      </c>
      <c r="C163" s="626" t="s">
        <v>5377</v>
      </c>
      <c r="D163" s="626" t="s">
        <v>5448</v>
      </c>
      <c r="E163" s="626" t="s">
        <v>5449</v>
      </c>
      <c r="F163" s="629">
        <v>1</v>
      </c>
      <c r="G163" s="629">
        <v>360</v>
      </c>
      <c r="H163" s="629">
        <v>1</v>
      </c>
      <c r="I163" s="629">
        <v>360</v>
      </c>
      <c r="J163" s="629">
        <v>2</v>
      </c>
      <c r="K163" s="629">
        <v>722</v>
      </c>
      <c r="L163" s="629">
        <v>2.0055555555555555</v>
      </c>
      <c r="M163" s="629">
        <v>361</v>
      </c>
      <c r="N163" s="629"/>
      <c r="O163" s="629"/>
      <c r="P163" s="642"/>
      <c r="Q163" s="630"/>
    </row>
    <row r="164" spans="1:17" ht="14.4" customHeight="1" x14ac:dyDescent="0.3">
      <c r="A164" s="625" t="s">
        <v>5521</v>
      </c>
      <c r="B164" s="626" t="s">
        <v>5360</v>
      </c>
      <c r="C164" s="626" t="s">
        <v>5377</v>
      </c>
      <c r="D164" s="626" t="s">
        <v>5450</v>
      </c>
      <c r="E164" s="626" t="s">
        <v>5449</v>
      </c>
      <c r="F164" s="629"/>
      <c r="G164" s="629"/>
      <c r="H164" s="629"/>
      <c r="I164" s="629"/>
      <c r="J164" s="629"/>
      <c r="K164" s="629"/>
      <c r="L164" s="629"/>
      <c r="M164" s="629"/>
      <c r="N164" s="629">
        <v>15</v>
      </c>
      <c r="O164" s="629">
        <v>6465</v>
      </c>
      <c r="P164" s="642"/>
      <c r="Q164" s="630">
        <v>431</v>
      </c>
    </row>
    <row r="165" spans="1:17" ht="14.4" customHeight="1" x14ac:dyDescent="0.3">
      <c r="A165" s="625" t="s">
        <v>5521</v>
      </c>
      <c r="B165" s="626" t="s">
        <v>5360</v>
      </c>
      <c r="C165" s="626" t="s">
        <v>5377</v>
      </c>
      <c r="D165" s="626" t="s">
        <v>5513</v>
      </c>
      <c r="E165" s="626" t="s">
        <v>5430</v>
      </c>
      <c r="F165" s="629">
        <v>262</v>
      </c>
      <c r="G165" s="629">
        <v>182876</v>
      </c>
      <c r="H165" s="629">
        <v>1</v>
      </c>
      <c r="I165" s="629">
        <v>698</v>
      </c>
      <c r="J165" s="629">
        <v>174</v>
      </c>
      <c r="K165" s="629">
        <v>121974</v>
      </c>
      <c r="L165" s="629">
        <v>0.66697653054528749</v>
      </c>
      <c r="M165" s="629">
        <v>701</v>
      </c>
      <c r="N165" s="629">
        <v>192</v>
      </c>
      <c r="O165" s="629">
        <v>135360</v>
      </c>
      <c r="P165" s="642">
        <v>0.74017366959032349</v>
      </c>
      <c r="Q165" s="630">
        <v>705</v>
      </c>
    </row>
    <row r="166" spans="1:17" ht="14.4" customHeight="1" x14ac:dyDescent="0.3">
      <c r="A166" s="625" t="s">
        <v>5521</v>
      </c>
      <c r="B166" s="626" t="s">
        <v>5360</v>
      </c>
      <c r="C166" s="626" t="s">
        <v>5377</v>
      </c>
      <c r="D166" s="626" t="s">
        <v>5531</v>
      </c>
      <c r="E166" s="626" t="s">
        <v>5532</v>
      </c>
      <c r="F166" s="629"/>
      <c r="G166" s="629"/>
      <c r="H166" s="629"/>
      <c r="I166" s="629"/>
      <c r="J166" s="629">
        <v>2</v>
      </c>
      <c r="K166" s="629">
        <v>2728</v>
      </c>
      <c r="L166" s="629"/>
      <c r="M166" s="629">
        <v>1364</v>
      </c>
      <c r="N166" s="629">
        <v>1</v>
      </c>
      <c r="O166" s="629">
        <v>1366</v>
      </c>
      <c r="P166" s="642"/>
      <c r="Q166" s="630">
        <v>1366</v>
      </c>
    </row>
    <row r="167" spans="1:17" ht="14.4" customHeight="1" x14ac:dyDescent="0.3">
      <c r="A167" s="625" t="s">
        <v>5521</v>
      </c>
      <c r="B167" s="626" t="s">
        <v>5360</v>
      </c>
      <c r="C167" s="626" t="s">
        <v>5377</v>
      </c>
      <c r="D167" s="626" t="s">
        <v>5453</v>
      </c>
      <c r="E167" s="626" t="s">
        <v>5439</v>
      </c>
      <c r="F167" s="629">
        <v>213</v>
      </c>
      <c r="G167" s="629">
        <v>173169</v>
      </c>
      <c r="H167" s="629">
        <v>1</v>
      </c>
      <c r="I167" s="629">
        <v>813</v>
      </c>
      <c r="J167" s="629">
        <v>140</v>
      </c>
      <c r="K167" s="629">
        <v>114100</v>
      </c>
      <c r="L167" s="629">
        <v>0.65889391288279076</v>
      </c>
      <c r="M167" s="629">
        <v>815</v>
      </c>
      <c r="N167" s="629">
        <v>166</v>
      </c>
      <c r="O167" s="629">
        <v>135788</v>
      </c>
      <c r="P167" s="642">
        <v>0.78413572868123049</v>
      </c>
      <c r="Q167" s="630">
        <v>818</v>
      </c>
    </row>
    <row r="168" spans="1:17" ht="14.4" customHeight="1" x14ac:dyDescent="0.3">
      <c r="A168" s="625" t="s">
        <v>5521</v>
      </c>
      <c r="B168" s="626" t="s">
        <v>5360</v>
      </c>
      <c r="C168" s="626" t="s">
        <v>5377</v>
      </c>
      <c r="D168" s="626" t="s">
        <v>5533</v>
      </c>
      <c r="E168" s="626" t="s">
        <v>5417</v>
      </c>
      <c r="F168" s="629">
        <v>3</v>
      </c>
      <c r="G168" s="629">
        <v>2538</v>
      </c>
      <c r="H168" s="629">
        <v>1</v>
      </c>
      <c r="I168" s="629">
        <v>846</v>
      </c>
      <c r="J168" s="629">
        <v>18</v>
      </c>
      <c r="K168" s="629">
        <v>15264</v>
      </c>
      <c r="L168" s="629">
        <v>6.0141843971631204</v>
      </c>
      <c r="M168" s="629">
        <v>848</v>
      </c>
      <c r="N168" s="629">
        <v>26</v>
      </c>
      <c r="O168" s="629">
        <v>22126</v>
      </c>
      <c r="P168" s="642">
        <v>8.7178881008668245</v>
      </c>
      <c r="Q168" s="630">
        <v>851</v>
      </c>
    </row>
    <row r="169" spans="1:17" ht="14.4" customHeight="1" x14ac:dyDescent="0.3">
      <c r="A169" s="625" t="s">
        <v>5521</v>
      </c>
      <c r="B169" s="626" t="s">
        <v>5360</v>
      </c>
      <c r="C169" s="626" t="s">
        <v>5377</v>
      </c>
      <c r="D169" s="626" t="s">
        <v>5458</v>
      </c>
      <c r="E169" s="626" t="s">
        <v>5459</v>
      </c>
      <c r="F169" s="629"/>
      <c r="G169" s="629"/>
      <c r="H169" s="629"/>
      <c r="I169" s="629"/>
      <c r="J169" s="629">
        <v>4</v>
      </c>
      <c r="K169" s="629">
        <v>2568</v>
      </c>
      <c r="L169" s="629"/>
      <c r="M169" s="629">
        <v>642</v>
      </c>
      <c r="N169" s="629"/>
      <c r="O169" s="629"/>
      <c r="P169" s="642"/>
      <c r="Q169" s="630"/>
    </row>
    <row r="170" spans="1:17" ht="14.4" customHeight="1" x14ac:dyDescent="0.3">
      <c r="A170" s="625" t="s">
        <v>5521</v>
      </c>
      <c r="B170" s="626" t="s">
        <v>5360</v>
      </c>
      <c r="C170" s="626" t="s">
        <v>5377</v>
      </c>
      <c r="D170" s="626" t="s">
        <v>5534</v>
      </c>
      <c r="E170" s="626" t="s">
        <v>5535</v>
      </c>
      <c r="F170" s="629">
        <v>1</v>
      </c>
      <c r="G170" s="629">
        <v>1091</v>
      </c>
      <c r="H170" s="629">
        <v>1</v>
      </c>
      <c r="I170" s="629">
        <v>1091</v>
      </c>
      <c r="J170" s="629">
        <v>2</v>
      </c>
      <c r="K170" s="629">
        <v>2186</v>
      </c>
      <c r="L170" s="629">
        <v>2.0036663611365721</v>
      </c>
      <c r="M170" s="629">
        <v>1093</v>
      </c>
      <c r="N170" s="629">
        <v>6</v>
      </c>
      <c r="O170" s="629">
        <v>6804</v>
      </c>
      <c r="P170" s="642">
        <v>6.2364802933088912</v>
      </c>
      <c r="Q170" s="630">
        <v>1134</v>
      </c>
    </row>
    <row r="171" spans="1:17" ht="14.4" customHeight="1" x14ac:dyDescent="0.3">
      <c r="A171" s="625" t="s">
        <v>5521</v>
      </c>
      <c r="B171" s="626" t="s">
        <v>5360</v>
      </c>
      <c r="C171" s="626" t="s">
        <v>5377</v>
      </c>
      <c r="D171" s="626" t="s">
        <v>5536</v>
      </c>
      <c r="E171" s="626" t="s">
        <v>5537</v>
      </c>
      <c r="F171" s="629">
        <v>1</v>
      </c>
      <c r="G171" s="629">
        <v>522</v>
      </c>
      <c r="H171" s="629">
        <v>1</v>
      </c>
      <c r="I171" s="629">
        <v>522</v>
      </c>
      <c r="J171" s="629">
        <v>1</v>
      </c>
      <c r="K171" s="629">
        <v>523</v>
      </c>
      <c r="L171" s="629">
        <v>1.0019157088122606</v>
      </c>
      <c r="M171" s="629">
        <v>523</v>
      </c>
      <c r="N171" s="629"/>
      <c r="O171" s="629"/>
      <c r="P171" s="642"/>
      <c r="Q171" s="630"/>
    </row>
    <row r="172" spans="1:17" ht="14.4" customHeight="1" x14ac:dyDescent="0.3">
      <c r="A172" s="625" t="s">
        <v>5538</v>
      </c>
      <c r="B172" s="626" t="s">
        <v>5360</v>
      </c>
      <c r="C172" s="626" t="s">
        <v>5366</v>
      </c>
      <c r="D172" s="626" t="s">
        <v>5522</v>
      </c>
      <c r="E172" s="626" t="s">
        <v>5523</v>
      </c>
      <c r="F172" s="629">
        <v>8</v>
      </c>
      <c r="G172" s="629">
        <v>18480</v>
      </c>
      <c r="H172" s="629">
        <v>1</v>
      </c>
      <c r="I172" s="629">
        <v>2310</v>
      </c>
      <c r="J172" s="629">
        <v>7</v>
      </c>
      <c r="K172" s="629">
        <v>16170</v>
      </c>
      <c r="L172" s="629">
        <v>0.875</v>
      </c>
      <c r="M172" s="629">
        <v>2310</v>
      </c>
      <c r="N172" s="629">
        <v>5</v>
      </c>
      <c r="O172" s="629">
        <v>11550</v>
      </c>
      <c r="P172" s="642">
        <v>0.625</v>
      </c>
      <c r="Q172" s="630">
        <v>2310</v>
      </c>
    </row>
    <row r="173" spans="1:17" ht="14.4" customHeight="1" x14ac:dyDescent="0.3">
      <c r="A173" s="625" t="s">
        <v>5538</v>
      </c>
      <c r="B173" s="626" t="s">
        <v>5360</v>
      </c>
      <c r="C173" s="626" t="s">
        <v>5366</v>
      </c>
      <c r="D173" s="626" t="s">
        <v>5496</v>
      </c>
      <c r="E173" s="626" t="s">
        <v>5497</v>
      </c>
      <c r="F173" s="629"/>
      <c r="G173" s="629"/>
      <c r="H173" s="629"/>
      <c r="I173" s="629"/>
      <c r="J173" s="629"/>
      <c r="K173" s="629"/>
      <c r="L173" s="629"/>
      <c r="M173" s="629"/>
      <c r="N173" s="629">
        <v>137</v>
      </c>
      <c r="O173" s="629">
        <v>123950.75</v>
      </c>
      <c r="P173" s="642"/>
      <c r="Q173" s="630">
        <v>904.75</v>
      </c>
    </row>
    <row r="174" spans="1:17" ht="14.4" customHeight="1" x14ac:dyDescent="0.3">
      <c r="A174" s="625" t="s">
        <v>5538</v>
      </c>
      <c r="B174" s="626" t="s">
        <v>5360</v>
      </c>
      <c r="C174" s="626" t="s">
        <v>5366</v>
      </c>
      <c r="D174" s="626" t="s">
        <v>5367</v>
      </c>
      <c r="E174" s="626" t="s">
        <v>5368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242.64</v>
      </c>
      <c r="P174" s="642"/>
      <c r="Q174" s="630">
        <v>242.64</v>
      </c>
    </row>
    <row r="175" spans="1:17" ht="14.4" customHeight="1" x14ac:dyDescent="0.3">
      <c r="A175" s="625" t="s">
        <v>5538</v>
      </c>
      <c r="B175" s="626" t="s">
        <v>5360</v>
      </c>
      <c r="C175" s="626" t="s">
        <v>5366</v>
      </c>
      <c r="D175" s="626" t="s">
        <v>5369</v>
      </c>
      <c r="E175" s="626" t="s">
        <v>5370</v>
      </c>
      <c r="F175" s="629">
        <v>40</v>
      </c>
      <c r="G175" s="629">
        <v>9365.2000000000007</v>
      </c>
      <c r="H175" s="629">
        <v>1</v>
      </c>
      <c r="I175" s="629">
        <v>234.13000000000002</v>
      </c>
      <c r="J175" s="629">
        <v>58</v>
      </c>
      <c r="K175" s="629">
        <v>14073.12</v>
      </c>
      <c r="L175" s="629">
        <v>1.502703626190578</v>
      </c>
      <c r="M175" s="629">
        <v>242.64000000000001</v>
      </c>
      <c r="N175" s="629">
        <v>57</v>
      </c>
      <c r="O175" s="629">
        <v>13830.479999999998</v>
      </c>
      <c r="P175" s="642">
        <v>1.476794942980395</v>
      </c>
      <c r="Q175" s="630">
        <v>242.63999999999996</v>
      </c>
    </row>
    <row r="176" spans="1:17" ht="14.4" customHeight="1" x14ac:dyDescent="0.3">
      <c r="A176" s="625" t="s">
        <v>5538</v>
      </c>
      <c r="B176" s="626" t="s">
        <v>5360</v>
      </c>
      <c r="C176" s="626" t="s">
        <v>5366</v>
      </c>
      <c r="D176" s="626" t="s">
        <v>5371</v>
      </c>
      <c r="E176" s="626" t="s">
        <v>5372</v>
      </c>
      <c r="F176" s="629"/>
      <c r="G176" s="629"/>
      <c r="H176" s="629"/>
      <c r="I176" s="629"/>
      <c r="J176" s="629"/>
      <c r="K176" s="629"/>
      <c r="L176" s="629"/>
      <c r="M176" s="629"/>
      <c r="N176" s="629">
        <v>1</v>
      </c>
      <c r="O176" s="629">
        <v>242.64</v>
      </c>
      <c r="P176" s="642"/>
      <c r="Q176" s="630">
        <v>242.64</v>
      </c>
    </row>
    <row r="177" spans="1:17" ht="14.4" customHeight="1" x14ac:dyDescent="0.3">
      <c r="A177" s="625" t="s">
        <v>5538</v>
      </c>
      <c r="B177" s="626" t="s">
        <v>5360</v>
      </c>
      <c r="C177" s="626" t="s">
        <v>5366</v>
      </c>
      <c r="D177" s="626" t="s">
        <v>5376</v>
      </c>
      <c r="E177" s="626" t="s">
        <v>5374</v>
      </c>
      <c r="F177" s="629">
        <v>0</v>
      </c>
      <c r="G177" s="629">
        <v>0</v>
      </c>
      <c r="H177" s="629"/>
      <c r="I177" s="629"/>
      <c r="J177" s="629">
        <v>0</v>
      </c>
      <c r="K177" s="629">
        <v>0</v>
      </c>
      <c r="L177" s="629"/>
      <c r="M177" s="629"/>
      <c r="N177" s="629">
        <v>2</v>
      </c>
      <c r="O177" s="629">
        <v>1000</v>
      </c>
      <c r="P177" s="642"/>
      <c r="Q177" s="630">
        <v>500</v>
      </c>
    </row>
    <row r="178" spans="1:17" ht="14.4" customHeight="1" x14ac:dyDescent="0.3">
      <c r="A178" s="625" t="s">
        <v>5538</v>
      </c>
      <c r="B178" s="626" t="s">
        <v>5360</v>
      </c>
      <c r="C178" s="626" t="s">
        <v>5377</v>
      </c>
      <c r="D178" s="626" t="s">
        <v>5380</v>
      </c>
      <c r="E178" s="626" t="s">
        <v>5381</v>
      </c>
      <c r="F178" s="629">
        <v>2</v>
      </c>
      <c r="G178" s="629">
        <v>0</v>
      </c>
      <c r="H178" s="629"/>
      <c r="I178" s="629">
        <v>0</v>
      </c>
      <c r="J178" s="629">
        <v>3</v>
      </c>
      <c r="K178" s="629">
        <v>0</v>
      </c>
      <c r="L178" s="629"/>
      <c r="M178" s="629">
        <v>0</v>
      </c>
      <c r="N178" s="629">
        <v>6</v>
      </c>
      <c r="O178" s="629">
        <v>0</v>
      </c>
      <c r="P178" s="642"/>
      <c r="Q178" s="630">
        <v>0</v>
      </c>
    </row>
    <row r="179" spans="1:17" ht="14.4" customHeight="1" x14ac:dyDescent="0.3">
      <c r="A179" s="625" t="s">
        <v>5538</v>
      </c>
      <c r="B179" s="626" t="s">
        <v>5360</v>
      </c>
      <c r="C179" s="626" t="s">
        <v>5377</v>
      </c>
      <c r="D179" s="626" t="s">
        <v>5382</v>
      </c>
      <c r="E179" s="626" t="s">
        <v>5383</v>
      </c>
      <c r="F179" s="629">
        <v>2</v>
      </c>
      <c r="G179" s="629">
        <v>68</v>
      </c>
      <c r="H179" s="629">
        <v>1</v>
      </c>
      <c r="I179" s="629">
        <v>34</v>
      </c>
      <c r="J179" s="629">
        <v>4</v>
      </c>
      <c r="K179" s="629">
        <v>136</v>
      </c>
      <c r="L179" s="629">
        <v>2</v>
      </c>
      <c r="M179" s="629">
        <v>34</v>
      </c>
      <c r="N179" s="629">
        <v>1</v>
      </c>
      <c r="O179" s="629">
        <v>34</v>
      </c>
      <c r="P179" s="642">
        <v>0.5</v>
      </c>
      <c r="Q179" s="630">
        <v>34</v>
      </c>
    </row>
    <row r="180" spans="1:17" ht="14.4" customHeight="1" x14ac:dyDescent="0.3">
      <c r="A180" s="625" t="s">
        <v>5538</v>
      </c>
      <c r="B180" s="626" t="s">
        <v>5360</v>
      </c>
      <c r="C180" s="626" t="s">
        <v>5377</v>
      </c>
      <c r="D180" s="626" t="s">
        <v>5498</v>
      </c>
      <c r="E180" s="626" t="s">
        <v>5499</v>
      </c>
      <c r="F180" s="629">
        <v>49</v>
      </c>
      <c r="G180" s="629">
        <v>8967</v>
      </c>
      <c r="H180" s="629">
        <v>1</v>
      </c>
      <c r="I180" s="629">
        <v>183</v>
      </c>
      <c r="J180" s="629">
        <v>37</v>
      </c>
      <c r="K180" s="629">
        <v>6845</v>
      </c>
      <c r="L180" s="629">
        <v>0.7633545221367235</v>
      </c>
      <c r="M180" s="629">
        <v>185</v>
      </c>
      <c r="N180" s="629">
        <v>26</v>
      </c>
      <c r="O180" s="629">
        <v>4810</v>
      </c>
      <c r="P180" s="642">
        <v>0.53641128582580577</v>
      </c>
      <c r="Q180" s="630">
        <v>185</v>
      </c>
    </row>
    <row r="181" spans="1:17" ht="14.4" customHeight="1" x14ac:dyDescent="0.3">
      <c r="A181" s="625" t="s">
        <v>5538</v>
      </c>
      <c r="B181" s="626" t="s">
        <v>5360</v>
      </c>
      <c r="C181" s="626" t="s">
        <v>5377</v>
      </c>
      <c r="D181" s="626" t="s">
        <v>5388</v>
      </c>
      <c r="E181" s="626" t="s">
        <v>5389</v>
      </c>
      <c r="F181" s="629">
        <v>4</v>
      </c>
      <c r="G181" s="629">
        <v>1328</v>
      </c>
      <c r="H181" s="629">
        <v>1</v>
      </c>
      <c r="I181" s="629">
        <v>332</v>
      </c>
      <c r="J181" s="629">
        <v>5</v>
      </c>
      <c r="K181" s="629">
        <v>1665</v>
      </c>
      <c r="L181" s="629">
        <v>1.2537650602409638</v>
      </c>
      <c r="M181" s="629">
        <v>333</v>
      </c>
      <c r="N181" s="629">
        <v>2</v>
      </c>
      <c r="O181" s="629">
        <v>670</v>
      </c>
      <c r="P181" s="642">
        <v>0.50451807228915657</v>
      </c>
      <c r="Q181" s="630">
        <v>335</v>
      </c>
    </row>
    <row r="182" spans="1:17" ht="14.4" customHeight="1" x14ac:dyDescent="0.3">
      <c r="A182" s="625" t="s">
        <v>5538</v>
      </c>
      <c r="B182" s="626" t="s">
        <v>5360</v>
      </c>
      <c r="C182" s="626" t="s">
        <v>5377</v>
      </c>
      <c r="D182" s="626" t="s">
        <v>5500</v>
      </c>
      <c r="E182" s="626" t="s">
        <v>5501</v>
      </c>
      <c r="F182" s="629">
        <v>5</v>
      </c>
      <c r="G182" s="629">
        <v>4250</v>
      </c>
      <c r="H182" s="629">
        <v>1</v>
      </c>
      <c r="I182" s="629">
        <v>850</v>
      </c>
      <c r="J182" s="629">
        <v>4</v>
      </c>
      <c r="K182" s="629">
        <v>3408</v>
      </c>
      <c r="L182" s="629">
        <v>0.80188235294117649</v>
      </c>
      <c r="M182" s="629">
        <v>852</v>
      </c>
      <c r="N182" s="629">
        <v>9</v>
      </c>
      <c r="O182" s="629">
        <v>6327</v>
      </c>
      <c r="P182" s="642">
        <v>1.4887058823529411</v>
      </c>
      <c r="Q182" s="630">
        <v>703</v>
      </c>
    </row>
    <row r="183" spans="1:17" ht="14.4" customHeight="1" x14ac:dyDescent="0.3">
      <c r="A183" s="625" t="s">
        <v>5538</v>
      </c>
      <c r="B183" s="626" t="s">
        <v>5360</v>
      </c>
      <c r="C183" s="626" t="s">
        <v>5377</v>
      </c>
      <c r="D183" s="626" t="s">
        <v>5394</v>
      </c>
      <c r="E183" s="626" t="s">
        <v>5395</v>
      </c>
      <c r="F183" s="629">
        <v>1</v>
      </c>
      <c r="G183" s="629">
        <v>603</v>
      </c>
      <c r="H183" s="629">
        <v>1</v>
      </c>
      <c r="I183" s="629">
        <v>603</v>
      </c>
      <c r="J183" s="629">
        <v>1</v>
      </c>
      <c r="K183" s="629">
        <v>604</v>
      </c>
      <c r="L183" s="629">
        <v>1.0016583747927033</v>
      </c>
      <c r="M183" s="629">
        <v>604</v>
      </c>
      <c r="N183" s="629"/>
      <c r="O183" s="629"/>
      <c r="P183" s="642"/>
      <c r="Q183" s="630"/>
    </row>
    <row r="184" spans="1:17" ht="14.4" customHeight="1" x14ac:dyDescent="0.3">
      <c r="A184" s="625" t="s">
        <v>5538</v>
      </c>
      <c r="B184" s="626" t="s">
        <v>5360</v>
      </c>
      <c r="C184" s="626" t="s">
        <v>5377</v>
      </c>
      <c r="D184" s="626" t="s">
        <v>5515</v>
      </c>
      <c r="E184" s="626" t="s">
        <v>5516</v>
      </c>
      <c r="F184" s="629">
        <v>1</v>
      </c>
      <c r="G184" s="629">
        <v>58</v>
      </c>
      <c r="H184" s="629">
        <v>1</v>
      </c>
      <c r="I184" s="629">
        <v>58</v>
      </c>
      <c r="J184" s="629">
        <v>3</v>
      </c>
      <c r="K184" s="629">
        <v>174</v>
      </c>
      <c r="L184" s="629">
        <v>3</v>
      </c>
      <c r="M184" s="629">
        <v>58</v>
      </c>
      <c r="N184" s="629">
        <v>1</v>
      </c>
      <c r="O184" s="629">
        <v>56</v>
      </c>
      <c r="P184" s="642">
        <v>0.96551724137931039</v>
      </c>
      <c r="Q184" s="630">
        <v>56</v>
      </c>
    </row>
    <row r="185" spans="1:17" ht="14.4" customHeight="1" x14ac:dyDescent="0.3">
      <c r="A185" s="625" t="s">
        <v>5538</v>
      </c>
      <c r="B185" s="626" t="s">
        <v>5360</v>
      </c>
      <c r="C185" s="626" t="s">
        <v>5377</v>
      </c>
      <c r="D185" s="626" t="s">
        <v>5400</v>
      </c>
      <c r="E185" s="626" t="s">
        <v>5401</v>
      </c>
      <c r="F185" s="629">
        <v>5</v>
      </c>
      <c r="G185" s="629">
        <v>3150</v>
      </c>
      <c r="H185" s="629">
        <v>1</v>
      </c>
      <c r="I185" s="629">
        <v>630</v>
      </c>
      <c r="J185" s="629">
        <v>2</v>
      </c>
      <c r="K185" s="629">
        <v>1264</v>
      </c>
      <c r="L185" s="629">
        <v>0.40126984126984128</v>
      </c>
      <c r="M185" s="629">
        <v>632</v>
      </c>
      <c r="N185" s="629"/>
      <c r="O185" s="629"/>
      <c r="P185" s="642"/>
      <c r="Q185" s="630"/>
    </row>
    <row r="186" spans="1:17" ht="14.4" customHeight="1" x14ac:dyDescent="0.3">
      <c r="A186" s="625" t="s">
        <v>5538</v>
      </c>
      <c r="B186" s="626" t="s">
        <v>5360</v>
      </c>
      <c r="C186" s="626" t="s">
        <v>5377</v>
      </c>
      <c r="D186" s="626" t="s">
        <v>5404</v>
      </c>
      <c r="E186" s="626" t="s">
        <v>5405</v>
      </c>
      <c r="F186" s="629">
        <v>1153</v>
      </c>
      <c r="G186" s="629">
        <v>265190</v>
      </c>
      <c r="H186" s="629">
        <v>1</v>
      </c>
      <c r="I186" s="629">
        <v>230</v>
      </c>
      <c r="J186" s="629">
        <v>777</v>
      </c>
      <c r="K186" s="629">
        <v>179487</v>
      </c>
      <c r="L186" s="629">
        <v>0.67682416380708177</v>
      </c>
      <c r="M186" s="629">
        <v>231</v>
      </c>
      <c r="N186" s="629">
        <v>1077</v>
      </c>
      <c r="O186" s="629">
        <v>249864</v>
      </c>
      <c r="P186" s="642">
        <v>0.94220747388664727</v>
      </c>
      <c r="Q186" s="630">
        <v>232</v>
      </c>
    </row>
    <row r="187" spans="1:17" ht="14.4" customHeight="1" x14ac:dyDescent="0.3">
      <c r="A187" s="625" t="s">
        <v>5538</v>
      </c>
      <c r="B187" s="626" t="s">
        <v>5360</v>
      </c>
      <c r="C187" s="626" t="s">
        <v>5377</v>
      </c>
      <c r="D187" s="626" t="s">
        <v>5406</v>
      </c>
      <c r="E187" s="626" t="s">
        <v>5407</v>
      </c>
      <c r="F187" s="629">
        <v>106</v>
      </c>
      <c r="G187" s="629">
        <v>18126</v>
      </c>
      <c r="H187" s="629">
        <v>1</v>
      </c>
      <c r="I187" s="629">
        <v>171</v>
      </c>
      <c r="J187" s="629">
        <v>76</v>
      </c>
      <c r="K187" s="629">
        <v>13072</v>
      </c>
      <c r="L187" s="629">
        <v>0.72117400419287214</v>
      </c>
      <c r="M187" s="629">
        <v>172</v>
      </c>
      <c r="N187" s="629">
        <v>47</v>
      </c>
      <c r="O187" s="629">
        <v>8084</v>
      </c>
      <c r="P187" s="642">
        <v>0.4459891868034867</v>
      </c>
      <c r="Q187" s="630">
        <v>172</v>
      </c>
    </row>
    <row r="188" spans="1:17" ht="14.4" customHeight="1" x14ac:dyDescent="0.3">
      <c r="A188" s="625" t="s">
        <v>5538</v>
      </c>
      <c r="B188" s="626" t="s">
        <v>5360</v>
      </c>
      <c r="C188" s="626" t="s">
        <v>5377</v>
      </c>
      <c r="D188" s="626" t="s">
        <v>5408</v>
      </c>
      <c r="E188" s="626" t="s">
        <v>5409</v>
      </c>
      <c r="F188" s="629">
        <v>3858</v>
      </c>
      <c r="G188" s="629">
        <v>308640</v>
      </c>
      <c r="H188" s="629">
        <v>1</v>
      </c>
      <c r="I188" s="629">
        <v>80</v>
      </c>
      <c r="J188" s="629">
        <v>3313</v>
      </c>
      <c r="K188" s="629">
        <v>268353</v>
      </c>
      <c r="L188" s="629">
        <v>0.86946928460342143</v>
      </c>
      <c r="M188" s="629">
        <v>81</v>
      </c>
      <c r="N188" s="629">
        <v>3490</v>
      </c>
      <c r="O188" s="629">
        <v>286180</v>
      </c>
      <c r="P188" s="642">
        <v>0.92722913426645925</v>
      </c>
      <c r="Q188" s="630">
        <v>82</v>
      </c>
    </row>
    <row r="189" spans="1:17" ht="14.4" customHeight="1" x14ac:dyDescent="0.3">
      <c r="A189" s="625" t="s">
        <v>5538</v>
      </c>
      <c r="B189" s="626" t="s">
        <v>5360</v>
      </c>
      <c r="C189" s="626" t="s">
        <v>5377</v>
      </c>
      <c r="D189" s="626" t="s">
        <v>5502</v>
      </c>
      <c r="E189" s="626" t="s">
        <v>5503</v>
      </c>
      <c r="F189" s="629">
        <v>245</v>
      </c>
      <c r="G189" s="629">
        <v>127890</v>
      </c>
      <c r="H189" s="629">
        <v>1</v>
      </c>
      <c r="I189" s="629">
        <v>522</v>
      </c>
      <c r="J189" s="629">
        <v>359</v>
      </c>
      <c r="K189" s="629">
        <v>187757</v>
      </c>
      <c r="L189" s="629">
        <v>1.4681132223004145</v>
      </c>
      <c r="M189" s="629">
        <v>523</v>
      </c>
      <c r="N189" s="629">
        <v>198</v>
      </c>
      <c r="O189" s="629">
        <v>103752</v>
      </c>
      <c r="P189" s="642">
        <v>0.81125967628430684</v>
      </c>
      <c r="Q189" s="630">
        <v>524</v>
      </c>
    </row>
    <row r="190" spans="1:17" ht="14.4" customHeight="1" x14ac:dyDescent="0.3">
      <c r="A190" s="625" t="s">
        <v>5538</v>
      </c>
      <c r="B190" s="626" t="s">
        <v>5360</v>
      </c>
      <c r="C190" s="626" t="s">
        <v>5377</v>
      </c>
      <c r="D190" s="626" t="s">
        <v>5410</v>
      </c>
      <c r="E190" s="626" t="s">
        <v>5411</v>
      </c>
      <c r="F190" s="629">
        <v>4</v>
      </c>
      <c r="G190" s="629">
        <v>1296</v>
      </c>
      <c r="H190" s="629">
        <v>1</v>
      </c>
      <c r="I190" s="629">
        <v>324</v>
      </c>
      <c r="J190" s="629">
        <v>8</v>
      </c>
      <c r="K190" s="629">
        <v>2608</v>
      </c>
      <c r="L190" s="629">
        <v>2.0123456790123457</v>
      </c>
      <c r="M190" s="629">
        <v>326</v>
      </c>
      <c r="N190" s="629">
        <v>9</v>
      </c>
      <c r="O190" s="629">
        <v>2943</v>
      </c>
      <c r="P190" s="642">
        <v>2.2708333333333335</v>
      </c>
      <c r="Q190" s="630">
        <v>327</v>
      </c>
    </row>
    <row r="191" spans="1:17" ht="14.4" customHeight="1" x14ac:dyDescent="0.3">
      <c r="A191" s="625" t="s">
        <v>5538</v>
      </c>
      <c r="B191" s="626" t="s">
        <v>5360</v>
      </c>
      <c r="C191" s="626" t="s">
        <v>5377</v>
      </c>
      <c r="D191" s="626" t="s">
        <v>5412</v>
      </c>
      <c r="E191" s="626" t="s">
        <v>5413</v>
      </c>
      <c r="F191" s="629">
        <v>2</v>
      </c>
      <c r="G191" s="629">
        <v>1468</v>
      </c>
      <c r="H191" s="629">
        <v>1</v>
      </c>
      <c r="I191" s="629">
        <v>734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5538</v>
      </c>
      <c r="B192" s="626" t="s">
        <v>5360</v>
      </c>
      <c r="C192" s="626" t="s">
        <v>5377</v>
      </c>
      <c r="D192" s="626" t="s">
        <v>5504</v>
      </c>
      <c r="E192" s="626" t="s">
        <v>5505</v>
      </c>
      <c r="F192" s="629">
        <v>523</v>
      </c>
      <c r="G192" s="629">
        <v>382836</v>
      </c>
      <c r="H192" s="629">
        <v>1</v>
      </c>
      <c r="I192" s="629">
        <v>732</v>
      </c>
      <c r="J192" s="629">
        <v>409</v>
      </c>
      <c r="K192" s="629">
        <v>299797</v>
      </c>
      <c r="L192" s="629">
        <v>0.78309511122256004</v>
      </c>
      <c r="M192" s="629">
        <v>733</v>
      </c>
      <c r="N192" s="629">
        <v>186</v>
      </c>
      <c r="O192" s="629">
        <v>136524</v>
      </c>
      <c r="P192" s="642">
        <v>0.35661223082468735</v>
      </c>
      <c r="Q192" s="630">
        <v>734</v>
      </c>
    </row>
    <row r="193" spans="1:17" ht="14.4" customHeight="1" x14ac:dyDescent="0.3">
      <c r="A193" s="625" t="s">
        <v>5538</v>
      </c>
      <c r="B193" s="626" t="s">
        <v>5360</v>
      </c>
      <c r="C193" s="626" t="s">
        <v>5377</v>
      </c>
      <c r="D193" s="626" t="s">
        <v>5414</v>
      </c>
      <c r="E193" s="626" t="s">
        <v>5415</v>
      </c>
      <c r="F193" s="629">
        <v>3</v>
      </c>
      <c r="G193" s="629">
        <v>465</v>
      </c>
      <c r="H193" s="629">
        <v>1</v>
      </c>
      <c r="I193" s="629">
        <v>155</v>
      </c>
      <c r="J193" s="629">
        <v>30</v>
      </c>
      <c r="K193" s="629">
        <v>4680</v>
      </c>
      <c r="L193" s="629">
        <v>10.064516129032258</v>
      </c>
      <c r="M193" s="629">
        <v>156</v>
      </c>
      <c r="N193" s="629"/>
      <c r="O193" s="629"/>
      <c r="P193" s="642"/>
      <c r="Q193" s="630"/>
    </row>
    <row r="194" spans="1:17" ht="14.4" customHeight="1" x14ac:dyDescent="0.3">
      <c r="A194" s="625" t="s">
        <v>5538</v>
      </c>
      <c r="B194" s="626" t="s">
        <v>5360</v>
      </c>
      <c r="C194" s="626" t="s">
        <v>5377</v>
      </c>
      <c r="D194" s="626" t="s">
        <v>5416</v>
      </c>
      <c r="E194" s="626" t="s">
        <v>5417</v>
      </c>
      <c r="F194" s="629">
        <v>41</v>
      </c>
      <c r="G194" s="629">
        <v>21238</v>
      </c>
      <c r="H194" s="629">
        <v>1</v>
      </c>
      <c r="I194" s="629">
        <v>518</v>
      </c>
      <c r="J194" s="629">
        <v>34</v>
      </c>
      <c r="K194" s="629">
        <v>17646</v>
      </c>
      <c r="L194" s="629">
        <v>0.83086919672285531</v>
      </c>
      <c r="M194" s="629">
        <v>519</v>
      </c>
      <c r="N194" s="629"/>
      <c r="O194" s="629"/>
      <c r="P194" s="642"/>
      <c r="Q194" s="630"/>
    </row>
    <row r="195" spans="1:17" ht="14.4" customHeight="1" x14ac:dyDescent="0.3">
      <c r="A195" s="625" t="s">
        <v>5538</v>
      </c>
      <c r="B195" s="626" t="s">
        <v>5360</v>
      </c>
      <c r="C195" s="626" t="s">
        <v>5377</v>
      </c>
      <c r="D195" s="626" t="s">
        <v>5418</v>
      </c>
      <c r="E195" s="626" t="s">
        <v>5407</v>
      </c>
      <c r="F195" s="629">
        <v>451</v>
      </c>
      <c r="G195" s="629">
        <v>92455</v>
      </c>
      <c r="H195" s="629">
        <v>1</v>
      </c>
      <c r="I195" s="629">
        <v>205</v>
      </c>
      <c r="J195" s="629">
        <v>409</v>
      </c>
      <c r="K195" s="629">
        <v>84254</v>
      </c>
      <c r="L195" s="629">
        <v>0.91129738791844683</v>
      </c>
      <c r="M195" s="629">
        <v>206</v>
      </c>
      <c r="N195" s="629">
        <v>556</v>
      </c>
      <c r="O195" s="629">
        <v>115092</v>
      </c>
      <c r="P195" s="642">
        <v>1.2448434373478989</v>
      </c>
      <c r="Q195" s="630">
        <v>207</v>
      </c>
    </row>
    <row r="196" spans="1:17" ht="14.4" customHeight="1" x14ac:dyDescent="0.3">
      <c r="A196" s="625" t="s">
        <v>5538</v>
      </c>
      <c r="B196" s="626" t="s">
        <v>5360</v>
      </c>
      <c r="C196" s="626" t="s">
        <v>5377</v>
      </c>
      <c r="D196" s="626" t="s">
        <v>5419</v>
      </c>
      <c r="E196" s="626" t="s">
        <v>5389</v>
      </c>
      <c r="F196" s="629">
        <v>37</v>
      </c>
      <c r="G196" s="629">
        <v>15984</v>
      </c>
      <c r="H196" s="629">
        <v>1</v>
      </c>
      <c r="I196" s="629">
        <v>432</v>
      </c>
      <c r="J196" s="629">
        <v>46</v>
      </c>
      <c r="K196" s="629">
        <v>20010</v>
      </c>
      <c r="L196" s="629">
        <v>1.2518768768768769</v>
      </c>
      <c r="M196" s="629">
        <v>435</v>
      </c>
      <c r="N196" s="629">
        <v>47</v>
      </c>
      <c r="O196" s="629">
        <v>20633</v>
      </c>
      <c r="P196" s="642">
        <v>1.2908533533533533</v>
      </c>
      <c r="Q196" s="630">
        <v>439</v>
      </c>
    </row>
    <row r="197" spans="1:17" ht="14.4" customHeight="1" x14ac:dyDescent="0.3">
      <c r="A197" s="625" t="s">
        <v>5538</v>
      </c>
      <c r="B197" s="626" t="s">
        <v>5360</v>
      </c>
      <c r="C197" s="626" t="s">
        <v>5377</v>
      </c>
      <c r="D197" s="626" t="s">
        <v>5420</v>
      </c>
      <c r="E197" s="626" t="s">
        <v>5421</v>
      </c>
      <c r="F197" s="629">
        <v>28</v>
      </c>
      <c r="G197" s="629">
        <v>8232</v>
      </c>
      <c r="H197" s="629">
        <v>1</v>
      </c>
      <c r="I197" s="629">
        <v>294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5538</v>
      </c>
      <c r="B198" s="626" t="s">
        <v>5360</v>
      </c>
      <c r="C198" s="626" t="s">
        <v>5377</v>
      </c>
      <c r="D198" s="626" t="s">
        <v>5422</v>
      </c>
      <c r="E198" s="626" t="s">
        <v>5423</v>
      </c>
      <c r="F198" s="629">
        <v>7</v>
      </c>
      <c r="G198" s="629">
        <v>2226</v>
      </c>
      <c r="H198" s="629">
        <v>1</v>
      </c>
      <c r="I198" s="629">
        <v>318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5538</v>
      </c>
      <c r="B199" s="626" t="s">
        <v>5360</v>
      </c>
      <c r="C199" s="626" t="s">
        <v>5377</v>
      </c>
      <c r="D199" s="626" t="s">
        <v>5424</v>
      </c>
      <c r="E199" s="626" t="s">
        <v>5415</v>
      </c>
      <c r="F199" s="629">
        <v>51</v>
      </c>
      <c r="G199" s="629">
        <v>3927</v>
      </c>
      <c r="H199" s="629">
        <v>1</v>
      </c>
      <c r="I199" s="629">
        <v>77</v>
      </c>
      <c r="J199" s="629">
        <v>29</v>
      </c>
      <c r="K199" s="629">
        <v>2262</v>
      </c>
      <c r="L199" s="629">
        <v>0.5760122230710466</v>
      </c>
      <c r="M199" s="629">
        <v>78</v>
      </c>
      <c r="N199" s="629"/>
      <c r="O199" s="629"/>
      <c r="P199" s="642"/>
      <c r="Q199" s="630"/>
    </row>
    <row r="200" spans="1:17" ht="14.4" customHeight="1" x14ac:dyDescent="0.3">
      <c r="A200" s="625" t="s">
        <v>5538</v>
      </c>
      <c r="B200" s="626" t="s">
        <v>5360</v>
      </c>
      <c r="C200" s="626" t="s">
        <v>5377</v>
      </c>
      <c r="D200" s="626" t="s">
        <v>5425</v>
      </c>
      <c r="E200" s="626" t="s">
        <v>5421</v>
      </c>
      <c r="F200" s="629">
        <v>15</v>
      </c>
      <c r="G200" s="629">
        <v>5400</v>
      </c>
      <c r="H200" s="629">
        <v>1</v>
      </c>
      <c r="I200" s="629">
        <v>360</v>
      </c>
      <c r="J200" s="629">
        <v>47</v>
      </c>
      <c r="K200" s="629">
        <v>17014</v>
      </c>
      <c r="L200" s="629">
        <v>3.1507407407407406</v>
      </c>
      <c r="M200" s="629">
        <v>362</v>
      </c>
      <c r="N200" s="629">
        <v>32</v>
      </c>
      <c r="O200" s="629">
        <v>11680</v>
      </c>
      <c r="P200" s="642">
        <v>2.162962962962963</v>
      </c>
      <c r="Q200" s="630">
        <v>365</v>
      </c>
    </row>
    <row r="201" spans="1:17" ht="14.4" customHeight="1" x14ac:dyDescent="0.3">
      <c r="A201" s="625" t="s">
        <v>5538</v>
      </c>
      <c r="B201" s="626" t="s">
        <v>5360</v>
      </c>
      <c r="C201" s="626" t="s">
        <v>5377</v>
      </c>
      <c r="D201" s="626" t="s">
        <v>5426</v>
      </c>
      <c r="E201" s="626" t="s">
        <v>5427</v>
      </c>
      <c r="F201" s="629">
        <v>31</v>
      </c>
      <c r="G201" s="629">
        <v>16988</v>
      </c>
      <c r="H201" s="629">
        <v>1</v>
      </c>
      <c r="I201" s="629">
        <v>548</v>
      </c>
      <c r="J201" s="629">
        <v>31</v>
      </c>
      <c r="K201" s="629">
        <v>17050</v>
      </c>
      <c r="L201" s="629">
        <v>1.0036496350364963</v>
      </c>
      <c r="M201" s="629">
        <v>550</v>
      </c>
      <c r="N201" s="629">
        <v>26</v>
      </c>
      <c r="O201" s="629">
        <v>14378</v>
      </c>
      <c r="P201" s="642">
        <v>0.84636213797975046</v>
      </c>
      <c r="Q201" s="630">
        <v>553</v>
      </c>
    </row>
    <row r="202" spans="1:17" ht="14.4" customHeight="1" x14ac:dyDescent="0.3">
      <c r="A202" s="625" t="s">
        <v>5538</v>
      </c>
      <c r="B202" s="626" t="s">
        <v>5360</v>
      </c>
      <c r="C202" s="626" t="s">
        <v>5377</v>
      </c>
      <c r="D202" s="626" t="s">
        <v>5428</v>
      </c>
      <c r="E202" s="626" t="s">
        <v>5427</v>
      </c>
      <c r="F202" s="629">
        <v>5</v>
      </c>
      <c r="G202" s="629">
        <v>2410</v>
      </c>
      <c r="H202" s="629">
        <v>1</v>
      </c>
      <c r="I202" s="629">
        <v>482</v>
      </c>
      <c r="J202" s="629">
        <v>53</v>
      </c>
      <c r="K202" s="629">
        <v>25599</v>
      </c>
      <c r="L202" s="629">
        <v>10.621991701244813</v>
      </c>
      <c r="M202" s="629">
        <v>483</v>
      </c>
      <c r="N202" s="629">
        <v>28</v>
      </c>
      <c r="O202" s="629">
        <v>13552</v>
      </c>
      <c r="P202" s="642">
        <v>5.6232365145228211</v>
      </c>
      <c r="Q202" s="630">
        <v>484</v>
      </c>
    </row>
    <row r="203" spans="1:17" ht="14.4" customHeight="1" x14ac:dyDescent="0.3">
      <c r="A203" s="625" t="s">
        <v>5538</v>
      </c>
      <c r="B203" s="626" t="s">
        <v>5360</v>
      </c>
      <c r="C203" s="626" t="s">
        <v>5377</v>
      </c>
      <c r="D203" s="626" t="s">
        <v>5429</v>
      </c>
      <c r="E203" s="626" t="s">
        <v>5430</v>
      </c>
      <c r="F203" s="629">
        <v>13</v>
      </c>
      <c r="G203" s="629">
        <v>7774</v>
      </c>
      <c r="H203" s="629">
        <v>1</v>
      </c>
      <c r="I203" s="629">
        <v>598</v>
      </c>
      <c r="J203" s="629">
        <v>11</v>
      </c>
      <c r="K203" s="629">
        <v>6589</v>
      </c>
      <c r="L203" s="629">
        <v>0.84756881914072546</v>
      </c>
      <c r="M203" s="629">
        <v>599</v>
      </c>
      <c r="N203" s="629"/>
      <c r="O203" s="629"/>
      <c r="P203" s="642"/>
      <c r="Q203" s="630"/>
    </row>
    <row r="204" spans="1:17" ht="14.4" customHeight="1" x14ac:dyDescent="0.3">
      <c r="A204" s="625" t="s">
        <v>5538</v>
      </c>
      <c r="B204" s="626" t="s">
        <v>5360</v>
      </c>
      <c r="C204" s="626" t="s">
        <v>5377</v>
      </c>
      <c r="D204" s="626" t="s">
        <v>5517</v>
      </c>
      <c r="E204" s="626" t="s">
        <v>5417</v>
      </c>
      <c r="F204" s="629">
        <v>204</v>
      </c>
      <c r="G204" s="629">
        <v>119136</v>
      </c>
      <c r="H204" s="629">
        <v>1</v>
      </c>
      <c r="I204" s="629">
        <v>584</v>
      </c>
      <c r="J204" s="629">
        <v>183</v>
      </c>
      <c r="K204" s="629">
        <v>107238</v>
      </c>
      <c r="L204" s="629">
        <v>0.90013094278807415</v>
      </c>
      <c r="M204" s="629">
        <v>586</v>
      </c>
      <c r="N204" s="629">
        <v>240</v>
      </c>
      <c r="O204" s="629">
        <v>141360</v>
      </c>
      <c r="P204" s="642">
        <v>1.1865431103948429</v>
      </c>
      <c r="Q204" s="630">
        <v>589</v>
      </c>
    </row>
    <row r="205" spans="1:17" ht="14.4" customHeight="1" x14ac:dyDescent="0.3">
      <c r="A205" s="625" t="s">
        <v>5538</v>
      </c>
      <c r="B205" s="626" t="s">
        <v>5360</v>
      </c>
      <c r="C205" s="626" t="s">
        <v>5377</v>
      </c>
      <c r="D205" s="626" t="s">
        <v>5506</v>
      </c>
      <c r="E205" s="626" t="s">
        <v>5417</v>
      </c>
      <c r="F205" s="629">
        <v>301</v>
      </c>
      <c r="G205" s="629">
        <v>239596</v>
      </c>
      <c r="H205" s="629">
        <v>1</v>
      </c>
      <c r="I205" s="629">
        <v>796</v>
      </c>
      <c r="J205" s="629">
        <v>347</v>
      </c>
      <c r="K205" s="629">
        <v>276906</v>
      </c>
      <c r="L205" s="629">
        <v>1.1557204627790114</v>
      </c>
      <c r="M205" s="629">
        <v>798</v>
      </c>
      <c r="N205" s="629">
        <v>333</v>
      </c>
      <c r="O205" s="629">
        <v>266733</v>
      </c>
      <c r="P205" s="642">
        <v>1.1132614901751281</v>
      </c>
      <c r="Q205" s="630">
        <v>801</v>
      </c>
    </row>
    <row r="206" spans="1:17" ht="14.4" customHeight="1" x14ac:dyDescent="0.3">
      <c r="A206" s="625" t="s">
        <v>5538</v>
      </c>
      <c r="B206" s="626" t="s">
        <v>5360</v>
      </c>
      <c r="C206" s="626" t="s">
        <v>5377</v>
      </c>
      <c r="D206" s="626" t="s">
        <v>5431</v>
      </c>
      <c r="E206" s="626" t="s">
        <v>5432</v>
      </c>
      <c r="F206" s="629">
        <v>1232</v>
      </c>
      <c r="G206" s="629">
        <v>141680</v>
      </c>
      <c r="H206" s="629">
        <v>1</v>
      </c>
      <c r="I206" s="629">
        <v>115</v>
      </c>
      <c r="J206" s="629">
        <v>1438</v>
      </c>
      <c r="K206" s="629">
        <v>166808</v>
      </c>
      <c r="L206" s="629">
        <v>1.1773574251835122</v>
      </c>
      <c r="M206" s="629">
        <v>116</v>
      </c>
      <c r="N206" s="629">
        <v>1558</v>
      </c>
      <c r="O206" s="629">
        <v>180728</v>
      </c>
      <c r="P206" s="642">
        <v>1.2756070016939582</v>
      </c>
      <c r="Q206" s="630">
        <v>116</v>
      </c>
    </row>
    <row r="207" spans="1:17" ht="14.4" customHeight="1" x14ac:dyDescent="0.3">
      <c r="A207" s="625" t="s">
        <v>5538</v>
      </c>
      <c r="B207" s="626" t="s">
        <v>5360</v>
      </c>
      <c r="C207" s="626" t="s">
        <v>5377</v>
      </c>
      <c r="D207" s="626" t="s">
        <v>5507</v>
      </c>
      <c r="E207" s="626" t="s">
        <v>5508</v>
      </c>
      <c r="F207" s="629">
        <v>11</v>
      </c>
      <c r="G207" s="629">
        <v>1100</v>
      </c>
      <c r="H207" s="629">
        <v>1</v>
      </c>
      <c r="I207" s="629">
        <v>100</v>
      </c>
      <c r="J207" s="629">
        <v>13</v>
      </c>
      <c r="K207" s="629">
        <v>1300</v>
      </c>
      <c r="L207" s="629">
        <v>1.1818181818181819</v>
      </c>
      <c r="M207" s="629">
        <v>100</v>
      </c>
      <c r="N207" s="629">
        <v>19</v>
      </c>
      <c r="O207" s="629">
        <v>1900</v>
      </c>
      <c r="P207" s="642">
        <v>1.7272727272727273</v>
      </c>
      <c r="Q207" s="630">
        <v>100</v>
      </c>
    </row>
    <row r="208" spans="1:17" ht="14.4" customHeight="1" x14ac:dyDescent="0.3">
      <c r="A208" s="625" t="s">
        <v>5538</v>
      </c>
      <c r="B208" s="626" t="s">
        <v>5360</v>
      </c>
      <c r="C208" s="626" t="s">
        <v>5377</v>
      </c>
      <c r="D208" s="626" t="s">
        <v>5433</v>
      </c>
      <c r="E208" s="626" t="s">
        <v>5434</v>
      </c>
      <c r="F208" s="629">
        <v>220</v>
      </c>
      <c r="G208" s="629">
        <v>148500</v>
      </c>
      <c r="H208" s="629">
        <v>1</v>
      </c>
      <c r="I208" s="629">
        <v>675</v>
      </c>
      <c r="J208" s="629">
        <v>131</v>
      </c>
      <c r="K208" s="629">
        <v>88556</v>
      </c>
      <c r="L208" s="629">
        <v>0.59633670033670039</v>
      </c>
      <c r="M208" s="629">
        <v>676</v>
      </c>
      <c r="N208" s="629">
        <v>42</v>
      </c>
      <c r="O208" s="629">
        <v>28434</v>
      </c>
      <c r="P208" s="642">
        <v>0.19147474747474746</v>
      </c>
      <c r="Q208" s="630">
        <v>677</v>
      </c>
    </row>
    <row r="209" spans="1:17" ht="14.4" customHeight="1" x14ac:dyDescent="0.3">
      <c r="A209" s="625" t="s">
        <v>5538</v>
      </c>
      <c r="B209" s="626" t="s">
        <v>5360</v>
      </c>
      <c r="C209" s="626" t="s">
        <v>5377</v>
      </c>
      <c r="D209" s="626" t="s">
        <v>5509</v>
      </c>
      <c r="E209" s="626" t="s">
        <v>5505</v>
      </c>
      <c r="F209" s="629">
        <v>1234</v>
      </c>
      <c r="G209" s="629">
        <v>1140216</v>
      </c>
      <c r="H209" s="629">
        <v>1</v>
      </c>
      <c r="I209" s="629">
        <v>924</v>
      </c>
      <c r="J209" s="629">
        <v>1044</v>
      </c>
      <c r="K209" s="629">
        <v>966744</v>
      </c>
      <c r="L209" s="629">
        <v>0.84786040539687213</v>
      </c>
      <c r="M209" s="629">
        <v>926</v>
      </c>
      <c r="N209" s="629">
        <v>1039</v>
      </c>
      <c r="O209" s="629">
        <v>965231</v>
      </c>
      <c r="P209" s="642">
        <v>0.84653346383492245</v>
      </c>
      <c r="Q209" s="630">
        <v>929</v>
      </c>
    </row>
    <row r="210" spans="1:17" ht="14.4" customHeight="1" x14ac:dyDescent="0.3">
      <c r="A210" s="625" t="s">
        <v>5538</v>
      </c>
      <c r="B210" s="626" t="s">
        <v>5360</v>
      </c>
      <c r="C210" s="626" t="s">
        <v>5377</v>
      </c>
      <c r="D210" s="626" t="s">
        <v>5436</v>
      </c>
      <c r="E210" s="626" t="s">
        <v>5437</v>
      </c>
      <c r="F210" s="629"/>
      <c r="G210" s="629"/>
      <c r="H210" s="629"/>
      <c r="I210" s="629"/>
      <c r="J210" s="629"/>
      <c r="K210" s="629"/>
      <c r="L210" s="629"/>
      <c r="M210" s="629"/>
      <c r="N210" s="629">
        <v>1</v>
      </c>
      <c r="O210" s="629">
        <v>121</v>
      </c>
      <c r="P210" s="642"/>
      <c r="Q210" s="630">
        <v>121</v>
      </c>
    </row>
    <row r="211" spans="1:17" ht="14.4" customHeight="1" x14ac:dyDescent="0.3">
      <c r="A211" s="625" t="s">
        <v>5538</v>
      </c>
      <c r="B211" s="626" t="s">
        <v>5360</v>
      </c>
      <c r="C211" s="626" t="s">
        <v>5377</v>
      </c>
      <c r="D211" s="626" t="s">
        <v>5438</v>
      </c>
      <c r="E211" s="626" t="s">
        <v>5439</v>
      </c>
      <c r="F211" s="629">
        <v>3</v>
      </c>
      <c r="G211" s="629">
        <v>2241</v>
      </c>
      <c r="H211" s="629">
        <v>1</v>
      </c>
      <c r="I211" s="629">
        <v>747</v>
      </c>
      <c r="J211" s="629">
        <v>2</v>
      </c>
      <c r="K211" s="629">
        <v>1496</v>
      </c>
      <c r="L211" s="629">
        <v>0.6675591253904507</v>
      </c>
      <c r="M211" s="629">
        <v>748</v>
      </c>
      <c r="N211" s="629"/>
      <c r="O211" s="629"/>
      <c r="P211" s="642"/>
      <c r="Q211" s="630"/>
    </row>
    <row r="212" spans="1:17" ht="14.4" customHeight="1" x14ac:dyDescent="0.3">
      <c r="A212" s="625" t="s">
        <v>5538</v>
      </c>
      <c r="B212" s="626" t="s">
        <v>5360</v>
      </c>
      <c r="C212" s="626" t="s">
        <v>5377</v>
      </c>
      <c r="D212" s="626" t="s">
        <v>5440</v>
      </c>
      <c r="E212" s="626" t="s">
        <v>5441</v>
      </c>
      <c r="F212" s="629">
        <v>0</v>
      </c>
      <c r="G212" s="629">
        <v>0</v>
      </c>
      <c r="H212" s="629"/>
      <c r="I212" s="629"/>
      <c r="J212" s="629">
        <v>1</v>
      </c>
      <c r="K212" s="629">
        <v>1039</v>
      </c>
      <c r="L212" s="629"/>
      <c r="M212" s="629">
        <v>1039</v>
      </c>
      <c r="N212" s="629">
        <v>2</v>
      </c>
      <c r="O212" s="629">
        <v>2086</v>
      </c>
      <c r="P212" s="642"/>
      <c r="Q212" s="630">
        <v>1043</v>
      </c>
    </row>
    <row r="213" spans="1:17" ht="14.4" customHeight="1" x14ac:dyDescent="0.3">
      <c r="A213" s="625" t="s">
        <v>5538</v>
      </c>
      <c r="B213" s="626" t="s">
        <v>5360</v>
      </c>
      <c r="C213" s="626" t="s">
        <v>5377</v>
      </c>
      <c r="D213" s="626" t="s">
        <v>5510</v>
      </c>
      <c r="E213" s="626" t="s">
        <v>5505</v>
      </c>
      <c r="F213" s="629">
        <v>48</v>
      </c>
      <c r="G213" s="629">
        <v>41184</v>
      </c>
      <c r="H213" s="629">
        <v>1</v>
      </c>
      <c r="I213" s="629">
        <v>858</v>
      </c>
      <c r="J213" s="629">
        <v>52</v>
      </c>
      <c r="K213" s="629">
        <v>44668</v>
      </c>
      <c r="L213" s="629">
        <v>1.0845959595959596</v>
      </c>
      <c r="M213" s="629">
        <v>859</v>
      </c>
      <c r="N213" s="629">
        <v>12</v>
      </c>
      <c r="O213" s="629">
        <v>10320</v>
      </c>
      <c r="P213" s="642">
        <v>0.25058275058275059</v>
      </c>
      <c r="Q213" s="630">
        <v>860</v>
      </c>
    </row>
    <row r="214" spans="1:17" ht="14.4" customHeight="1" x14ac:dyDescent="0.3">
      <c r="A214" s="625" t="s">
        <v>5538</v>
      </c>
      <c r="B214" s="626" t="s">
        <v>5360</v>
      </c>
      <c r="C214" s="626" t="s">
        <v>5377</v>
      </c>
      <c r="D214" s="626" t="s">
        <v>5511</v>
      </c>
      <c r="E214" s="626" t="s">
        <v>5505</v>
      </c>
      <c r="F214" s="629">
        <v>367</v>
      </c>
      <c r="G214" s="629">
        <v>369569</v>
      </c>
      <c r="H214" s="629">
        <v>1</v>
      </c>
      <c r="I214" s="629">
        <v>1007</v>
      </c>
      <c r="J214" s="629">
        <v>227</v>
      </c>
      <c r="K214" s="629">
        <v>229043</v>
      </c>
      <c r="L214" s="629">
        <v>0.6197570683688296</v>
      </c>
      <c r="M214" s="629">
        <v>1009</v>
      </c>
      <c r="N214" s="629">
        <v>226</v>
      </c>
      <c r="O214" s="629">
        <v>228712</v>
      </c>
      <c r="P214" s="642">
        <v>0.61886143047712339</v>
      </c>
      <c r="Q214" s="630">
        <v>1012</v>
      </c>
    </row>
    <row r="215" spans="1:17" ht="14.4" customHeight="1" x14ac:dyDescent="0.3">
      <c r="A215" s="625" t="s">
        <v>5538</v>
      </c>
      <c r="B215" s="626" t="s">
        <v>5360</v>
      </c>
      <c r="C215" s="626" t="s">
        <v>5377</v>
      </c>
      <c r="D215" s="626" t="s">
        <v>5512</v>
      </c>
      <c r="E215" s="626" t="s">
        <v>5505</v>
      </c>
      <c r="F215" s="629">
        <v>1425</v>
      </c>
      <c r="G215" s="629">
        <v>1137150</v>
      </c>
      <c r="H215" s="629">
        <v>1</v>
      </c>
      <c r="I215" s="629">
        <v>798</v>
      </c>
      <c r="J215" s="629">
        <v>1225</v>
      </c>
      <c r="K215" s="629">
        <v>980000</v>
      </c>
      <c r="L215" s="629">
        <v>0.86180363188673437</v>
      </c>
      <c r="M215" s="629">
        <v>800</v>
      </c>
      <c r="N215" s="629">
        <v>1701</v>
      </c>
      <c r="O215" s="629">
        <v>1365903</v>
      </c>
      <c r="P215" s="642">
        <v>1.2011634349030471</v>
      </c>
      <c r="Q215" s="630">
        <v>803</v>
      </c>
    </row>
    <row r="216" spans="1:17" ht="14.4" customHeight="1" x14ac:dyDescent="0.3">
      <c r="A216" s="625" t="s">
        <v>5538</v>
      </c>
      <c r="B216" s="626" t="s">
        <v>5360</v>
      </c>
      <c r="C216" s="626" t="s">
        <v>5377</v>
      </c>
      <c r="D216" s="626" t="s">
        <v>5444</v>
      </c>
      <c r="E216" s="626" t="s">
        <v>5434</v>
      </c>
      <c r="F216" s="629">
        <v>80</v>
      </c>
      <c r="G216" s="629">
        <v>59280</v>
      </c>
      <c r="H216" s="629">
        <v>1</v>
      </c>
      <c r="I216" s="629">
        <v>741</v>
      </c>
      <c r="J216" s="629">
        <v>197</v>
      </c>
      <c r="K216" s="629">
        <v>146371</v>
      </c>
      <c r="L216" s="629">
        <v>2.4691464237516869</v>
      </c>
      <c r="M216" s="629">
        <v>743</v>
      </c>
      <c r="N216" s="629">
        <v>316</v>
      </c>
      <c r="O216" s="629">
        <v>235736</v>
      </c>
      <c r="P216" s="642">
        <v>3.9766531713900135</v>
      </c>
      <c r="Q216" s="630">
        <v>746</v>
      </c>
    </row>
    <row r="217" spans="1:17" ht="14.4" customHeight="1" x14ac:dyDescent="0.3">
      <c r="A217" s="625" t="s">
        <v>5538</v>
      </c>
      <c r="B217" s="626" t="s">
        <v>5360</v>
      </c>
      <c r="C217" s="626" t="s">
        <v>5377</v>
      </c>
      <c r="D217" s="626" t="s">
        <v>5529</v>
      </c>
      <c r="E217" s="626" t="s">
        <v>5530</v>
      </c>
      <c r="F217" s="629">
        <v>2</v>
      </c>
      <c r="G217" s="629">
        <v>674</v>
      </c>
      <c r="H217" s="629">
        <v>1</v>
      </c>
      <c r="I217" s="629">
        <v>337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5538</v>
      </c>
      <c r="B218" s="626" t="s">
        <v>5360</v>
      </c>
      <c r="C218" s="626" t="s">
        <v>5377</v>
      </c>
      <c r="D218" s="626" t="s">
        <v>5445</v>
      </c>
      <c r="E218" s="626" t="s">
        <v>5423</v>
      </c>
      <c r="F218" s="629"/>
      <c r="G218" s="629"/>
      <c r="H218" s="629"/>
      <c r="I218" s="629"/>
      <c r="J218" s="629">
        <v>9</v>
      </c>
      <c r="K218" s="629">
        <v>3474</v>
      </c>
      <c r="L218" s="629"/>
      <c r="M218" s="629">
        <v>386</v>
      </c>
      <c r="N218" s="629"/>
      <c r="O218" s="629"/>
      <c r="P218" s="642"/>
      <c r="Q218" s="630"/>
    </row>
    <row r="219" spans="1:17" ht="14.4" customHeight="1" x14ac:dyDescent="0.3">
      <c r="A219" s="625" t="s">
        <v>5538</v>
      </c>
      <c r="B219" s="626" t="s">
        <v>5360</v>
      </c>
      <c r="C219" s="626" t="s">
        <v>5377</v>
      </c>
      <c r="D219" s="626" t="s">
        <v>5446</v>
      </c>
      <c r="E219" s="626" t="s">
        <v>5447</v>
      </c>
      <c r="F219" s="629">
        <v>2</v>
      </c>
      <c r="G219" s="629">
        <v>220</v>
      </c>
      <c r="H219" s="629">
        <v>1</v>
      </c>
      <c r="I219" s="629">
        <v>110</v>
      </c>
      <c r="J219" s="629">
        <v>33</v>
      </c>
      <c r="K219" s="629">
        <v>3663</v>
      </c>
      <c r="L219" s="629">
        <v>16.649999999999999</v>
      </c>
      <c r="M219" s="629">
        <v>111</v>
      </c>
      <c r="N219" s="629">
        <v>32</v>
      </c>
      <c r="O219" s="629">
        <v>3584</v>
      </c>
      <c r="P219" s="642">
        <v>16.290909090909089</v>
      </c>
      <c r="Q219" s="630">
        <v>112</v>
      </c>
    </row>
    <row r="220" spans="1:17" ht="14.4" customHeight="1" x14ac:dyDescent="0.3">
      <c r="A220" s="625" t="s">
        <v>5538</v>
      </c>
      <c r="B220" s="626" t="s">
        <v>5360</v>
      </c>
      <c r="C220" s="626" t="s">
        <v>5377</v>
      </c>
      <c r="D220" s="626" t="s">
        <v>5448</v>
      </c>
      <c r="E220" s="626" t="s">
        <v>5449</v>
      </c>
      <c r="F220" s="629">
        <v>7</v>
      </c>
      <c r="G220" s="629">
        <v>2520</v>
      </c>
      <c r="H220" s="629">
        <v>1</v>
      </c>
      <c r="I220" s="629">
        <v>360</v>
      </c>
      <c r="J220" s="629">
        <v>6</v>
      </c>
      <c r="K220" s="629">
        <v>2166</v>
      </c>
      <c r="L220" s="629">
        <v>0.85952380952380958</v>
      </c>
      <c r="M220" s="629">
        <v>361</v>
      </c>
      <c r="N220" s="629">
        <v>2</v>
      </c>
      <c r="O220" s="629">
        <v>724</v>
      </c>
      <c r="P220" s="642">
        <v>0.28730158730158728</v>
      </c>
      <c r="Q220" s="630">
        <v>362</v>
      </c>
    </row>
    <row r="221" spans="1:17" ht="14.4" customHeight="1" x14ac:dyDescent="0.3">
      <c r="A221" s="625" t="s">
        <v>5538</v>
      </c>
      <c r="B221" s="626" t="s">
        <v>5360</v>
      </c>
      <c r="C221" s="626" t="s">
        <v>5377</v>
      </c>
      <c r="D221" s="626" t="s">
        <v>5450</v>
      </c>
      <c r="E221" s="626" t="s">
        <v>5449</v>
      </c>
      <c r="F221" s="629">
        <v>60</v>
      </c>
      <c r="G221" s="629">
        <v>25560</v>
      </c>
      <c r="H221" s="629">
        <v>1</v>
      </c>
      <c r="I221" s="629">
        <v>426</v>
      </c>
      <c r="J221" s="629">
        <v>62</v>
      </c>
      <c r="K221" s="629">
        <v>26536</v>
      </c>
      <c r="L221" s="629">
        <v>1.0381846635367762</v>
      </c>
      <c r="M221" s="629">
        <v>428</v>
      </c>
      <c r="N221" s="629">
        <v>67</v>
      </c>
      <c r="O221" s="629">
        <v>28877</v>
      </c>
      <c r="P221" s="642">
        <v>1.1297730829420971</v>
      </c>
      <c r="Q221" s="630">
        <v>431</v>
      </c>
    </row>
    <row r="222" spans="1:17" ht="14.4" customHeight="1" x14ac:dyDescent="0.3">
      <c r="A222" s="625" t="s">
        <v>5538</v>
      </c>
      <c r="B222" s="626" t="s">
        <v>5360</v>
      </c>
      <c r="C222" s="626" t="s">
        <v>5377</v>
      </c>
      <c r="D222" s="626" t="s">
        <v>5513</v>
      </c>
      <c r="E222" s="626" t="s">
        <v>5430</v>
      </c>
      <c r="F222" s="629">
        <v>67</v>
      </c>
      <c r="G222" s="629">
        <v>46766</v>
      </c>
      <c r="H222" s="629">
        <v>1</v>
      </c>
      <c r="I222" s="629">
        <v>698</v>
      </c>
      <c r="J222" s="629">
        <v>71</v>
      </c>
      <c r="K222" s="629">
        <v>49771</v>
      </c>
      <c r="L222" s="629">
        <v>1.0642560834794508</v>
      </c>
      <c r="M222" s="629">
        <v>701</v>
      </c>
      <c r="N222" s="629">
        <v>78</v>
      </c>
      <c r="O222" s="629">
        <v>54990</v>
      </c>
      <c r="P222" s="642">
        <v>1.1758542530898517</v>
      </c>
      <c r="Q222" s="630">
        <v>705</v>
      </c>
    </row>
    <row r="223" spans="1:17" ht="14.4" customHeight="1" x14ac:dyDescent="0.3">
      <c r="A223" s="625" t="s">
        <v>5538</v>
      </c>
      <c r="B223" s="626" t="s">
        <v>5360</v>
      </c>
      <c r="C223" s="626" t="s">
        <v>5377</v>
      </c>
      <c r="D223" s="626" t="s">
        <v>5531</v>
      </c>
      <c r="E223" s="626" t="s">
        <v>5532</v>
      </c>
      <c r="F223" s="629">
        <v>1</v>
      </c>
      <c r="G223" s="629">
        <v>1363</v>
      </c>
      <c r="H223" s="629">
        <v>1</v>
      </c>
      <c r="I223" s="629">
        <v>1363</v>
      </c>
      <c r="J223" s="629">
        <v>2</v>
      </c>
      <c r="K223" s="629">
        <v>2728</v>
      </c>
      <c r="L223" s="629">
        <v>2.0014673514306676</v>
      </c>
      <c r="M223" s="629">
        <v>1364</v>
      </c>
      <c r="N223" s="629"/>
      <c r="O223" s="629"/>
      <c r="P223" s="642"/>
      <c r="Q223" s="630"/>
    </row>
    <row r="224" spans="1:17" ht="14.4" customHeight="1" x14ac:dyDescent="0.3">
      <c r="A224" s="625" t="s">
        <v>5538</v>
      </c>
      <c r="B224" s="626" t="s">
        <v>5360</v>
      </c>
      <c r="C224" s="626" t="s">
        <v>5377</v>
      </c>
      <c r="D224" s="626" t="s">
        <v>5539</v>
      </c>
      <c r="E224" s="626" t="s">
        <v>5417</v>
      </c>
      <c r="F224" s="629">
        <v>7</v>
      </c>
      <c r="G224" s="629">
        <v>5110</v>
      </c>
      <c r="H224" s="629">
        <v>1</v>
      </c>
      <c r="I224" s="629">
        <v>730</v>
      </c>
      <c r="J224" s="629">
        <v>4</v>
      </c>
      <c r="K224" s="629">
        <v>2924</v>
      </c>
      <c r="L224" s="629">
        <v>0.57221135029354209</v>
      </c>
      <c r="M224" s="629">
        <v>731</v>
      </c>
      <c r="N224" s="629"/>
      <c r="O224" s="629"/>
      <c r="P224" s="642"/>
      <c r="Q224" s="630"/>
    </row>
    <row r="225" spans="1:17" ht="14.4" customHeight="1" x14ac:dyDescent="0.3">
      <c r="A225" s="625" t="s">
        <v>5538</v>
      </c>
      <c r="B225" s="626" t="s">
        <v>5360</v>
      </c>
      <c r="C225" s="626" t="s">
        <v>5377</v>
      </c>
      <c r="D225" s="626" t="s">
        <v>5453</v>
      </c>
      <c r="E225" s="626" t="s">
        <v>5439</v>
      </c>
      <c r="F225" s="629">
        <v>4</v>
      </c>
      <c r="G225" s="629">
        <v>3252</v>
      </c>
      <c r="H225" s="629">
        <v>1</v>
      </c>
      <c r="I225" s="629">
        <v>813</v>
      </c>
      <c r="J225" s="629">
        <v>6</v>
      </c>
      <c r="K225" s="629">
        <v>4890</v>
      </c>
      <c r="L225" s="629">
        <v>1.503690036900369</v>
      </c>
      <c r="M225" s="629">
        <v>815</v>
      </c>
      <c r="N225" s="629">
        <v>1</v>
      </c>
      <c r="O225" s="629">
        <v>818</v>
      </c>
      <c r="P225" s="642">
        <v>0.25153751537515373</v>
      </c>
      <c r="Q225" s="630">
        <v>818</v>
      </c>
    </row>
    <row r="226" spans="1:17" ht="14.4" customHeight="1" x14ac:dyDescent="0.3">
      <c r="A226" s="625" t="s">
        <v>5538</v>
      </c>
      <c r="B226" s="626" t="s">
        <v>5360</v>
      </c>
      <c r="C226" s="626" t="s">
        <v>5377</v>
      </c>
      <c r="D226" s="626" t="s">
        <v>5533</v>
      </c>
      <c r="E226" s="626" t="s">
        <v>5417</v>
      </c>
      <c r="F226" s="629"/>
      <c r="G226" s="629"/>
      <c r="H226" s="629"/>
      <c r="I226" s="629"/>
      <c r="J226" s="629">
        <v>17</v>
      </c>
      <c r="K226" s="629">
        <v>14416</v>
      </c>
      <c r="L226" s="629"/>
      <c r="M226" s="629">
        <v>848</v>
      </c>
      <c r="N226" s="629">
        <v>17</v>
      </c>
      <c r="O226" s="629">
        <v>14467</v>
      </c>
      <c r="P226" s="642"/>
      <c r="Q226" s="630">
        <v>851</v>
      </c>
    </row>
    <row r="227" spans="1:17" ht="14.4" customHeight="1" x14ac:dyDescent="0.3">
      <c r="A227" s="625" t="s">
        <v>5538</v>
      </c>
      <c r="B227" s="626" t="s">
        <v>5360</v>
      </c>
      <c r="C227" s="626" t="s">
        <v>5377</v>
      </c>
      <c r="D227" s="626" t="s">
        <v>5534</v>
      </c>
      <c r="E227" s="626" t="s">
        <v>5535</v>
      </c>
      <c r="F227" s="629">
        <v>4</v>
      </c>
      <c r="G227" s="629">
        <v>4364</v>
      </c>
      <c r="H227" s="629">
        <v>1</v>
      </c>
      <c r="I227" s="629">
        <v>1091</v>
      </c>
      <c r="J227" s="629">
        <v>3</v>
      </c>
      <c r="K227" s="629">
        <v>3279</v>
      </c>
      <c r="L227" s="629">
        <v>0.75137488542621444</v>
      </c>
      <c r="M227" s="629">
        <v>1093</v>
      </c>
      <c r="N227" s="629">
        <v>4</v>
      </c>
      <c r="O227" s="629">
        <v>4536</v>
      </c>
      <c r="P227" s="642">
        <v>1.0394133822181484</v>
      </c>
      <c r="Q227" s="630">
        <v>1134</v>
      </c>
    </row>
    <row r="228" spans="1:17" ht="14.4" customHeight="1" x14ac:dyDescent="0.3">
      <c r="A228" s="625" t="s">
        <v>5538</v>
      </c>
      <c r="B228" s="626" t="s">
        <v>5360</v>
      </c>
      <c r="C228" s="626" t="s">
        <v>5377</v>
      </c>
      <c r="D228" s="626" t="s">
        <v>5466</v>
      </c>
      <c r="E228" s="626" t="s">
        <v>5467</v>
      </c>
      <c r="F228" s="629"/>
      <c r="G228" s="629"/>
      <c r="H228" s="629"/>
      <c r="I228" s="629"/>
      <c r="J228" s="629"/>
      <c r="K228" s="629"/>
      <c r="L228" s="629"/>
      <c r="M228" s="629"/>
      <c r="N228" s="629">
        <v>0</v>
      </c>
      <c r="O228" s="629">
        <v>0</v>
      </c>
      <c r="P228" s="642"/>
      <c r="Q228" s="630"/>
    </row>
    <row r="229" spans="1:17" ht="14.4" customHeight="1" x14ac:dyDescent="0.3">
      <c r="A229" s="625" t="s">
        <v>5540</v>
      </c>
      <c r="B229" s="626" t="s">
        <v>5360</v>
      </c>
      <c r="C229" s="626" t="s">
        <v>5366</v>
      </c>
      <c r="D229" s="626" t="s">
        <v>5522</v>
      </c>
      <c r="E229" s="626" t="s">
        <v>5523</v>
      </c>
      <c r="F229" s="629">
        <v>9</v>
      </c>
      <c r="G229" s="629">
        <v>20790</v>
      </c>
      <c r="H229" s="629">
        <v>1</v>
      </c>
      <c r="I229" s="629">
        <v>2310</v>
      </c>
      <c r="J229" s="629">
        <v>5</v>
      </c>
      <c r="K229" s="629">
        <v>11550</v>
      </c>
      <c r="L229" s="629">
        <v>0.55555555555555558</v>
      </c>
      <c r="M229" s="629">
        <v>2310</v>
      </c>
      <c r="N229" s="629">
        <v>8</v>
      </c>
      <c r="O229" s="629">
        <v>18480</v>
      </c>
      <c r="P229" s="642">
        <v>0.88888888888888884</v>
      </c>
      <c r="Q229" s="630">
        <v>2310</v>
      </c>
    </row>
    <row r="230" spans="1:17" ht="14.4" customHeight="1" x14ac:dyDescent="0.3">
      <c r="A230" s="625" t="s">
        <v>5540</v>
      </c>
      <c r="B230" s="626" t="s">
        <v>5360</v>
      </c>
      <c r="C230" s="626" t="s">
        <v>5366</v>
      </c>
      <c r="D230" s="626" t="s">
        <v>5524</v>
      </c>
      <c r="E230" s="626" t="s">
        <v>5525</v>
      </c>
      <c r="F230" s="629">
        <v>1</v>
      </c>
      <c r="G230" s="629">
        <v>2310</v>
      </c>
      <c r="H230" s="629">
        <v>1</v>
      </c>
      <c r="I230" s="629">
        <v>2310</v>
      </c>
      <c r="J230" s="629">
        <v>2</v>
      </c>
      <c r="K230" s="629">
        <v>4620</v>
      </c>
      <c r="L230" s="629">
        <v>2</v>
      </c>
      <c r="M230" s="629">
        <v>2310</v>
      </c>
      <c r="N230" s="629">
        <v>1</v>
      </c>
      <c r="O230" s="629">
        <v>2310</v>
      </c>
      <c r="P230" s="642">
        <v>1</v>
      </c>
      <c r="Q230" s="630">
        <v>2310</v>
      </c>
    </row>
    <row r="231" spans="1:17" ht="14.4" customHeight="1" x14ac:dyDescent="0.3">
      <c r="A231" s="625" t="s">
        <v>5540</v>
      </c>
      <c r="B231" s="626" t="s">
        <v>5360</v>
      </c>
      <c r="C231" s="626" t="s">
        <v>5366</v>
      </c>
      <c r="D231" s="626" t="s">
        <v>5496</v>
      </c>
      <c r="E231" s="626" t="s">
        <v>5497</v>
      </c>
      <c r="F231" s="629"/>
      <c r="G231" s="629"/>
      <c r="H231" s="629"/>
      <c r="I231" s="629"/>
      <c r="J231" s="629"/>
      <c r="K231" s="629"/>
      <c r="L231" s="629"/>
      <c r="M231" s="629"/>
      <c r="N231" s="629">
        <v>549</v>
      </c>
      <c r="O231" s="629">
        <v>496707.75</v>
      </c>
      <c r="P231" s="642"/>
      <c r="Q231" s="630">
        <v>904.75</v>
      </c>
    </row>
    <row r="232" spans="1:17" ht="14.4" customHeight="1" x14ac:dyDescent="0.3">
      <c r="A232" s="625" t="s">
        <v>5540</v>
      </c>
      <c r="B232" s="626" t="s">
        <v>5360</v>
      </c>
      <c r="C232" s="626" t="s">
        <v>5366</v>
      </c>
      <c r="D232" s="626" t="s">
        <v>5369</v>
      </c>
      <c r="E232" s="626" t="s">
        <v>5370</v>
      </c>
      <c r="F232" s="629">
        <v>18</v>
      </c>
      <c r="G232" s="629">
        <v>4214.3400000000011</v>
      </c>
      <c r="H232" s="629">
        <v>1</v>
      </c>
      <c r="I232" s="629">
        <v>234.13000000000005</v>
      </c>
      <c r="J232" s="629">
        <v>8</v>
      </c>
      <c r="K232" s="629">
        <v>1941.12</v>
      </c>
      <c r="L232" s="629">
        <v>0.46059881262546437</v>
      </c>
      <c r="M232" s="629">
        <v>242.64</v>
      </c>
      <c r="N232" s="629">
        <v>18</v>
      </c>
      <c r="O232" s="629">
        <v>4367.5199999999995</v>
      </c>
      <c r="P232" s="642">
        <v>1.0363473284072948</v>
      </c>
      <c r="Q232" s="630">
        <v>242.64</v>
      </c>
    </row>
    <row r="233" spans="1:17" ht="14.4" customHeight="1" x14ac:dyDescent="0.3">
      <c r="A233" s="625" t="s">
        <v>5540</v>
      </c>
      <c r="B233" s="626" t="s">
        <v>5360</v>
      </c>
      <c r="C233" s="626" t="s">
        <v>5377</v>
      </c>
      <c r="D233" s="626" t="s">
        <v>5380</v>
      </c>
      <c r="E233" s="626" t="s">
        <v>5381</v>
      </c>
      <c r="F233" s="629"/>
      <c r="G233" s="629"/>
      <c r="H233" s="629"/>
      <c r="I233" s="629"/>
      <c r="J233" s="629">
        <v>4</v>
      </c>
      <c r="K233" s="629">
        <v>0</v>
      </c>
      <c r="L233" s="629"/>
      <c r="M233" s="629">
        <v>0</v>
      </c>
      <c r="N233" s="629">
        <v>5</v>
      </c>
      <c r="O233" s="629">
        <v>0</v>
      </c>
      <c r="P233" s="642"/>
      <c r="Q233" s="630">
        <v>0</v>
      </c>
    </row>
    <row r="234" spans="1:17" ht="14.4" customHeight="1" x14ac:dyDescent="0.3">
      <c r="A234" s="625" t="s">
        <v>5540</v>
      </c>
      <c r="B234" s="626" t="s">
        <v>5360</v>
      </c>
      <c r="C234" s="626" t="s">
        <v>5377</v>
      </c>
      <c r="D234" s="626" t="s">
        <v>5382</v>
      </c>
      <c r="E234" s="626" t="s">
        <v>5383</v>
      </c>
      <c r="F234" s="629">
        <v>2</v>
      </c>
      <c r="G234" s="629">
        <v>68</v>
      </c>
      <c r="H234" s="629">
        <v>1</v>
      </c>
      <c r="I234" s="629">
        <v>34</v>
      </c>
      <c r="J234" s="629">
        <v>3</v>
      </c>
      <c r="K234" s="629">
        <v>102</v>
      </c>
      <c r="L234" s="629">
        <v>1.5</v>
      </c>
      <c r="M234" s="629">
        <v>34</v>
      </c>
      <c r="N234" s="629"/>
      <c r="O234" s="629"/>
      <c r="P234" s="642"/>
      <c r="Q234" s="630"/>
    </row>
    <row r="235" spans="1:17" ht="14.4" customHeight="1" x14ac:dyDescent="0.3">
      <c r="A235" s="625" t="s">
        <v>5540</v>
      </c>
      <c r="B235" s="626" t="s">
        <v>5360</v>
      </c>
      <c r="C235" s="626" t="s">
        <v>5377</v>
      </c>
      <c r="D235" s="626" t="s">
        <v>5498</v>
      </c>
      <c r="E235" s="626" t="s">
        <v>5499</v>
      </c>
      <c r="F235" s="629">
        <v>43</v>
      </c>
      <c r="G235" s="629">
        <v>7869</v>
      </c>
      <c r="H235" s="629">
        <v>1</v>
      </c>
      <c r="I235" s="629">
        <v>183</v>
      </c>
      <c r="J235" s="629">
        <v>45</v>
      </c>
      <c r="K235" s="629">
        <v>8325</v>
      </c>
      <c r="L235" s="629">
        <v>1.0579489134578726</v>
      </c>
      <c r="M235" s="629">
        <v>185</v>
      </c>
      <c r="N235" s="629">
        <v>64</v>
      </c>
      <c r="O235" s="629">
        <v>11840</v>
      </c>
      <c r="P235" s="642">
        <v>1.5046384546956411</v>
      </c>
      <c r="Q235" s="630">
        <v>185</v>
      </c>
    </row>
    <row r="236" spans="1:17" ht="14.4" customHeight="1" x14ac:dyDescent="0.3">
      <c r="A236" s="625" t="s">
        <v>5540</v>
      </c>
      <c r="B236" s="626" t="s">
        <v>5360</v>
      </c>
      <c r="C236" s="626" t="s">
        <v>5377</v>
      </c>
      <c r="D236" s="626" t="s">
        <v>5388</v>
      </c>
      <c r="E236" s="626" t="s">
        <v>5389</v>
      </c>
      <c r="F236" s="629">
        <v>2</v>
      </c>
      <c r="G236" s="629">
        <v>664</v>
      </c>
      <c r="H236" s="629">
        <v>1</v>
      </c>
      <c r="I236" s="629">
        <v>332</v>
      </c>
      <c r="J236" s="629">
        <v>2</v>
      </c>
      <c r="K236" s="629">
        <v>666</v>
      </c>
      <c r="L236" s="629">
        <v>1.0030120481927711</v>
      </c>
      <c r="M236" s="629">
        <v>333</v>
      </c>
      <c r="N236" s="629">
        <v>1</v>
      </c>
      <c r="O236" s="629">
        <v>335</v>
      </c>
      <c r="P236" s="642">
        <v>0.50451807228915657</v>
      </c>
      <c r="Q236" s="630">
        <v>335</v>
      </c>
    </row>
    <row r="237" spans="1:17" ht="14.4" customHeight="1" x14ac:dyDescent="0.3">
      <c r="A237" s="625" t="s">
        <v>5540</v>
      </c>
      <c r="B237" s="626" t="s">
        <v>5360</v>
      </c>
      <c r="C237" s="626" t="s">
        <v>5377</v>
      </c>
      <c r="D237" s="626" t="s">
        <v>5500</v>
      </c>
      <c r="E237" s="626" t="s">
        <v>5501</v>
      </c>
      <c r="F237" s="629"/>
      <c r="G237" s="629"/>
      <c r="H237" s="629"/>
      <c r="I237" s="629"/>
      <c r="J237" s="629">
        <v>2</v>
      </c>
      <c r="K237" s="629">
        <v>1704</v>
      </c>
      <c r="L237" s="629"/>
      <c r="M237" s="629">
        <v>852</v>
      </c>
      <c r="N237" s="629"/>
      <c r="O237" s="629"/>
      <c r="P237" s="642"/>
      <c r="Q237" s="630"/>
    </row>
    <row r="238" spans="1:17" ht="14.4" customHeight="1" x14ac:dyDescent="0.3">
      <c r="A238" s="625" t="s">
        <v>5540</v>
      </c>
      <c r="B238" s="626" t="s">
        <v>5360</v>
      </c>
      <c r="C238" s="626" t="s">
        <v>5377</v>
      </c>
      <c r="D238" s="626" t="s">
        <v>5394</v>
      </c>
      <c r="E238" s="626" t="s">
        <v>5395</v>
      </c>
      <c r="F238" s="629"/>
      <c r="G238" s="629"/>
      <c r="H238" s="629"/>
      <c r="I238" s="629"/>
      <c r="J238" s="629">
        <v>3</v>
      </c>
      <c r="K238" s="629">
        <v>1812</v>
      </c>
      <c r="L238" s="629"/>
      <c r="M238" s="629">
        <v>604</v>
      </c>
      <c r="N238" s="629"/>
      <c r="O238" s="629"/>
      <c r="P238" s="642"/>
      <c r="Q238" s="630"/>
    </row>
    <row r="239" spans="1:17" ht="14.4" customHeight="1" x14ac:dyDescent="0.3">
      <c r="A239" s="625" t="s">
        <v>5540</v>
      </c>
      <c r="B239" s="626" t="s">
        <v>5360</v>
      </c>
      <c r="C239" s="626" t="s">
        <v>5377</v>
      </c>
      <c r="D239" s="626" t="s">
        <v>5515</v>
      </c>
      <c r="E239" s="626" t="s">
        <v>5516</v>
      </c>
      <c r="F239" s="629"/>
      <c r="G239" s="629"/>
      <c r="H239" s="629"/>
      <c r="I239" s="629"/>
      <c r="J239" s="629">
        <v>1</v>
      </c>
      <c r="K239" s="629">
        <v>58</v>
      </c>
      <c r="L239" s="629"/>
      <c r="M239" s="629">
        <v>58</v>
      </c>
      <c r="N239" s="629">
        <v>4</v>
      </c>
      <c r="O239" s="629">
        <v>224</v>
      </c>
      <c r="P239" s="642"/>
      <c r="Q239" s="630">
        <v>56</v>
      </c>
    </row>
    <row r="240" spans="1:17" ht="14.4" customHeight="1" x14ac:dyDescent="0.3">
      <c r="A240" s="625" t="s">
        <v>5540</v>
      </c>
      <c r="B240" s="626" t="s">
        <v>5360</v>
      </c>
      <c r="C240" s="626" t="s">
        <v>5377</v>
      </c>
      <c r="D240" s="626" t="s">
        <v>5400</v>
      </c>
      <c r="E240" s="626" t="s">
        <v>5401</v>
      </c>
      <c r="F240" s="629">
        <v>4</v>
      </c>
      <c r="G240" s="629">
        <v>2520</v>
      </c>
      <c r="H240" s="629">
        <v>1</v>
      </c>
      <c r="I240" s="629">
        <v>630</v>
      </c>
      <c r="J240" s="629">
        <v>10</v>
      </c>
      <c r="K240" s="629">
        <v>6320</v>
      </c>
      <c r="L240" s="629">
        <v>2.5079365079365079</v>
      </c>
      <c r="M240" s="629">
        <v>632</v>
      </c>
      <c r="N240" s="629">
        <v>2</v>
      </c>
      <c r="O240" s="629">
        <v>1270</v>
      </c>
      <c r="P240" s="642">
        <v>0.50396825396825395</v>
      </c>
      <c r="Q240" s="630">
        <v>635</v>
      </c>
    </row>
    <row r="241" spans="1:17" ht="14.4" customHeight="1" x14ac:dyDescent="0.3">
      <c r="A241" s="625" t="s">
        <v>5540</v>
      </c>
      <c r="B241" s="626" t="s">
        <v>5360</v>
      </c>
      <c r="C241" s="626" t="s">
        <v>5377</v>
      </c>
      <c r="D241" s="626" t="s">
        <v>5528</v>
      </c>
      <c r="E241" s="626" t="s">
        <v>5505</v>
      </c>
      <c r="F241" s="629">
        <v>36</v>
      </c>
      <c r="G241" s="629">
        <v>33876</v>
      </c>
      <c r="H241" s="629">
        <v>1</v>
      </c>
      <c r="I241" s="629">
        <v>941</v>
      </c>
      <c r="J241" s="629">
        <v>6</v>
      </c>
      <c r="K241" s="629">
        <v>5652</v>
      </c>
      <c r="L241" s="629">
        <v>0.16684378320935175</v>
      </c>
      <c r="M241" s="629">
        <v>942</v>
      </c>
      <c r="N241" s="629"/>
      <c r="O241" s="629"/>
      <c r="P241" s="642"/>
      <c r="Q241" s="630"/>
    </row>
    <row r="242" spans="1:17" ht="14.4" customHeight="1" x14ac:dyDescent="0.3">
      <c r="A242" s="625" t="s">
        <v>5540</v>
      </c>
      <c r="B242" s="626" t="s">
        <v>5360</v>
      </c>
      <c r="C242" s="626" t="s">
        <v>5377</v>
      </c>
      <c r="D242" s="626" t="s">
        <v>5404</v>
      </c>
      <c r="E242" s="626" t="s">
        <v>5405</v>
      </c>
      <c r="F242" s="629">
        <v>1726</v>
      </c>
      <c r="G242" s="629">
        <v>396980</v>
      </c>
      <c r="H242" s="629">
        <v>1</v>
      </c>
      <c r="I242" s="629">
        <v>230</v>
      </c>
      <c r="J242" s="629">
        <v>1116</v>
      </c>
      <c r="K242" s="629">
        <v>257796</v>
      </c>
      <c r="L242" s="629">
        <v>0.64939291651972386</v>
      </c>
      <c r="M242" s="629">
        <v>231</v>
      </c>
      <c r="N242" s="629">
        <v>1560</v>
      </c>
      <c r="O242" s="629">
        <v>361920</v>
      </c>
      <c r="P242" s="642">
        <v>0.91168320822207671</v>
      </c>
      <c r="Q242" s="630">
        <v>232</v>
      </c>
    </row>
    <row r="243" spans="1:17" ht="14.4" customHeight="1" x14ac:dyDescent="0.3">
      <c r="A243" s="625" t="s">
        <v>5540</v>
      </c>
      <c r="B243" s="626" t="s">
        <v>5360</v>
      </c>
      <c r="C243" s="626" t="s">
        <v>5377</v>
      </c>
      <c r="D243" s="626" t="s">
        <v>5406</v>
      </c>
      <c r="E243" s="626" t="s">
        <v>5407</v>
      </c>
      <c r="F243" s="629">
        <v>101</v>
      </c>
      <c r="G243" s="629">
        <v>17271</v>
      </c>
      <c r="H243" s="629">
        <v>1</v>
      </c>
      <c r="I243" s="629">
        <v>171</v>
      </c>
      <c r="J243" s="629">
        <v>61</v>
      </c>
      <c r="K243" s="629">
        <v>10492</v>
      </c>
      <c r="L243" s="629">
        <v>0.60749232818018639</v>
      </c>
      <c r="M243" s="629">
        <v>172</v>
      </c>
      <c r="N243" s="629">
        <v>39</v>
      </c>
      <c r="O243" s="629">
        <v>6708</v>
      </c>
      <c r="P243" s="642">
        <v>0.38839673441028311</v>
      </c>
      <c r="Q243" s="630">
        <v>172</v>
      </c>
    </row>
    <row r="244" spans="1:17" ht="14.4" customHeight="1" x14ac:dyDescent="0.3">
      <c r="A244" s="625" t="s">
        <v>5540</v>
      </c>
      <c r="B244" s="626" t="s">
        <v>5360</v>
      </c>
      <c r="C244" s="626" t="s">
        <v>5377</v>
      </c>
      <c r="D244" s="626" t="s">
        <v>5408</v>
      </c>
      <c r="E244" s="626" t="s">
        <v>5409</v>
      </c>
      <c r="F244" s="629">
        <v>8138</v>
      </c>
      <c r="G244" s="629">
        <v>651040</v>
      </c>
      <c r="H244" s="629">
        <v>1</v>
      </c>
      <c r="I244" s="629">
        <v>80</v>
      </c>
      <c r="J244" s="629">
        <v>8307</v>
      </c>
      <c r="K244" s="629">
        <v>672867</v>
      </c>
      <c r="L244" s="629">
        <v>1.033526357827476</v>
      </c>
      <c r="M244" s="629">
        <v>81</v>
      </c>
      <c r="N244" s="629">
        <v>8473</v>
      </c>
      <c r="O244" s="629">
        <v>694786</v>
      </c>
      <c r="P244" s="642">
        <v>1.0671940280167118</v>
      </c>
      <c r="Q244" s="630">
        <v>82</v>
      </c>
    </row>
    <row r="245" spans="1:17" ht="14.4" customHeight="1" x14ac:dyDescent="0.3">
      <c r="A245" s="625" t="s">
        <v>5540</v>
      </c>
      <c r="B245" s="626" t="s">
        <v>5360</v>
      </c>
      <c r="C245" s="626" t="s">
        <v>5377</v>
      </c>
      <c r="D245" s="626" t="s">
        <v>5502</v>
      </c>
      <c r="E245" s="626" t="s">
        <v>5503</v>
      </c>
      <c r="F245" s="629">
        <v>603</v>
      </c>
      <c r="G245" s="629">
        <v>314766</v>
      </c>
      <c r="H245" s="629">
        <v>1</v>
      </c>
      <c r="I245" s="629">
        <v>522</v>
      </c>
      <c r="J245" s="629">
        <v>624</v>
      </c>
      <c r="K245" s="629">
        <v>326352</v>
      </c>
      <c r="L245" s="629">
        <v>1.0368082956863194</v>
      </c>
      <c r="M245" s="629">
        <v>523</v>
      </c>
      <c r="N245" s="629">
        <v>504</v>
      </c>
      <c r="O245" s="629">
        <v>264096</v>
      </c>
      <c r="P245" s="642">
        <v>0.83902327443243552</v>
      </c>
      <c r="Q245" s="630">
        <v>524</v>
      </c>
    </row>
    <row r="246" spans="1:17" ht="14.4" customHeight="1" x14ac:dyDescent="0.3">
      <c r="A246" s="625" t="s">
        <v>5540</v>
      </c>
      <c r="B246" s="626" t="s">
        <v>5360</v>
      </c>
      <c r="C246" s="626" t="s">
        <v>5377</v>
      </c>
      <c r="D246" s="626" t="s">
        <v>5410</v>
      </c>
      <c r="E246" s="626" t="s">
        <v>5411</v>
      </c>
      <c r="F246" s="629"/>
      <c r="G246" s="629"/>
      <c r="H246" s="629"/>
      <c r="I246" s="629"/>
      <c r="J246" s="629">
        <v>2</v>
      </c>
      <c r="K246" s="629">
        <v>652</v>
      </c>
      <c r="L246" s="629"/>
      <c r="M246" s="629">
        <v>326</v>
      </c>
      <c r="N246" s="629">
        <v>1</v>
      </c>
      <c r="O246" s="629">
        <v>327</v>
      </c>
      <c r="P246" s="642"/>
      <c r="Q246" s="630">
        <v>327</v>
      </c>
    </row>
    <row r="247" spans="1:17" ht="14.4" customHeight="1" x14ac:dyDescent="0.3">
      <c r="A247" s="625" t="s">
        <v>5540</v>
      </c>
      <c r="B247" s="626" t="s">
        <v>5360</v>
      </c>
      <c r="C247" s="626" t="s">
        <v>5377</v>
      </c>
      <c r="D247" s="626" t="s">
        <v>5504</v>
      </c>
      <c r="E247" s="626" t="s">
        <v>5505</v>
      </c>
      <c r="F247" s="629">
        <v>471</v>
      </c>
      <c r="G247" s="629">
        <v>344772</v>
      </c>
      <c r="H247" s="629">
        <v>1</v>
      </c>
      <c r="I247" s="629">
        <v>732</v>
      </c>
      <c r="J247" s="629">
        <v>265</v>
      </c>
      <c r="K247" s="629">
        <v>194245</v>
      </c>
      <c r="L247" s="629">
        <v>0.56340132029283119</v>
      </c>
      <c r="M247" s="629">
        <v>733</v>
      </c>
      <c r="N247" s="629">
        <v>176</v>
      </c>
      <c r="O247" s="629">
        <v>129184</v>
      </c>
      <c r="P247" s="642">
        <v>0.37469400067290848</v>
      </c>
      <c r="Q247" s="630">
        <v>734</v>
      </c>
    </row>
    <row r="248" spans="1:17" ht="14.4" customHeight="1" x14ac:dyDescent="0.3">
      <c r="A248" s="625" t="s">
        <v>5540</v>
      </c>
      <c r="B248" s="626" t="s">
        <v>5360</v>
      </c>
      <c r="C248" s="626" t="s">
        <v>5377</v>
      </c>
      <c r="D248" s="626" t="s">
        <v>5414</v>
      </c>
      <c r="E248" s="626" t="s">
        <v>5415</v>
      </c>
      <c r="F248" s="629">
        <v>2</v>
      </c>
      <c r="G248" s="629">
        <v>310</v>
      </c>
      <c r="H248" s="629">
        <v>1</v>
      </c>
      <c r="I248" s="629">
        <v>155</v>
      </c>
      <c r="J248" s="629">
        <v>75</v>
      </c>
      <c r="K248" s="629">
        <v>11700</v>
      </c>
      <c r="L248" s="629">
        <v>37.741935483870968</v>
      </c>
      <c r="M248" s="629">
        <v>156</v>
      </c>
      <c r="N248" s="629"/>
      <c r="O248" s="629"/>
      <c r="P248" s="642"/>
      <c r="Q248" s="630"/>
    </row>
    <row r="249" spans="1:17" ht="14.4" customHeight="1" x14ac:dyDescent="0.3">
      <c r="A249" s="625" t="s">
        <v>5540</v>
      </c>
      <c r="B249" s="626" t="s">
        <v>5360</v>
      </c>
      <c r="C249" s="626" t="s">
        <v>5377</v>
      </c>
      <c r="D249" s="626" t="s">
        <v>5418</v>
      </c>
      <c r="E249" s="626" t="s">
        <v>5407</v>
      </c>
      <c r="F249" s="629">
        <v>948</v>
      </c>
      <c r="G249" s="629">
        <v>194340</v>
      </c>
      <c r="H249" s="629">
        <v>1</v>
      </c>
      <c r="I249" s="629">
        <v>205</v>
      </c>
      <c r="J249" s="629">
        <v>991</v>
      </c>
      <c r="K249" s="629">
        <v>204146</v>
      </c>
      <c r="L249" s="629">
        <v>1.0504579602758053</v>
      </c>
      <c r="M249" s="629">
        <v>206</v>
      </c>
      <c r="N249" s="629">
        <v>1071</v>
      </c>
      <c r="O249" s="629">
        <v>221697</v>
      </c>
      <c r="P249" s="642">
        <v>1.1407687557888238</v>
      </c>
      <c r="Q249" s="630">
        <v>207</v>
      </c>
    </row>
    <row r="250" spans="1:17" ht="14.4" customHeight="1" x14ac:dyDescent="0.3">
      <c r="A250" s="625" t="s">
        <v>5540</v>
      </c>
      <c r="B250" s="626" t="s">
        <v>5360</v>
      </c>
      <c r="C250" s="626" t="s">
        <v>5377</v>
      </c>
      <c r="D250" s="626" t="s">
        <v>5419</v>
      </c>
      <c r="E250" s="626" t="s">
        <v>5389</v>
      </c>
      <c r="F250" s="629">
        <v>5</v>
      </c>
      <c r="G250" s="629">
        <v>2160</v>
      </c>
      <c r="H250" s="629">
        <v>1</v>
      </c>
      <c r="I250" s="629">
        <v>432</v>
      </c>
      <c r="J250" s="629">
        <v>4</v>
      </c>
      <c r="K250" s="629">
        <v>1740</v>
      </c>
      <c r="L250" s="629">
        <v>0.80555555555555558</v>
      </c>
      <c r="M250" s="629">
        <v>435</v>
      </c>
      <c r="N250" s="629">
        <v>9</v>
      </c>
      <c r="O250" s="629">
        <v>3951</v>
      </c>
      <c r="P250" s="642">
        <v>1.8291666666666666</v>
      </c>
      <c r="Q250" s="630">
        <v>439</v>
      </c>
    </row>
    <row r="251" spans="1:17" ht="14.4" customHeight="1" x14ac:dyDescent="0.3">
      <c r="A251" s="625" t="s">
        <v>5540</v>
      </c>
      <c r="B251" s="626" t="s">
        <v>5360</v>
      </c>
      <c r="C251" s="626" t="s">
        <v>5377</v>
      </c>
      <c r="D251" s="626" t="s">
        <v>5420</v>
      </c>
      <c r="E251" s="626" t="s">
        <v>5421</v>
      </c>
      <c r="F251" s="629">
        <v>17</v>
      </c>
      <c r="G251" s="629">
        <v>4998</v>
      </c>
      <c r="H251" s="629">
        <v>1</v>
      </c>
      <c r="I251" s="629">
        <v>294</v>
      </c>
      <c r="J251" s="629">
        <v>2</v>
      </c>
      <c r="K251" s="629">
        <v>590</v>
      </c>
      <c r="L251" s="629">
        <v>0.11804721888755502</v>
      </c>
      <c r="M251" s="629">
        <v>295</v>
      </c>
      <c r="N251" s="629">
        <v>12</v>
      </c>
      <c r="O251" s="629">
        <v>3552</v>
      </c>
      <c r="P251" s="642">
        <v>0.71068427370948384</v>
      </c>
      <c r="Q251" s="630">
        <v>296</v>
      </c>
    </row>
    <row r="252" spans="1:17" ht="14.4" customHeight="1" x14ac:dyDescent="0.3">
      <c r="A252" s="625" t="s">
        <v>5540</v>
      </c>
      <c r="B252" s="626" t="s">
        <v>5360</v>
      </c>
      <c r="C252" s="626" t="s">
        <v>5377</v>
      </c>
      <c r="D252" s="626" t="s">
        <v>5422</v>
      </c>
      <c r="E252" s="626" t="s">
        <v>5423</v>
      </c>
      <c r="F252" s="629">
        <v>12</v>
      </c>
      <c r="G252" s="629">
        <v>3816</v>
      </c>
      <c r="H252" s="629">
        <v>1</v>
      </c>
      <c r="I252" s="629">
        <v>318</v>
      </c>
      <c r="J252" s="629">
        <v>2</v>
      </c>
      <c r="K252" s="629">
        <v>638</v>
      </c>
      <c r="L252" s="629">
        <v>0.16719077568134172</v>
      </c>
      <c r="M252" s="629">
        <v>319</v>
      </c>
      <c r="N252" s="629"/>
      <c r="O252" s="629"/>
      <c r="P252" s="642"/>
      <c r="Q252" s="630"/>
    </row>
    <row r="253" spans="1:17" ht="14.4" customHeight="1" x14ac:dyDescent="0.3">
      <c r="A253" s="625" t="s">
        <v>5540</v>
      </c>
      <c r="B253" s="626" t="s">
        <v>5360</v>
      </c>
      <c r="C253" s="626" t="s">
        <v>5377</v>
      </c>
      <c r="D253" s="626" t="s">
        <v>5424</v>
      </c>
      <c r="E253" s="626" t="s">
        <v>5415</v>
      </c>
      <c r="F253" s="629">
        <v>27</v>
      </c>
      <c r="G253" s="629">
        <v>2079</v>
      </c>
      <c r="H253" s="629">
        <v>1</v>
      </c>
      <c r="I253" s="629">
        <v>77</v>
      </c>
      <c r="J253" s="629">
        <v>136</v>
      </c>
      <c r="K253" s="629">
        <v>10608</v>
      </c>
      <c r="L253" s="629">
        <v>5.1024531024531026</v>
      </c>
      <c r="M253" s="629">
        <v>78</v>
      </c>
      <c r="N253" s="629"/>
      <c r="O253" s="629"/>
      <c r="P253" s="642"/>
      <c r="Q253" s="630"/>
    </row>
    <row r="254" spans="1:17" ht="14.4" customHeight="1" x14ac:dyDescent="0.3">
      <c r="A254" s="625" t="s">
        <v>5540</v>
      </c>
      <c r="B254" s="626" t="s">
        <v>5360</v>
      </c>
      <c r="C254" s="626" t="s">
        <v>5377</v>
      </c>
      <c r="D254" s="626" t="s">
        <v>5425</v>
      </c>
      <c r="E254" s="626" t="s">
        <v>5421</v>
      </c>
      <c r="F254" s="629">
        <v>23</v>
      </c>
      <c r="G254" s="629">
        <v>8280</v>
      </c>
      <c r="H254" s="629">
        <v>1</v>
      </c>
      <c r="I254" s="629">
        <v>360</v>
      </c>
      <c r="J254" s="629">
        <v>10</v>
      </c>
      <c r="K254" s="629">
        <v>3620</v>
      </c>
      <c r="L254" s="629">
        <v>0.43719806763285024</v>
      </c>
      <c r="M254" s="629">
        <v>362</v>
      </c>
      <c r="N254" s="629">
        <v>50</v>
      </c>
      <c r="O254" s="629">
        <v>18250</v>
      </c>
      <c r="P254" s="642">
        <v>2.2041062801932365</v>
      </c>
      <c r="Q254" s="630">
        <v>365</v>
      </c>
    </row>
    <row r="255" spans="1:17" ht="14.4" customHeight="1" x14ac:dyDescent="0.3">
      <c r="A255" s="625" t="s">
        <v>5540</v>
      </c>
      <c r="B255" s="626" t="s">
        <v>5360</v>
      </c>
      <c r="C255" s="626" t="s">
        <v>5377</v>
      </c>
      <c r="D255" s="626" t="s">
        <v>5426</v>
      </c>
      <c r="E255" s="626" t="s">
        <v>5427</v>
      </c>
      <c r="F255" s="629">
        <v>43</v>
      </c>
      <c r="G255" s="629">
        <v>23564</v>
      </c>
      <c r="H255" s="629">
        <v>1</v>
      </c>
      <c r="I255" s="629">
        <v>548</v>
      </c>
      <c r="J255" s="629">
        <v>2</v>
      </c>
      <c r="K255" s="629">
        <v>1100</v>
      </c>
      <c r="L255" s="629">
        <v>4.6681378373790529E-2</v>
      </c>
      <c r="M255" s="629">
        <v>550</v>
      </c>
      <c r="N255" s="629">
        <v>27</v>
      </c>
      <c r="O255" s="629">
        <v>14931</v>
      </c>
      <c r="P255" s="642">
        <v>0.63363605499915121</v>
      </c>
      <c r="Q255" s="630">
        <v>553</v>
      </c>
    </row>
    <row r="256" spans="1:17" ht="14.4" customHeight="1" x14ac:dyDescent="0.3">
      <c r="A256" s="625" t="s">
        <v>5540</v>
      </c>
      <c r="B256" s="626" t="s">
        <v>5360</v>
      </c>
      <c r="C256" s="626" t="s">
        <v>5377</v>
      </c>
      <c r="D256" s="626" t="s">
        <v>5428</v>
      </c>
      <c r="E256" s="626" t="s">
        <v>5427</v>
      </c>
      <c r="F256" s="629">
        <v>23</v>
      </c>
      <c r="G256" s="629">
        <v>11086</v>
      </c>
      <c r="H256" s="629">
        <v>1</v>
      </c>
      <c r="I256" s="629">
        <v>482</v>
      </c>
      <c r="J256" s="629">
        <v>9</v>
      </c>
      <c r="K256" s="629">
        <v>4347</v>
      </c>
      <c r="L256" s="629">
        <v>0.3921161825726141</v>
      </c>
      <c r="M256" s="629">
        <v>483</v>
      </c>
      <c r="N256" s="629">
        <v>2</v>
      </c>
      <c r="O256" s="629">
        <v>968</v>
      </c>
      <c r="P256" s="642">
        <v>8.7317337182031385E-2</v>
      </c>
      <c r="Q256" s="630">
        <v>484</v>
      </c>
    </row>
    <row r="257" spans="1:17" ht="14.4" customHeight="1" x14ac:dyDescent="0.3">
      <c r="A257" s="625" t="s">
        <v>5540</v>
      </c>
      <c r="B257" s="626" t="s">
        <v>5360</v>
      </c>
      <c r="C257" s="626" t="s">
        <v>5377</v>
      </c>
      <c r="D257" s="626" t="s">
        <v>5506</v>
      </c>
      <c r="E257" s="626" t="s">
        <v>5417</v>
      </c>
      <c r="F257" s="629"/>
      <c r="G257" s="629"/>
      <c r="H257" s="629"/>
      <c r="I257" s="629"/>
      <c r="J257" s="629">
        <v>7</v>
      </c>
      <c r="K257" s="629">
        <v>5586</v>
      </c>
      <c r="L257" s="629"/>
      <c r="M257" s="629">
        <v>798</v>
      </c>
      <c r="N257" s="629"/>
      <c r="O257" s="629"/>
      <c r="P257" s="642"/>
      <c r="Q257" s="630"/>
    </row>
    <row r="258" spans="1:17" ht="14.4" customHeight="1" x14ac:dyDescent="0.3">
      <c r="A258" s="625" t="s">
        <v>5540</v>
      </c>
      <c r="B258" s="626" t="s">
        <v>5360</v>
      </c>
      <c r="C258" s="626" t="s">
        <v>5377</v>
      </c>
      <c r="D258" s="626" t="s">
        <v>5431</v>
      </c>
      <c r="E258" s="626" t="s">
        <v>5432</v>
      </c>
      <c r="F258" s="629">
        <v>597</v>
      </c>
      <c r="G258" s="629">
        <v>68655</v>
      </c>
      <c r="H258" s="629">
        <v>1</v>
      </c>
      <c r="I258" s="629">
        <v>115</v>
      </c>
      <c r="J258" s="629">
        <v>415</v>
      </c>
      <c r="K258" s="629">
        <v>48140</v>
      </c>
      <c r="L258" s="629">
        <v>0.70118709489476372</v>
      </c>
      <c r="M258" s="629">
        <v>116</v>
      </c>
      <c r="N258" s="629">
        <v>603</v>
      </c>
      <c r="O258" s="629">
        <v>69948</v>
      </c>
      <c r="P258" s="642">
        <v>1.0188332969193794</v>
      </c>
      <c r="Q258" s="630">
        <v>116</v>
      </c>
    </row>
    <row r="259" spans="1:17" ht="14.4" customHeight="1" x14ac:dyDescent="0.3">
      <c r="A259" s="625" t="s">
        <v>5540</v>
      </c>
      <c r="B259" s="626" t="s">
        <v>5360</v>
      </c>
      <c r="C259" s="626" t="s">
        <v>5377</v>
      </c>
      <c r="D259" s="626" t="s">
        <v>5507</v>
      </c>
      <c r="E259" s="626" t="s">
        <v>5508</v>
      </c>
      <c r="F259" s="629">
        <v>100</v>
      </c>
      <c r="G259" s="629">
        <v>10000</v>
      </c>
      <c r="H259" s="629">
        <v>1</v>
      </c>
      <c r="I259" s="629">
        <v>100</v>
      </c>
      <c r="J259" s="629">
        <v>97</v>
      </c>
      <c r="K259" s="629">
        <v>9700</v>
      </c>
      <c r="L259" s="629">
        <v>0.97</v>
      </c>
      <c r="M259" s="629">
        <v>100</v>
      </c>
      <c r="N259" s="629">
        <v>83</v>
      </c>
      <c r="O259" s="629">
        <v>8300</v>
      </c>
      <c r="P259" s="642">
        <v>0.83</v>
      </c>
      <c r="Q259" s="630">
        <v>100</v>
      </c>
    </row>
    <row r="260" spans="1:17" ht="14.4" customHeight="1" x14ac:dyDescent="0.3">
      <c r="A260" s="625" t="s">
        <v>5540</v>
      </c>
      <c r="B260" s="626" t="s">
        <v>5360</v>
      </c>
      <c r="C260" s="626" t="s">
        <v>5377</v>
      </c>
      <c r="D260" s="626" t="s">
        <v>5433</v>
      </c>
      <c r="E260" s="626" t="s">
        <v>5434</v>
      </c>
      <c r="F260" s="629">
        <v>49</v>
      </c>
      <c r="G260" s="629">
        <v>33075</v>
      </c>
      <c r="H260" s="629">
        <v>1</v>
      </c>
      <c r="I260" s="629">
        <v>675</v>
      </c>
      <c r="J260" s="629">
        <v>14</v>
      </c>
      <c r="K260" s="629">
        <v>9464</v>
      </c>
      <c r="L260" s="629">
        <v>0.28613756613756614</v>
      </c>
      <c r="M260" s="629">
        <v>676</v>
      </c>
      <c r="N260" s="629">
        <v>9</v>
      </c>
      <c r="O260" s="629">
        <v>6093</v>
      </c>
      <c r="P260" s="642">
        <v>0.18421768707482994</v>
      </c>
      <c r="Q260" s="630">
        <v>677</v>
      </c>
    </row>
    <row r="261" spans="1:17" ht="14.4" customHeight="1" x14ac:dyDescent="0.3">
      <c r="A261" s="625" t="s">
        <v>5540</v>
      </c>
      <c r="B261" s="626" t="s">
        <v>5360</v>
      </c>
      <c r="C261" s="626" t="s">
        <v>5377</v>
      </c>
      <c r="D261" s="626" t="s">
        <v>5509</v>
      </c>
      <c r="E261" s="626" t="s">
        <v>5505</v>
      </c>
      <c r="F261" s="629">
        <v>5456</v>
      </c>
      <c r="G261" s="629">
        <v>5041344</v>
      </c>
      <c r="H261" s="629">
        <v>1</v>
      </c>
      <c r="I261" s="629">
        <v>924</v>
      </c>
      <c r="J261" s="629">
        <v>6065</v>
      </c>
      <c r="K261" s="629">
        <v>5616190</v>
      </c>
      <c r="L261" s="629">
        <v>1.1140263390080105</v>
      </c>
      <c r="M261" s="629">
        <v>926</v>
      </c>
      <c r="N261" s="629">
        <v>5734</v>
      </c>
      <c r="O261" s="629">
        <v>5326886</v>
      </c>
      <c r="P261" s="642">
        <v>1.0566400547155679</v>
      </c>
      <c r="Q261" s="630">
        <v>929</v>
      </c>
    </row>
    <row r="262" spans="1:17" ht="14.4" customHeight="1" x14ac:dyDescent="0.3">
      <c r="A262" s="625" t="s">
        <v>5540</v>
      </c>
      <c r="B262" s="626" t="s">
        <v>5360</v>
      </c>
      <c r="C262" s="626" t="s">
        <v>5377</v>
      </c>
      <c r="D262" s="626" t="s">
        <v>5435</v>
      </c>
      <c r="E262" s="626" t="s">
        <v>5395</v>
      </c>
      <c r="F262" s="629"/>
      <c r="G262" s="629"/>
      <c r="H262" s="629"/>
      <c r="I262" s="629"/>
      <c r="J262" s="629">
        <v>3</v>
      </c>
      <c r="K262" s="629">
        <v>1554</v>
      </c>
      <c r="L262" s="629"/>
      <c r="M262" s="629">
        <v>518</v>
      </c>
      <c r="N262" s="629"/>
      <c r="O262" s="629"/>
      <c r="P262" s="642"/>
      <c r="Q262" s="630"/>
    </row>
    <row r="263" spans="1:17" ht="14.4" customHeight="1" x14ac:dyDescent="0.3">
      <c r="A263" s="625" t="s">
        <v>5540</v>
      </c>
      <c r="B263" s="626" t="s">
        <v>5360</v>
      </c>
      <c r="C263" s="626" t="s">
        <v>5377</v>
      </c>
      <c r="D263" s="626" t="s">
        <v>5510</v>
      </c>
      <c r="E263" s="626" t="s">
        <v>5505</v>
      </c>
      <c r="F263" s="629">
        <v>176</v>
      </c>
      <c r="G263" s="629">
        <v>151008</v>
      </c>
      <c r="H263" s="629">
        <v>1</v>
      </c>
      <c r="I263" s="629">
        <v>858</v>
      </c>
      <c r="J263" s="629">
        <v>95</v>
      </c>
      <c r="K263" s="629">
        <v>81605</v>
      </c>
      <c r="L263" s="629">
        <v>0.5404018330154694</v>
      </c>
      <c r="M263" s="629">
        <v>859</v>
      </c>
      <c r="N263" s="629">
        <v>33</v>
      </c>
      <c r="O263" s="629">
        <v>28380</v>
      </c>
      <c r="P263" s="642">
        <v>0.18793706293706294</v>
      </c>
      <c r="Q263" s="630">
        <v>860</v>
      </c>
    </row>
    <row r="264" spans="1:17" ht="14.4" customHeight="1" x14ac:dyDescent="0.3">
      <c r="A264" s="625" t="s">
        <v>5540</v>
      </c>
      <c r="B264" s="626" t="s">
        <v>5360</v>
      </c>
      <c r="C264" s="626" t="s">
        <v>5377</v>
      </c>
      <c r="D264" s="626" t="s">
        <v>5511</v>
      </c>
      <c r="E264" s="626" t="s">
        <v>5505</v>
      </c>
      <c r="F264" s="629">
        <v>423</v>
      </c>
      <c r="G264" s="629">
        <v>425961</v>
      </c>
      <c r="H264" s="629">
        <v>1</v>
      </c>
      <c r="I264" s="629">
        <v>1007</v>
      </c>
      <c r="J264" s="629">
        <v>289</v>
      </c>
      <c r="K264" s="629">
        <v>291601</v>
      </c>
      <c r="L264" s="629">
        <v>0.68457206176152274</v>
      </c>
      <c r="M264" s="629">
        <v>1009</v>
      </c>
      <c r="N264" s="629">
        <v>495</v>
      </c>
      <c r="O264" s="629">
        <v>500940</v>
      </c>
      <c r="P264" s="642">
        <v>1.1760231570495892</v>
      </c>
      <c r="Q264" s="630">
        <v>1012</v>
      </c>
    </row>
    <row r="265" spans="1:17" ht="14.4" customHeight="1" x14ac:dyDescent="0.3">
      <c r="A265" s="625" t="s">
        <v>5540</v>
      </c>
      <c r="B265" s="626" t="s">
        <v>5360</v>
      </c>
      <c r="C265" s="626" t="s">
        <v>5377</v>
      </c>
      <c r="D265" s="626" t="s">
        <v>5512</v>
      </c>
      <c r="E265" s="626" t="s">
        <v>5505</v>
      </c>
      <c r="F265" s="629">
        <v>1466</v>
      </c>
      <c r="G265" s="629">
        <v>1169868</v>
      </c>
      <c r="H265" s="629">
        <v>1</v>
      </c>
      <c r="I265" s="629">
        <v>798</v>
      </c>
      <c r="J265" s="629">
        <v>1566</v>
      </c>
      <c r="K265" s="629">
        <v>1252800</v>
      </c>
      <c r="L265" s="629">
        <v>1.0708900491337485</v>
      </c>
      <c r="M265" s="629">
        <v>800</v>
      </c>
      <c r="N265" s="629">
        <v>2045</v>
      </c>
      <c r="O265" s="629">
        <v>1642135</v>
      </c>
      <c r="P265" s="642">
        <v>1.403692553347899</v>
      </c>
      <c r="Q265" s="630">
        <v>803</v>
      </c>
    </row>
    <row r="266" spans="1:17" ht="14.4" customHeight="1" x14ac:dyDescent="0.3">
      <c r="A266" s="625" t="s">
        <v>5540</v>
      </c>
      <c r="B266" s="626" t="s">
        <v>5360</v>
      </c>
      <c r="C266" s="626" t="s">
        <v>5377</v>
      </c>
      <c r="D266" s="626" t="s">
        <v>5442</v>
      </c>
      <c r="E266" s="626" t="s">
        <v>5443</v>
      </c>
      <c r="F266" s="629"/>
      <c r="G266" s="629"/>
      <c r="H266" s="629"/>
      <c r="I266" s="629"/>
      <c r="J266" s="629">
        <v>1</v>
      </c>
      <c r="K266" s="629">
        <v>268</v>
      </c>
      <c r="L266" s="629"/>
      <c r="M266" s="629">
        <v>268</v>
      </c>
      <c r="N266" s="629">
        <v>1</v>
      </c>
      <c r="O266" s="629">
        <v>269</v>
      </c>
      <c r="P266" s="642"/>
      <c r="Q266" s="630">
        <v>269</v>
      </c>
    </row>
    <row r="267" spans="1:17" ht="14.4" customHeight="1" x14ac:dyDescent="0.3">
      <c r="A267" s="625" t="s">
        <v>5540</v>
      </c>
      <c r="B267" s="626" t="s">
        <v>5360</v>
      </c>
      <c r="C267" s="626" t="s">
        <v>5377</v>
      </c>
      <c r="D267" s="626" t="s">
        <v>5444</v>
      </c>
      <c r="E267" s="626" t="s">
        <v>5434</v>
      </c>
      <c r="F267" s="629">
        <v>44</v>
      </c>
      <c r="G267" s="629">
        <v>32604</v>
      </c>
      <c r="H267" s="629">
        <v>1</v>
      </c>
      <c r="I267" s="629">
        <v>741</v>
      </c>
      <c r="J267" s="629">
        <v>33</v>
      </c>
      <c r="K267" s="629">
        <v>24519</v>
      </c>
      <c r="L267" s="629">
        <v>0.75202429149797567</v>
      </c>
      <c r="M267" s="629">
        <v>743</v>
      </c>
      <c r="N267" s="629">
        <v>44</v>
      </c>
      <c r="O267" s="629">
        <v>32824</v>
      </c>
      <c r="P267" s="642">
        <v>1.0067476383265856</v>
      </c>
      <c r="Q267" s="630">
        <v>746</v>
      </c>
    </row>
    <row r="268" spans="1:17" ht="14.4" customHeight="1" x14ac:dyDescent="0.3">
      <c r="A268" s="625" t="s">
        <v>5540</v>
      </c>
      <c r="B268" s="626" t="s">
        <v>5360</v>
      </c>
      <c r="C268" s="626" t="s">
        <v>5377</v>
      </c>
      <c r="D268" s="626" t="s">
        <v>5445</v>
      </c>
      <c r="E268" s="626" t="s">
        <v>5423</v>
      </c>
      <c r="F268" s="629">
        <v>2</v>
      </c>
      <c r="G268" s="629">
        <v>768</v>
      </c>
      <c r="H268" s="629">
        <v>1</v>
      </c>
      <c r="I268" s="629">
        <v>384</v>
      </c>
      <c r="J268" s="629"/>
      <c r="K268" s="629"/>
      <c r="L268" s="629"/>
      <c r="M268" s="629"/>
      <c r="N268" s="629"/>
      <c r="O268" s="629"/>
      <c r="P268" s="642"/>
      <c r="Q268" s="630"/>
    </row>
    <row r="269" spans="1:17" ht="14.4" customHeight="1" x14ac:dyDescent="0.3">
      <c r="A269" s="625" t="s">
        <v>5540</v>
      </c>
      <c r="B269" s="626" t="s">
        <v>5360</v>
      </c>
      <c r="C269" s="626" t="s">
        <v>5377</v>
      </c>
      <c r="D269" s="626" t="s">
        <v>5446</v>
      </c>
      <c r="E269" s="626" t="s">
        <v>5447</v>
      </c>
      <c r="F269" s="629">
        <v>30</v>
      </c>
      <c r="G269" s="629">
        <v>3300</v>
      </c>
      <c r="H269" s="629">
        <v>1</v>
      </c>
      <c r="I269" s="629">
        <v>110</v>
      </c>
      <c r="J269" s="629">
        <v>24</v>
      </c>
      <c r="K269" s="629">
        <v>2664</v>
      </c>
      <c r="L269" s="629">
        <v>0.80727272727272725</v>
      </c>
      <c r="M269" s="629">
        <v>111</v>
      </c>
      <c r="N269" s="629">
        <v>34</v>
      </c>
      <c r="O269" s="629">
        <v>3808</v>
      </c>
      <c r="P269" s="642">
        <v>1.153939393939394</v>
      </c>
      <c r="Q269" s="630">
        <v>112</v>
      </c>
    </row>
    <row r="270" spans="1:17" ht="14.4" customHeight="1" x14ac:dyDescent="0.3">
      <c r="A270" s="625" t="s">
        <v>5540</v>
      </c>
      <c r="B270" s="626" t="s">
        <v>5360</v>
      </c>
      <c r="C270" s="626" t="s">
        <v>5377</v>
      </c>
      <c r="D270" s="626" t="s">
        <v>5448</v>
      </c>
      <c r="E270" s="626" t="s">
        <v>5449</v>
      </c>
      <c r="F270" s="629">
        <v>3</v>
      </c>
      <c r="G270" s="629">
        <v>1080</v>
      </c>
      <c r="H270" s="629">
        <v>1</v>
      </c>
      <c r="I270" s="629">
        <v>360</v>
      </c>
      <c r="J270" s="629"/>
      <c r="K270" s="629"/>
      <c r="L270" s="629"/>
      <c r="M270" s="629"/>
      <c r="N270" s="629">
        <v>1</v>
      </c>
      <c r="O270" s="629">
        <v>362</v>
      </c>
      <c r="P270" s="642">
        <v>0.3351851851851852</v>
      </c>
      <c r="Q270" s="630">
        <v>362</v>
      </c>
    </row>
    <row r="271" spans="1:17" ht="14.4" customHeight="1" x14ac:dyDescent="0.3">
      <c r="A271" s="625" t="s">
        <v>5540</v>
      </c>
      <c r="B271" s="626" t="s">
        <v>5360</v>
      </c>
      <c r="C271" s="626" t="s">
        <v>5377</v>
      </c>
      <c r="D271" s="626" t="s">
        <v>5450</v>
      </c>
      <c r="E271" s="626" t="s">
        <v>5449</v>
      </c>
      <c r="F271" s="629">
        <v>18</v>
      </c>
      <c r="G271" s="629">
        <v>7668</v>
      </c>
      <c r="H271" s="629">
        <v>1</v>
      </c>
      <c r="I271" s="629">
        <v>426</v>
      </c>
      <c r="J271" s="629">
        <v>10</v>
      </c>
      <c r="K271" s="629">
        <v>4280</v>
      </c>
      <c r="L271" s="629">
        <v>0.55816379760041734</v>
      </c>
      <c r="M271" s="629">
        <v>428</v>
      </c>
      <c r="N271" s="629">
        <v>19</v>
      </c>
      <c r="O271" s="629">
        <v>8189</v>
      </c>
      <c r="P271" s="642">
        <v>1.067944705268649</v>
      </c>
      <c r="Q271" s="630">
        <v>431</v>
      </c>
    </row>
    <row r="272" spans="1:17" ht="14.4" customHeight="1" x14ac:dyDescent="0.3">
      <c r="A272" s="625" t="s">
        <v>5540</v>
      </c>
      <c r="B272" s="626" t="s">
        <v>5360</v>
      </c>
      <c r="C272" s="626" t="s">
        <v>5377</v>
      </c>
      <c r="D272" s="626" t="s">
        <v>5531</v>
      </c>
      <c r="E272" s="626" t="s">
        <v>5532</v>
      </c>
      <c r="F272" s="629">
        <v>1</v>
      </c>
      <c r="G272" s="629">
        <v>1363</v>
      </c>
      <c r="H272" s="629">
        <v>1</v>
      </c>
      <c r="I272" s="629">
        <v>1363</v>
      </c>
      <c r="J272" s="629">
        <v>1</v>
      </c>
      <c r="K272" s="629">
        <v>1364</v>
      </c>
      <c r="L272" s="629">
        <v>1.0007336757153338</v>
      </c>
      <c r="M272" s="629">
        <v>1364</v>
      </c>
      <c r="N272" s="629"/>
      <c r="O272" s="629"/>
      <c r="P272" s="642"/>
      <c r="Q272" s="630"/>
    </row>
    <row r="273" spans="1:17" ht="14.4" customHeight="1" x14ac:dyDescent="0.3">
      <c r="A273" s="625" t="s">
        <v>5540</v>
      </c>
      <c r="B273" s="626" t="s">
        <v>5360</v>
      </c>
      <c r="C273" s="626" t="s">
        <v>5377</v>
      </c>
      <c r="D273" s="626" t="s">
        <v>5534</v>
      </c>
      <c r="E273" s="626" t="s">
        <v>5535</v>
      </c>
      <c r="F273" s="629">
        <v>7</v>
      </c>
      <c r="G273" s="629">
        <v>7637</v>
      </c>
      <c r="H273" s="629">
        <v>1</v>
      </c>
      <c r="I273" s="629">
        <v>1091</v>
      </c>
      <c r="J273" s="629">
        <v>5</v>
      </c>
      <c r="K273" s="629">
        <v>5465</v>
      </c>
      <c r="L273" s="629">
        <v>0.71559512897734712</v>
      </c>
      <c r="M273" s="629">
        <v>1093</v>
      </c>
      <c r="N273" s="629">
        <v>11</v>
      </c>
      <c r="O273" s="629">
        <v>12474</v>
      </c>
      <c r="P273" s="642">
        <v>1.6333638863428048</v>
      </c>
      <c r="Q273" s="630">
        <v>1134</v>
      </c>
    </row>
    <row r="274" spans="1:17" ht="14.4" customHeight="1" x14ac:dyDescent="0.3">
      <c r="A274" s="625" t="s">
        <v>526</v>
      </c>
      <c r="B274" s="626" t="s">
        <v>5541</v>
      </c>
      <c r="C274" s="626" t="s">
        <v>5377</v>
      </c>
      <c r="D274" s="626" t="s">
        <v>5542</v>
      </c>
      <c r="E274" s="626" t="s">
        <v>5543</v>
      </c>
      <c r="F274" s="629"/>
      <c r="G274" s="629"/>
      <c r="H274" s="629"/>
      <c r="I274" s="629"/>
      <c r="J274" s="629"/>
      <c r="K274" s="629"/>
      <c r="L274" s="629"/>
      <c r="M274" s="629"/>
      <c r="N274" s="629">
        <v>1</v>
      </c>
      <c r="O274" s="629">
        <v>51</v>
      </c>
      <c r="P274" s="642"/>
      <c r="Q274" s="630">
        <v>51</v>
      </c>
    </row>
    <row r="275" spans="1:17" ht="14.4" customHeight="1" x14ac:dyDescent="0.3">
      <c r="A275" s="625" t="s">
        <v>526</v>
      </c>
      <c r="B275" s="626" t="s">
        <v>5544</v>
      </c>
      <c r="C275" s="626" t="s">
        <v>5377</v>
      </c>
      <c r="D275" s="626" t="s">
        <v>5545</v>
      </c>
      <c r="E275" s="626" t="s">
        <v>5546</v>
      </c>
      <c r="F275" s="629">
        <v>1</v>
      </c>
      <c r="G275" s="629">
        <v>8973</v>
      </c>
      <c r="H275" s="629">
        <v>1</v>
      </c>
      <c r="I275" s="629">
        <v>8973</v>
      </c>
      <c r="J275" s="629">
        <v>3</v>
      </c>
      <c r="K275" s="629">
        <v>27000</v>
      </c>
      <c r="L275" s="629">
        <v>3.009027081243731</v>
      </c>
      <c r="M275" s="629">
        <v>9000</v>
      </c>
      <c r="N275" s="629">
        <v>4</v>
      </c>
      <c r="O275" s="629">
        <v>36136</v>
      </c>
      <c r="P275" s="642">
        <v>4.0271926891786469</v>
      </c>
      <c r="Q275" s="630">
        <v>9034</v>
      </c>
    </row>
    <row r="276" spans="1:17" ht="14.4" customHeight="1" x14ac:dyDescent="0.3">
      <c r="A276" s="625" t="s">
        <v>526</v>
      </c>
      <c r="B276" s="626" t="s">
        <v>5544</v>
      </c>
      <c r="C276" s="626" t="s">
        <v>5377</v>
      </c>
      <c r="D276" s="626" t="s">
        <v>5547</v>
      </c>
      <c r="E276" s="626" t="s">
        <v>5548</v>
      </c>
      <c r="F276" s="629"/>
      <c r="G276" s="629"/>
      <c r="H276" s="629"/>
      <c r="I276" s="629"/>
      <c r="J276" s="629">
        <v>1</v>
      </c>
      <c r="K276" s="629">
        <v>1611</v>
      </c>
      <c r="L276" s="629"/>
      <c r="M276" s="629">
        <v>1611</v>
      </c>
      <c r="N276" s="629">
        <v>1</v>
      </c>
      <c r="O276" s="629">
        <v>1617</v>
      </c>
      <c r="P276" s="642"/>
      <c r="Q276" s="630">
        <v>1617</v>
      </c>
    </row>
    <row r="277" spans="1:17" ht="14.4" customHeight="1" x14ac:dyDescent="0.3">
      <c r="A277" s="625" t="s">
        <v>526</v>
      </c>
      <c r="B277" s="626" t="s">
        <v>5544</v>
      </c>
      <c r="C277" s="626" t="s">
        <v>5377</v>
      </c>
      <c r="D277" s="626" t="s">
        <v>5549</v>
      </c>
      <c r="E277" s="626" t="s">
        <v>5550</v>
      </c>
      <c r="F277" s="629"/>
      <c r="G277" s="629"/>
      <c r="H277" s="629"/>
      <c r="I277" s="629"/>
      <c r="J277" s="629">
        <v>6</v>
      </c>
      <c r="K277" s="629">
        <v>16026</v>
      </c>
      <c r="L277" s="629"/>
      <c r="M277" s="629">
        <v>2671</v>
      </c>
      <c r="N277" s="629">
        <v>3</v>
      </c>
      <c r="O277" s="629">
        <v>8034</v>
      </c>
      <c r="P277" s="642"/>
      <c r="Q277" s="630">
        <v>2678</v>
      </c>
    </row>
    <row r="278" spans="1:17" ht="14.4" customHeight="1" x14ac:dyDescent="0.3">
      <c r="A278" s="625" t="s">
        <v>526</v>
      </c>
      <c r="B278" s="626" t="s">
        <v>5544</v>
      </c>
      <c r="C278" s="626" t="s">
        <v>5377</v>
      </c>
      <c r="D278" s="626" t="s">
        <v>5551</v>
      </c>
      <c r="E278" s="626" t="s">
        <v>5552</v>
      </c>
      <c r="F278" s="629">
        <v>1</v>
      </c>
      <c r="G278" s="629">
        <v>4305</v>
      </c>
      <c r="H278" s="629">
        <v>1</v>
      </c>
      <c r="I278" s="629">
        <v>4305</v>
      </c>
      <c r="J278" s="629"/>
      <c r="K278" s="629"/>
      <c r="L278" s="629"/>
      <c r="M278" s="629"/>
      <c r="N278" s="629">
        <v>1</v>
      </c>
      <c r="O278" s="629">
        <v>4340</v>
      </c>
      <c r="P278" s="642">
        <v>1.0081300813008129</v>
      </c>
      <c r="Q278" s="630">
        <v>4340</v>
      </c>
    </row>
    <row r="279" spans="1:17" ht="14.4" customHeight="1" x14ac:dyDescent="0.3">
      <c r="A279" s="625" t="s">
        <v>526</v>
      </c>
      <c r="B279" s="626" t="s">
        <v>5544</v>
      </c>
      <c r="C279" s="626" t="s">
        <v>5377</v>
      </c>
      <c r="D279" s="626" t="s">
        <v>5553</v>
      </c>
      <c r="E279" s="626" t="s">
        <v>5554</v>
      </c>
      <c r="F279" s="629">
        <v>3</v>
      </c>
      <c r="G279" s="629">
        <v>13728</v>
      </c>
      <c r="H279" s="629">
        <v>1</v>
      </c>
      <c r="I279" s="629">
        <v>4576</v>
      </c>
      <c r="J279" s="629"/>
      <c r="K279" s="629"/>
      <c r="L279" s="629"/>
      <c r="M279" s="629"/>
      <c r="N279" s="629">
        <v>2</v>
      </c>
      <c r="O279" s="629">
        <v>9234</v>
      </c>
      <c r="P279" s="642">
        <v>0.6726398601398601</v>
      </c>
      <c r="Q279" s="630">
        <v>4617</v>
      </c>
    </row>
    <row r="280" spans="1:17" ht="14.4" customHeight="1" x14ac:dyDescent="0.3">
      <c r="A280" s="625" t="s">
        <v>526</v>
      </c>
      <c r="B280" s="626" t="s">
        <v>5544</v>
      </c>
      <c r="C280" s="626" t="s">
        <v>5377</v>
      </c>
      <c r="D280" s="626" t="s">
        <v>5555</v>
      </c>
      <c r="E280" s="626" t="s">
        <v>5556</v>
      </c>
      <c r="F280" s="629">
        <v>1</v>
      </c>
      <c r="G280" s="629">
        <v>796</v>
      </c>
      <c r="H280" s="629">
        <v>1</v>
      </c>
      <c r="I280" s="629">
        <v>796</v>
      </c>
      <c r="J280" s="629">
        <v>3</v>
      </c>
      <c r="K280" s="629">
        <v>2400</v>
      </c>
      <c r="L280" s="629">
        <v>3.0150753768844223</v>
      </c>
      <c r="M280" s="629">
        <v>800</v>
      </c>
      <c r="N280" s="629">
        <v>4</v>
      </c>
      <c r="O280" s="629">
        <v>3224</v>
      </c>
      <c r="P280" s="642">
        <v>4.050251256281407</v>
      </c>
      <c r="Q280" s="630">
        <v>806</v>
      </c>
    </row>
    <row r="281" spans="1:17" ht="14.4" customHeight="1" x14ac:dyDescent="0.3">
      <c r="A281" s="625" t="s">
        <v>526</v>
      </c>
      <c r="B281" s="626" t="s">
        <v>5544</v>
      </c>
      <c r="C281" s="626" t="s">
        <v>5377</v>
      </c>
      <c r="D281" s="626" t="s">
        <v>5557</v>
      </c>
      <c r="E281" s="626" t="s">
        <v>5558</v>
      </c>
      <c r="F281" s="629"/>
      <c r="G281" s="629"/>
      <c r="H281" s="629"/>
      <c r="I281" s="629"/>
      <c r="J281" s="629">
        <v>2</v>
      </c>
      <c r="K281" s="629">
        <v>6396</v>
      </c>
      <c r="L281" s="629"/>
      <c r="M281" s="629">
        <v>3198</v>
      </c>
      <c r="N281" s="629">
        <v>1</v>
      </c>
      <c r="O281" s="629">
        <v>3205</v>
      </c>
      <c r="P281" s="642"/>
      <c r="Q281" s="630">
        <v>3205</v>
      </c>
    </row>
    <row r="282" spans="1:17" ht="14.4" customHeight="1" x14ac:dyDescent="0.3">
      <c r="A282" s="625" t="s">
        <v>526</v>
      </c>
      <c r="B282" s="626" t="s">
        <v>5544</v>
      </c>
      <c r="C282" s="626" t="s">
        <v>5377</v>
      </c>
      <c r="D282" s="626" t="s">
        <v>5559</v>
      </c>
      <c r="E282" s="626" t="s">
        <v>5560</v>
      </c>
      <c r="F282" s="629"/>
      <c r="G282" s="629"/>
      <c r="H282" s="629"/>
      <c r="I282" s="629"/>
      <c r="J282" s="629">
        <v>1</v>
      </c>
      <c r="K282" s="629">
        <v>2324</v>
      </c>
      <c r="L282" s="629"/>
      <c r="M282" s="629">
        <v>2324</v>
      </c>
      <c r="N282" s="629"/>
      <c r="O282" s="629"/>
      <c r="P282" s="642"/>
      <c r="Q282" s="630"/>
    </row>
    <row r="283" spans="1:17" ht="14.4" customHeight="1" x14ac:dyDescent="0.3">
      <c r="A283" s="625" t="s">
        <v>526</v>
      </c>
      <c r="B283" s="626" t="s">
        <v>5544</v>
      </c>
      <c r="C283" s="626" t="s">
        <v>5377</v>
      </c>
      <c r="D283" s="626" t="s">
        <v>5561</v>
      </c>
      <c r="E283" s="626" t="s">
        <v>5562</v>
      </c>
      <c r="F283" s="629"/>
      <c r="G283" s="629"/>
      <c r="H283" s="629"/>
      <c r="I283" s="629"/>
      <c r="J283" s="629"/>
      <c r="K283" s="629"/>
      <c r="L283" s="629"/>
      <c r="M283" s="629"/>
      <c r="N283" s="629">
        <v>1</v>
      </c>
      <c r="O283" s="629">
        <v>2445</v>
      </c>
      <c r="P283" s="642"/>
      <c r="Q283" s="630">
        <v>2445</v>
      </c>
    </row>
    <row r="284" spans="1:17" ht="14.4" customHeight="1" x14ac:dyDescent="0.3">
      <c r="A284" s="625" t="s">
        <v>526</v>
      </c>
      <c r="B284" s="626" t="s">
        <v>5544</v>
      </c>
      <c r="C284" s="626" t="s">
        <v>5377</v>
      </c>
      <c r="D284" s="626" t="s">
        <v>5563</v>
      </c>
      <c r="E284" s="626" t="s">
        <v>5564</v>
      </c>
      <c r="F284" s="629"/>
      <c r="G284" s="629"/>
      <c r="H284" s="629"/>
      <c r="I284" s="629"/>
      <c r="J284" s="629">
        <v>4</v>
      </c>
      <c r="K284" s="629">
        <v>4060</v>
      </c>
      <c r="L284" s="629"/>
      <c r="M284" s="629">
        <v>1015</v>
      </c>
      <c r="N284" s="629">
        <v>2</v>
      </c>
      <c r="O284" s="629">
        <v>2038</v>
      </c>
      <c r="P284" s="642"/>
      <c r="Q284" s="630">
        <v>1019</v>
      </c>
    </row>
    <row r="285" spans="1:17" ht="14.4" customHeight="1" x14ac:dyDescent="0.3">
      <c r="A285" s="625" t="s">
        <v>526</v>
      </c>
      <c r="B285" s="626" t="s">
        <v>5544</v>
      </c>
      <c r="C285" s="626" t="s">
        <v>5377</v>
      </c>
      <c r="D285" s="626" t="s">
        <v>5565</v>
      </c>
      <c r="E285" s="626" t="s">
        <v>5566</v>
      </c>
      <c r="F285" s="629"/>
      <c r="G285" s="629"/>
      <c r="H285" s="629"/>
      <c r="I285" s="629"/>
      <c r="J285" s="629"/>
      <c r="K285" s="629"/>
      <c r="L285" s="629"/>
      <c r="M285" s="629"/>
      <c r="N285" s="629">
        <v>1</v>
      </c>
      <c r="O285" s="629">
        <v>1043</v>
      </c>
      <c r="P285" s="642"/>
      <c r="Q285" s="630">
        <v>1043</v>
      </c>
    </row>
    <row r="286" spans="1:17" ht="14.4" customHeight="1" x14ac:dyDescent="0.3">
      <c r="A286" s="625" t="s">
        <v>526</v>
      </c>
      <c r="B286" s="626" t="s">
        <v>5544</v>
      </c>
      <c r="C286" s="626" t="s">
        <v>5377</v>
      </c>
      <c r="D286" s="626" t="s">
        <v>5567</v>
      </c>
      <c r="E286" s="626" t="s">
        <v>5568</v>
      </c>
      <c r="F286" s="629">
        <v>1</v>
      </c>
      <c r="G286" s="629">
        <v>2664</v>
      </c>
      <c r="H286" s="629">
        <v>1</v>
      </c>
      <c r="I286" s="629">
        <v>2664</v>
      </c>
      <c r="J286" s="629">
        <v>1</v>
      </c>
      <c r="K286" s="629">
        <v>2670</v>
      </c>
      <c r="L286" s="629">
        <v>1.0022522522522523</v>
      </c>
      <c r="M286" s="629">
        <v>2670</v>
      </c>
      <c r="N286" s="629">
        <v>2</v>
      </c>
      <c r="O286" s="629">
        <v>5354</v>
      </c>
      <c r="P286" s="642">
        <v>2.0097597597597598</v>
      </c>
      <c r="Q286" s="630">
        <v>2677</v>
      </c>
    </row>
    <row r="287" spans="1:17" ht="14.4" customHeight="1" x14ac:dyDescent="0.3">
      <c r="A287" s="625" t="s">
        <v>526</v>
      </c>
      <c r="B287" s="626" t="s">
        <v>5544</v>
      </c>
      <c r="C287" s="626" t="s">
        <v>5377</v>
      </c>
      <c r="D287" s="626" t="s">
        <v>5569</v>
      </c>
      <c r="E287" s="626" t="s">
        <v>5570</v>
      </c>
      <c r="F287" s="629">
        <v>1</v>
      </c>
      <c r="G287" s="629">
        <v>2686</v>
      </c>
      <c r="H287" s="629">
        <v>1</v>
      </c>
      <c r="I287" s="629">
        <v>2686</v>
      </c>
      <c r="J287" s="629">
        <v>1</v>
      </c>
      <c r="K287" s="629">
        <v>2693</v>
      </c>
      <c r="L287" s="629">
        <v>1.0026061057334326</v>
      </c>
      <c r="M287" s="629">
        <v>2693</v>
      </c>
      <c r="N287" s="629">
        <v>3</v>
      </c>
      <c r="O287" s="629">
        <v>8106</v>
      </c>
      <c r="P287" s="642">
        <v>3.0178704393149665</v>
      </c>
      <c r="Q287" s="630">
        <v>2702</v>
      </c>
    </row>
    <row r="288" spans="1:17" ht="14.4" customHeight="1" x14ac:dyDescent="0.3">
      <c r="A288" s="625" t="s">
        <v>526</v>
      </c>
      <c r="B288" s="626" t="s">
        <v>5544</v>
      </c>
      <c r="C288" s="626" t="s">
        <v>5377</v>
      </c>
      <c r="D288" s="626" t="s">
        <v>5571</v>
      </c>
      <c r="E288" s="626" t="s">
        <v>5572</v>
      </c>
      <c r="F288" s="629">
        <v>1</v>
      </c>
      <c r="G288" s="629">
        <v>2040</v>
      </c>
      <c r="H288" s="629">
        <v>1</v>
      </c>
      <c r="I288" s="629">
        <v>2040</v>
      </c>
      <c r="J288" s="629">
        <v>9</v>
      </c>
      <c r="K288" s="629">
        <v>18414</v>
      </c>
      <c r="L288" s="629">
        <v>9.0264705882352949</v>
      </c>
      <c r="M288" s="629">
        <v>2046</v>
      </c>
      <c r="N288" s="629">
        <v>2</v>
      </c>
      <c r="O288" s="629">
        <v>4106</v>
      </c>
      <c r="P288" s="642">
        <v>2.0127450980392156</v>
      </c>
      <c r="Q288" s="630">
        <v>2053</v>
      </c>
    </row>
    <row r="289" spans="1:17" ht="14.4" customHeight="1" x14ac:dyDescent="0.3">
      <c r="A289" s="625" t="s">
        <v>526</v>
      </c>
      <c r="B289" s="626" t="s">
        <v>5544</v>
      </c>
      <c r="C289" s="626" t="s">
        <v>5377</v>
      </c>
      <c r="D289" s="626" t="s">
        <v>5573</v>
      </c>
      <c r="E289" s="626" t="s">
        <v>5574</v>
      </c>
      <c r="F289" s="629"/>
      <c r="G289" s="629"/>
      <c r="H289" s="629"/>
      <c r="I289" s="629"/>
      <c r="J289" s="629">
        <v>1</v>
      </c>
      <c r="K289" s="629">
        <v>2215</v>
      </c>
      <c r="L289" s="629"/>
      <c r="M289" s="629">
        <v>2215</v>
      </c>
      <c r="N289" s="629">
        <v>1</v>
      </c>
      <c r="O289" s="629">
        <v>2222</v>
      </c>
      <c r="P289" s="642"/>
      <c r="Q289" s="630">
        <v>2222</v>
      </c>
    </row>
    <row r="290" spans="1:17" ht="14.4" customHeight="1" x14ac:dyDescent="0.3">
      <c r="A290" s="625" t="s">
        <v>526</v>
      </c>
      <c r="B290" s="626" t="s">
        <v>5544</v>
      </c>
      <c r="C290" s="626" t="s">
        <v>5377</v>
      </c>
      <c r="D290" s="626" t="s">
        <v>5575</v>
      </c>
      <c r="E290" s="626" t="s">
        <v>5576</v>
      </c>
      <c r="F290" s="629"/>
      <c r="G290" s="629"/>
      <c r="H290" s="629"/>
      <c r="I290" s="629"/>
      <c r="J290" s="629">
        <v>2</v>
      </c>
      <c r="K290" s="629">
        <v>11840</v>
      </c>
      <c r="L290" s="629"/>
      <c r="M290" s="629">
        <v>5920</v>
      </c>
      <c r="N290" s="629">
        <v>3</v>
      </c>
      <c r="O290" s="629">
        <v>17820</v>
      </c>
      <c r="P290" s="642"/>
      <c r="Q290" s="630">
        <v>5940</v>
      </c>
    </row>
    <row r="291" spans="1:17" ht="14.4" customHeight="1" x14ac:dyDescent="0.3">
      <c r="A291" s="625" t="s">
        <v>526</v>
      </c>
      <c r="B291" s="626" t="s">
        <v>5544</v>
      </c>
      <c r="C291" s="626" t="s">
        <v>5377</v>
      </c>
      <c r="D291" s="626" t="s">
        <v>5577</v>
      </c>
      <c r="E291" s="626" t="s">
        <v>5578</v>
      </c>
      <c r="F291" s="629"/>
      <c r="G291" s="629"/>
      <c r="H291" s="629"/>
      <c r="I291" s="629"/>
      <c r="J291" s="629"/>
      <c r="K291" s="629"/>
      <c r="L291" s="629"/>
      <c r="M291" s="629"/>
      <c r="N291" s="629">
        <v>1</v>
      </c>
      <c r="O291" s="629">
        <v>3181</v>
      </c>
      <c r="P291" s="642"/>
      <c r="Q291" s="630">
        <v>3181</v>
      </c>
    </row>
    <row r="292" spans="1:17" ht="14.4" customHeight="1" x14ac:dyDescent="0.3">
      <c r="A292" s="625" t="s">
        <v>526</v>
      </c>
      <c r="B292" s="626" t="s">
        <v>5544</v>
      </c>
      <c r="C292" s="626" t="s">
        <v>5377</v>
      </c>
      <c r="D292" s="626" t="s">
        <v>5579</v>
      </c>
      <c r="E292" s="626" t="s">
        <v>5580</v>
      </c>
      <c r="F292" s="629"/>
      <c r="G292" s="629"/>
      <c r="H292" s="629"/>
      <c r="I292" s="629"/>
      <c r="J292" s="629"/>
      <c r="K292" s="629"/>
      <c r="L292" s="629"/>
      <c r="M292" s="629"/>
      <c r="N292" s="629">
        <v>2</v>
      </c>
      <c r="O292" s="629">
        <v>10296</v>
      </c>
      <c r="P292" s="642"/>
      <c r="Q292" s="630">
        <v>5148</v>
      </c>
    </row>
    <row r="293" spans="1:17" ht="14.4" customHeight="1" x14ac:dyDescent="0.3">
      <c r="A293" s="625" t="s">
        <v>526</v>
      </c>
      <c r="B293" s="626" t="s">
        <v>5544</v>
      </c>
      <c r="C293" s="626" t="s">
        <v>5377</v>
      </c>
      <c r="D293" s="626" t="s">
        <v>5581</v>
      </c>
      <c r="E293" s="626" t="s">
        <v>5582</v>
      </c>
      <c r="F293" s="629">
        <v>1</v>
      </c>
      <c r="G293" s="629">
        <v>840</v>
      </c>
      <c r="H293" s="629">
        <v>1</v>
      </c>
      <c r="I293" s="629">
        <v>840</v>
      </c>
      <c r="J293" s="629">
        <v>2</v>
      </c>
      <c r="K293" s="629">
        <v>1684</v>
      </c>
      <c r="L293" s="629">
        <v>2.0047619047619047</v>
      </c>
      <c r="M293" s="629">
        <v>842</v>
      </c>
      <c r="N293" s="629">
        <v>1</v>
      </c>
      <c r="O293" s="629">
        <v>845</v>
      </c>
      <c r="P293" s="642">
        <v>1.0059523809523809</v>
      </c>
      <c r="Q293" s="630">
        <v>845</v>
      </c>
    </row>
    <row r="294" spans="1:17" ht="14.4" customHeight="1" x14ac:dyDescent="0.3">
      <c r="A294" s="625" t="s">
        <v>526</v>
      </c>
      <c r="B294" s="626" t="s">
        <v>5544</v>
      </c>
      <c r="C294" s="626" t="s">
        <v>5377</v>
      </c>
      <c r="D294" s="626" t="s">
        <v>5583</v>
      </c>
      <c r="E294" s="626" t="s">
        <v>5584</v>
      </c>
      <c r="F294" s="629">
        <v>1</v>
      </c>
      <c r="G294" s="629">
        <v>1879</v>
      </c>
      <c r="H294" s="629">
        <v>1</v>
      </c>
      <c r="I294" s="629">
        <v>1879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526</v>
      </c>
      <c r="B295" s="626" t="s">
        <v>5544</v>
      </c>
      <c r="C295" s="626" t="s">
        <v>5377</v>
      </c>
      <c r="D295" s="626" t="s">
        <v>5585</v>
      </c>
      <c r="E295" s="626" t="s">
        <v>5586</v>
      </c>
      <c r="F295" s="629"/>
      <c r="G295" s="629"/>
      <c r="H295" s="629"/>
      <c r="I295" s="629"/>
      <c r="J295" s="629"/>
      <c r="K295" s="629"/>
      <c r="L295" s="629"/>
      <c r="M295" s="629"/>
      <c r="N295" s="629">
        <v>1</v>
      </c>
      <c r="O295" s="629">
        <v>2788</v>
      </c>
      <c r="P295" s="642"/>
      <c r="Q295" s="630">
        <v>2788</v>
      </c>
    </row>
    <row r="296" spans="1:17" ht="14.4" customHeight="1" x14ac:dyDescent="0.3">
      <c r="A296" s="625" t="s">
        <v>526</v>
      </c>
      <c r="B296" s="626" t="s">
        <v>5544</v>
      </c>
      <c r="C296" s="626" t="s">
        <v>5377</v>
      </c>
      <c r="D296" s="626" t="s">
        <v>5587</v>
      </c>
      <c r="E296" s="626" t="s">
        <v>5588</v>
      </c>
      <c r="F296" s="629"/>
      <c r="G296" s="629"/>
      <c r="H296" s="629"/>
      <c r="I296" s="629"/>
      <c r="J296" s="629"/>
      <c r="K296" s="629"/>
      <c r="L296" s="629"/>
      <c r="M296" s="629"/>
      <c r="N296" s="629">
        <v>1</v>
      </c>
      <c r="O296" s="629">
        <v>3571</v>
      </c>
      <c r="P296" s="642"/>
      <c r="Q296" s="630">
        <v>3571</v>
      </c>
    </row>
    <row r="297" spans="1:17" ht="14.4" customHeight="1" x14ac:dyDescent="0.3">
      <c r="A297" s="625" t="s">
        <v>526</v>
      </c>
      <c r="B297" s="626" t="s">
        <v>5544</v>
      </c>
      <c r="C297" s="626" t="s">
        <v>5377</v>
      </c>
      <c r="D297" s="626" t="s">
        <v>5589</v>
      </c>
      <c r="E297" s="626" t="s">
        <v>5590</v>
      </c>
      <c r="F297" s="629">
        <v>1</v>
      </c>
      <c r="G297" s="629">
        <v>9354</v>
      </c>
      <c r="H297" s="629">
        <v>1</v>
      </c>
      <c r="I297" s="629">
        <v>9354</v>
      </c>
      <c r="J297" s="629">
        <v>1</v>
      </c>
      <c r="K297" s="629">
        <v>9381</v>
      </c>
      <c r="L297" s="629">
        <v>1.0028864656831302</v>
      </c>
      <c r="M297" s="629">
        <v>9381</v>
      </c>
      <c r="N297" s="629"/>
      <c r="O297" s="629"/>
      <c r="P297" s="642"/>
      <c r="Q297" s="630"/>
    </row>
    <row r="298" spans="1:17" ht="14.4" customHeight="1" x14ac:dyDescent="0.3">
      <c r="A298" s="625" t="s">
        <v>526</v>
      </c>
      <c r="B298" s="626" t="s">
        <v>5544</v>
      </c>
      <c r="C298" s="626" t="s">
        <v>5377</v>
      </c>
      <c r="D298" s="626" t="s">
        <v>5591</v>
      </c>
      <c r="E298" s="626" t="s">
        <v>5592</v>
      </c>
      <c r="F298" s="629"/>
      <c r="G298" s="629"/>
      <c r="H298" s="629"/>
      <c r="I298" s="629"/>
      <c r="J298" s="629">
        <v>1</v>
      </c>
      <c r="K298" s="629">
        <v>4515</v>
      </c>
      <c r="L298" s="629"/>
      <c r="M298" s="629">
        <v>4515</v>
      </c>
      <c r="N298" s="629">
        <v>3</v>
      </c>
      <c r="O298" s="629">
        <v>13581</v>
      </c>
      <c r="P298" s="642"/>
      <c r="Q298" s="630">
        <v>4527</v>
      </c>
    </row>
    <row r="299" spans="1:17" ht="14.4" customHeight="1" x14ac:dyDescent="0.3">
      <c r="A299" s="625" t="s">
        <v>526</v>
      </c>
      <c r="B299" s="626" t="s">
        <v>5544</v>
      </c>
      <c r="C299" s="626" t="s">
        <v>5377</v>
      </c>
      <c r="D299" s="626" t="s">
        <v>5593</v>
      </c>
      <c r="E299" s="626" t="s">
        <v>5594</v>
      </c>
      <c r="F299" s="629"/>
      <c r="G299" s="629"/>
      <c r="H299" s="629"/>
      <c r="I299" s="629"/>
      <c r="J299" s="629"/>
      <c r="K299" s="629"/>
      <c r="L299" s="629"/>
      <c r="M299" s="629"/>
      <c r="N299" s="629">
        <v>2</v>
      </c>
      <c r="O299" s="629">
        <v>12154</v>
      </c>
      <c r="P299" s="642"/>
      <c r="Q299" s="630">
        <v>6077</v>
      </c>
    </row>
    <row r="300" spans="1:17" ht="14.4" customHeight="1" x14ac:dyDescent="0.3">
      <c r="A300" s="625" t="s">
        <v>526</v>
      </c>
      <c r="B300" s="626" t="s">
        <v>5544</v>
      </c>
      <c r="C300" s="626" t="s">
        <v>5377</v>
      </c>
      <c r="D300" s="626" t="s">
        <v>5595</v>
      </c>
      <c r="E300" s="626" t="s">
        <v>5596</v>
      </c>
      <c r="F300" s="629"/>
      <c r="G300" s="629"/>
      <c r="H300" s="629"/>
      <c r="I300" s="629"/>
      <c r="J300" s="629">
        <v>1</v>
      </c>
      <c r="K300" s="629">
        <v>0</v>
      </c>
      <c r="L300" s="629"/>
      <c r="M300" s="629">
        <v>0</v>
      </c>
      <c r="N300" s="629"/>
      <c r="O300" s="629"/>
      <c r="P300" s="642"/>
      <c r="Q300" s="630"/>
    </row>
    <row r="301" spans="1:17" ht="14.4" customHeight="1" x14ac:dyDescent="0.3">
      <c r="A301" s="625" t="s">
        <v>526</v>
      </c>
      <c r="B301" s="626" t="s">
        <v>5544</v>
      </c>
      <c r="C301" s="626" t="s">
        <v>5377</v>
      </c>
      <c r="D301" s="626" t="s">
        <v>5597</v>
      </c>
      <c r="E301" s="626" t="s">
        <v>5598</v>
      </c>
      <c r="F301" s="629"/>
      <c r="G301" s="629"/>
      <c r="H301" s="629"/>
      <c r="I301" s="629"/>
      <c r="J301" s="629">
        <v>1</v>
      </c>
      <c r="K301" s="629">
        <v>3580</v>
      </c>
      <c r="L301" s="629"/>
      <c r="M301" s="629">
        <v>3580</v>
      </c>
      <c r="N301" s="629">
        <v>1</v>
      </c>
      <c r="O301" s="629">
        <v>3599</v>
      </c>
      <c r="P301" s="642"/>
      <c r="Q301" s="630">
        <v>3599</v>
      </c>
    </row>
    <row r="302" spans="1:17" ht="14.4" customHeight="1" x14ac:dyDescent="0.3">
      <c r="A302" s="625" t="s">
        <v>526</v>
      </c>
      <c r="B302" s="626" t="s">
        <v>5544</v>
      </c>
      <c r="C302" s="626" t="s">
        <v>5377</v>
      </c>
      <c r="D302" s="626" t="s">
        <v>5599</v>
      </c>
      <c r="E302" s="626" t="s">
        <v>5600</v>
      </c>
      <c r="F302" s="629">
        <v>1</v>
      </c>
      <c r="G302" s="629">
        <v>3436</v>
      </c>
      <c r="H302" s="629">
        <v>1</v>
      </c>
      <c r="I302" s="629">
        <v>3436</v>
      </c>
      <c r="J302" s="629">
        <v>4</v>
      </c>
      <c r="K302" s="629">
        <v>13784</v>
      </c>
      <c r="L302" s="629">
        <v>4.0116414435389984</v>
      </c>
      <c r="M302" s="629">
        <v>3446</v>
      </c>
      <c r="N302" s="629">
        <v>2</v>
      </c>
      <c r="O302" s="629">
        <v>6918</v>
      </c>
      <c r="P302" s="642">
        <v>2.0133876600698488</v>
      </c>
      <c r="Q302" s="630">
        <v>3459</v>
      </c>
    </row>
    <row r="303" spans="1:17" ht="14.4" customHeight="1" x14ac:dyDescent="0.3">
      <c r="A303" s="625" t="s">
        <v>526</v>
      </c>
      <c r="B303" s="626" t="s">
        <v>5544</v>
      </c>
      <c r="C303" s="626" t="s">
        <v>5377</v>
      </c>
      <c r="D303" s="626" t="s">
        <v>5601</v>
      </c>
      <c r="E303" s="626" t="s">
        <v>5602</v>
      </c>
      <c r="F303" s="629">
        <v>1</v>
      </c>
      <c r="G303" s="629">
        <v>6054</v>
      </c>
      <c r="H303" s="629">
        <v>1</v>
      </c>
      <c r="I303" s="629">
        <v>6054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526</v>
      </c>
      <c r="B304" s="626" t="s">
        <v>5544</v>
      </c>
      <c r="C304" s="626" t="s">
        <v>5377</v>
      </c>
      <c r="D304" s="626" t="s">
        <v>5603</v>
      </c>
      <c r="E304" s="626" t="s">
        <v>5604</v>
      </c>
      <c r="F304" s="629"/>
      <c r="G304" s="629"/>
      <c r="H304" s="629"/>
      <c r="I304" s="629"/>
      <c r="J304" s="629">
        <v>1</v>
      </c>
      <c r="K304" s="629">
        <v>10559</v>
      </c>
      <c r="L304" s="629"/>
      <c r="M304" s="629">
        <v>10559</v>
      </c>
      <c r="N304" s="629"/>
      <c r="O304" s="629"/>
      <c r="P304" s="642"/>
      <c r="Q304" s="630"/>
    </row>
    <row r="305" spans="1:17" ht="14.4" customHeight="1" x14ac:dyDescent="0.3">
      <c r="A305" s="625" t="s">
        <v>526</v>
      </c>
      <c r="B305" s="626" t="s">
        <v>5544</v>
      </c>
      <c r="C305" s="626" t="s">
        <v>5377</v>
      </c>
      <c r="D305" s="626" t="s">
        <v>5605</v>
      </c>
      <c r="E305" s="626" t="s">
        <v>5606</v>
      </c>
      <c r="F305" s="629"/>
      <c r="G305" s="629"/>
      <c r="H305" s="629"/>
      <c r="I305" s="629"/>
      <c r="J305" s="629"/>
      <c r="K305" s="629"/>
      <c r="L305" s="629"/>
      <c r="M305" s="629"/>
      <c r="N305" s="629">
        <v>1</v>
      </c>
      <c r="O305" s="629">
        <v>3525</v>
      </c>
      <c r="P305" s="642"/>
      <c r="Q305" s="630">
        <v>3525</v>
      </c>
    </row>
    <row r="306" spans="1:17" ht="14.4" customHeight="1" x14ac:dyDescent="0.3">
      <c r="A306" s="625" t="s">
        <v>526</v>
      </c>
      <c r="B306" s="626" t="s">
        <v>5544</v>
      </c>
      <c r="C306" s="626" t="s">
        <v>5377</v>
      </c>
      <c r="D306" s="626" t="s">
        <v>5607</v>
      </c>
      <c r="E306" s="626" t="s">
        <v>5608</v>
      </c>
      <c r="F306" s="629"/>
      <c r="G306" s="629"/>
      <c r="H306" s="629"/>
      <c r="I306" s="629"/>
      <c r="J306" s="629"/>
      <c r="K306" s="629"/>
      <c r="L306" s="629"/>
      <c r="M306" s="629"/>
      <c r="N306" s="629">
        <v>2</v>
      </c>
      <c r="O306" s="629">
        <v>10196</v>
      </c>
      <c r="P306" s="642"/>
      <c r="Q306" s="630">
        <v>5098</v>
      </c>
    </row>
    <row r="307" spans="1:17" ht="14.4" customHeight="1" x14ac:dyDescent="0.3">
      <c r="A307" s="625" t="s">
        <v>526</v>
      </c>
      <c r="B307" s="626" t="s">
        <v>5544</v>
      </c>
      <c r="C307" s="626" t="s">
        <v>5377</v>
      </c>
      <c r="D307" s="626" t="s">
        <v>5609</v>
      </c>
      <c r="E307" s="626" t="s">
        <v>5610</v>
      </c>
      <c r="F307" s="629"/>
      <c r="G307" s="629"/>
      <c r="H307" s="629"/>
      <c r="I307" s="629"/>
      <c r="J307" s="629"/>
      <c r="K307" s="629"/>
      <c r="L307" s="629"/>
      <c r="M307" s="629"/>
      <c r="N307" s="629">
        <v>1</v>
      </c>
      <c r="O307" s="629">
        <v>2370</v>
      </c>
      <c r="P307" s="642"/>
      <c r="Q307" s="630">
        <v>2370</v>
      </c>
    </row>
    <row r="308" spans="1:17" ht="14.4" customHeight="1" x14ac:dyDescent="0.3">
      <c r="A308" s="625" t="s">
        <v>526</v>
      </c>
      <c r="B308" s="626" t="s">
        <v>5544</v>
      </c>
      <c r="C308" s="626" t="s">
        <v>5377</v>
      </c>
      <c r="D308" s="626" t="s">
        <v>5611</v>
      </c>
      <c r="E308" s="626" t="s">
        <v>5612</v>
      </c>
      <c r="F308" s="629"/>
      <c r="G308" s="629"/>
      <c r="H308" s="629"/>
      <c r="I308" s="629"/>
      <c r="J308" s="629">
        <v>1</v>
      </c>
      <c r="K308" s="629">
        <v>505</v>
      </c>
      <c r="L308" s="629"/>
      <c r="M308" s="629">
        <v>505</v>
      </c>
      <c r="N308" s="629"/>
      <c r="O308" s="629"/>
      <c r="P308" s="642"/>
      <c r="Q308" s="630"/>
    </row>
    <row r="309" spans="1:17" ht="14.4" customHeight="1" x14ac:dyDescent="0.3">
      <c r="A309" s="625" t="s">
        <v>526</v>
      </c>
      <c r="B309" s="626" t="s">
        <v>5544</v>
      </c>
      <c r="C309" s="626" t="s">
        <v>5377</v>
      </c>
      <c r="D309" s="626" t="s">
        <v>5613</v>
      </c>
      <c r="E309" s="626" t="s">
        <v>5614</v>
      </c>
      <c r="F309" s="629">
        <v>2</v>
      </c>
      <c r="G309" s="629">
        <v>30532</v>
      </c>
      <c r="H309" s="629">
        <v>1</v>
      </c>
      <c r="I309" s="629">
        <v>15266</v>
      </c>
      <c r="J309" s="629">
        <v>3</v>
      </c>
      <c r="K309" s="629">
        <v>45933</v>
      </c>
      <c r="L309" s="629">
        <v>1.5044215904624656</v>
      </c>
      <c r="M309" s="629">
        <v>15311</v>
      </c>
      <c r="N309" s="629">
        <v>5</v>
      </c>
      <c r="O309" s="629">
        <v>76840</v>
      </c>
      <c r="P309" s="642">
        <v>2.5167037861915369</v>
      </c>
      <c r="Q309" s="630">
        <v>15368</v>
      </c>
    </row>
    <row r="310" spans="1:17" ht="14.4" customHeight="1" x14ac:dyDescent="0.3">
      <c r="A310" s="625" t="s">
        <v>526</v>
      </c>
      <c r="B310" s="626" t="s">
        <v>5544</v>
      </c>
      <c r="C310" s="626" t="s">
        <v>5377</v>
      </c>
      <c r="D310" s="626" t="s">
        <v>5615</v>
      </c>
      <c r="E310" s="626" t="s">
        <v>5616</v>
      </c>
      <c r="F310" s="629"/>
      <c r="G310" s="629"/>
      <c r="H310" s="629"/>
      <c r="I310" s="629"/>
      <c r="J310" s="629">
        <v>1</v>
      </c>
      <c r="K310" s="629">
        <v>13130</v>
      </c>
      <c r="L310" s="629"/>
      <c r="M310" s="629">
        <v>13130</v>
      </c>
      <c r="N310" s="629"/>
      <c r="O310" s="629"/>
      <c r="P310" s="642"/>
      <c r="Q310" s="630"/>
    </row>
    <row r="311" spans="1:17" ht="14.4" customHeight="1" x14ac:dyDescent="0.3">
      <c r="A311" s="625" t="s">
        <v>526</v>
      </c>
      <c r="B311" s="626" t="s">
        <v>5544</v>
      </c>
      <c r="C311" s="626" t="s">
        <v>5377</v>
      </c>
      <c r="D311" s="626" t="s">
        <v>5617</v>
      </c>
      <c r="E311" s="626" t="s">
        <v>5618</v>
      </c>
      <c r="F311" s="629">
        <v>1</v>
      </c>
      <c r="G311" s="629">
        <v>790</v>
      </c>
      <c r="H311" s="629">
        <v>1</v>
      </c>
      <c r="I311" s="629">
        <v>790</v>
      </c>
      <c r="J311" s="629"/>
      <c r="K311" s="629"/>
      <c r="L311" s="629"/>
      <c r="M311" s="629"/>
      <c r="N311" s="629">
        <v>5</v>
      </c>
      <c r="O311" s="629">
        <v>4000</v>
      </c>
      <c r="P311" s="642">
        <v>5.0632911392405067</v>
      </c>
      <c r="Q311" s="630">
        <v>800</v>
      </c>
    </row>
    <row r="312" spans="1:17" ht="14.4" customHeight="1" x14ac:dyDescent="0.3">
      <c r="A312" s="625" t="s">
        <v>526</v>
      </c>
      <c r="B312" s="626" t="s">
        <v>5544</v>
      </c>
      <c r="C312" s="626" t="s">
        <v>5377</v>
      </c>
      <c r="D312" s="626" t="s">
        <v>5619</v>
      </c>
      <c r="E312" s="626" t="s">
        <v>5620</v>
      </c>
      <c r="F312" s="629">
        <v>1</v>
      </c>
      <c r="G312" s="629">
        <v>6753</v>
      </c>
      <c r="H312" s="629">
        <v>1</v>
      </c>
      <c r="I312" s="629">
        <v>6753</v>
      </c>
      <c r="J312" s="629"/>
      <c r="K312" s="629"/>
      <c r="L312" s="629"/>
      <c r="M312" s="629"/>
      <c r="N312" s="629">
        <v>1</v>
      </c>
      <c r="O312" s="629">
        <v>6794</v>
      </c>
      <c r="P312" s="642">
        <v>1.0060713756848807</v>
      </c>
      <c r="Q312" s="630">
        <v>6794</v>
      </c>
    </row>
    <row r="313" spans="1:17" ht="14.4" customHeight="1" x14ac:dyDescent="0.3">
      <c r="A313" s="625" t="s">
        <v>526</v>
      </c>
      <c r="B313" s="626" t="s">
        <v>5544</v>
      </c>
      <c r="C313" s="626" t="s">
        <v>5377</v>
      </c>
      <c r="D313" s="626" t="s">
        <v>5621</v>
      </c>
      <c r="E313" s="626" t="s">
        <v>5622</v>
      </c>
      <c r="F313" s="629">
        <v>7</v>
      </c>
      <c r="G313" s="629">
        <v>103768</v>
      </c>
      <c r="H313" s="629">
        <v>1</v>
      </c>
      <c r="I313" s="629">
        <v>14824</v>
      </c>
      <c r="J313" s="629">
        <v>23</v>
      </c>
      <c r="K313" s="629">
        <v>341780</v>
      </c>
      <c r="L313" s="629">
        <v>3.2936936242386863</v>
      </c>
      <c r="M313" s="629">
        <v>14860</v>
      </c>
      <c r="N313" s="629">
        <v>5</v>
      </c>
      <c r="O313" s="629">
        <v>74525</v>
      </c>
      <c r="P313" s="642">
        <v>0.71818865160743195</v>
      </c>
      <c r="Q313" s="630">
        <v>14905</v>
      </c>
    </row>
    <row r="314" spans="1:17" ht="14.4" customHeight="1" x14ac:dyDescent="0.3">
      <c r="A314" s="625" t="s">
        <v>526</v>
      </c>
      <c r="B314" s="626" t="s">
        <v>5544</v>
      </c>
      <c r="C314" s="626" t="s">
        <v>5377</v>
      </c>
      <c r="D314" s="626" t="s">
        <v>5623</v>
      </c>
      <c r="E314" s="626" t="s">
        <v>5624</v>
      </c>
      <c r="F314" s="629"/>
      <c r="G314" s="629"/>
      <c r="H314" s="629"/>
      <c r="I314" s="629"/>
      <c r="J314" s="629">
        <v>1</v>
      </c>
      <c r="K314" s="629">
        <v>429</v>
      </c>
      <c r="L314" s="629"/>
      <c r="M314" s="629">
        <v>429</v>
      </c>
      <c r="N314" s="629"/>
      <c r="O314" s="629"/>
      <c r="P314" s="642"/>
      <c r="Q314" s="630"/>
    </row>
    <row r="315" spans="1:17" ht="14.4" customHeight="1" x14ac:dyDescent="0.3">
      <c r="A315" s="625" t="s">
        <v>526</v>
      </c>
      <c r="B315" s="626" t="s">
        <v>5544</v>
      </c>
      <c r="C315" s="626" t="s">
        <v>5377</v>
      </c>
      <c r="D315" s="626" t="s">
        <v>5625</v>
      </c>
      <c r="E315" s="626" t="s">
        <v>5626</v>
      </c>
      <c r="F315" s="629"/>
      <c r="G315" s="629"/>
      <c r="H315" s="629"/>
      <c r="I315" s="629"/>
      <c r="J315" s="629"/>
      <c r="K315" s="629"/>
      <c r="L315" s="629"/>
      <c r="M315" s="629"/>
      <c r="N315" s="629">
        <v>1</v>
      </c>
      <c r="O315" s="629">
        <v>90</v>
      </c>
      <c r="P315" s="642"/>
      <c r="Q315" s="630">
        <v>90</v>
      </c>
    </row>
    <row r="316" spans="1:17" ht="14.4" customHeight="1" x14ac:dyDescent="0.3">
      <c r="A316" s="625" t="s">
        <v>526</v>
      </c>
      <c r="B316" s="626" t="s">
        <v>5544</v>
      </c>
      <c r="C316" s="626" t="s">
        <v>5377</v>
      </c>
      <c r="D316" s="626" t="s">
        <v>5627</v>
      </c>
      <c r="E316" s="626" t="s">
        <v>5628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0</v>
      </c>
      <c r="P316" s="642"/>
      <c r="Q316" s="630">
        <v>0</v>
      </c>
    </row>
    <row r="317" spans="1:17" ht="14.4" customHeight="1" x14ac:dyDescent="0.3">
      <c r="A317" s="625" t="s">
        <v>526</v>
      </c>
      <c r="B317" s="626" t="s">
        <v>5544</v>
      </c>
      <c r="C317" s="626" t="s">
        <v>5377</v>
      </c>
      <c r="D317" s="626" t="s">
        <v>5629</v>
      </c>
      <c r="E317" s="626" t="s">
        <v>5630</v>
      </c>
      <c r="F317" s="629">
        <v>1</v>
      </c>
      <c r="G317" s="629">
        <v>4227</v>
      </c>
      <c r="H317" s="629">
        <v>1</v>
      </c>
      <c r="I317" s="629">
        <v>4227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526</v>
      </c>
      <c r="B318" s="626" t="s">
        <v>5544</v>
      </c>
      <c r="C318" s="626" t="s">
        <v>5377</v>
      </c>
      <c r="D318" s="626" t="s">
        <v>5631</v>
      </c>
      <c r="E318" s="626" t="s">
        <v>5632</v>
      </c>
      <c r="F318" s="629"/>
      <c r="G318" s="629"/>
      <c r="H318" s="629"/>
      <c r="I318" s="629"/>
      <c r="J318" s="629">
        <v>1</v>
      </c>
      <c r="K318" s="629">
        <v>9012</v>
      </c>
      <c r="L318" s="629"/>
      <c r="M318" s="629">
        <v>9012</v>
      </c>
      <c r="N318" s="629"/>
      <c r="O318" s="629"/>
      <c r="P318" s="642"/>
      <c r="Q318" s="630"/>
    </row>
    <row r="319" spans="1:17" ht="14.4" customHeight="1" x14ac:dyDescent="0.3">
      <c r="A319" s="625" t="s">
        <v>526</v>
      </c>
      <c r="B319" s="626" t="s">
        <v>5544</v>
      </c>
      <c r="C319" s="626" t="s">
        <v>5377</v>
      </c>
      <c r="D319" s="626" t="s">
        <v>5633</v>
      </c>
      <c r="E319" s="626" t="s">
        <v>5634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6045</v>
      </c>
      <c r="P319" s="642"/>
      <c r="Q319" s="630">
        <v>6045</v>
      </c>
    </row>
    <row r="320" spans="1:17" ht="14.4" customHeight="1" x14ac:dyDescent="0.3">
      <c r="A320" s="625" t="s">
        <v>526</v>
      </c>
      <c r="B320" s="626" t="s">
        <v>5544</v>
      </c>
      <c r="C320" s="626" t="s">
        <v>5377</v>
      </c>
      <c r="D320" s="626" t="s">
        <v>5635</v>
      </c>
      <c r="E320" s="626" t="s">
        <v>5636</v>
      </c>
      <c r="F320" s="629">
        <v>1</v>
      </c>
      <c r="G320" s="629">
        <v>7175</v>
      </c>
      <c r="H320" s="629">
        <v>1</v>
      </c>
      <c r="I320" s="629">
        <v>7175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526</v>
      </c>
      <c r="B321" s="626" t="s">
        <v>5544</v>
      </c>
      <c r="C321" s="626" t="s">
        <v>5377</v>
      </c>
      <c r="D321" s="626" t="s">
        <v>5637</v>
      </c>
      <c r="E321" s="626" t="s">
        <v>5638</v>
      </c>
      <c r="F321" s="629"/>
      <c r="G321" s="629"/>
      <c r="H321" s="629"/>
      <c r="I321" s="629"/>
      <c r="J321" s="629">
        <v>1</v>
      </c>
      <c r="K321" s="629">
        <v>5975</v>
      </c>
      <c r="L321" s="629"/>
      <c r="M321" s="629">
        <v>5975</v>
      </c>
      <c r="N321" s="629">
        <v>1</v>
      </c>
      <c r="O321" s="629">
        <v>5998</v>
      </c>
      <c r="P321" s="642"/>
      <c r="Q321" s="630">
        <v>5998</v>
      </c>
    </row>
    <row r="322" spans="1:17" ht="14.4" customHeight="1" x14ac:dyDescent="0.3">
      <c r="A322" s="625" t="s">
        <v>526</v>
      </c>
      <c r="B322" s="626" t="s">
        <v>5544</v>
      </c>
      <c r="C322" s="626" t="s">
        <v>5377</v>
      </c>
      <c r="D322" s="626" t="s">
        <v>5639</v>
      </c>
      <c r="E322" s="626" t="s">
        <v>5640</v>
      </c>
      <c r="F322" s="629"/>
      <c r="G322" s="629"/>
      <c r="H322" s="629"/>
      <c r="I322" s="629"/>
      <c r="J322" s="629"/>
      <c r="K322" s="629"/>
      <c r="L322" s="629"/>
      <c r="M322" s="629"/>
      <c r="N322" s="629">
        <v>2</v>
      </c>
      <c r="O322" s="629">
        <v>3840</v>
      </c>
      <c r="P322" s="642"/>
      <c r="Q322" s="630">
        <v>1920</v>
      </c>
    </row>
    <row r="323" spans="1:17" ht="14.4" customHeight="1" x14ac:dyDescent="0.3">
      <c r="A323" s="625" t="s">
        <v>526</v>
      </c>
      <c r="B323" s="626" t="s">
        <v>5544</v>
      </c>
      <c r="C323" s="626" t="s">
        <v>5377</v>
      </c>
      <c r="D323" s="626" t="s">
        <v>5641</v>
      </c>
      <c r="E323" s="626" t="s">
        <v>5642</v>
      </c>
      <c r="F323" s="629"/>
      <c r="G323" s="629"/>
      <c r="H323" s="629"/>
      <c r="I323" s="629"/>
      <c r="J323" s="629"/>
      <c r="K323" s="629"/>
      <c r="L323" s="629"/>
      <c r="M323" s="629"/>
      <c r="N323" s="629">
        <v>1</v>
      </c>
      <c r="O323" s="629">
        <v>5546</v>
      </c>
      <c r="P323" s="642"/>
      <c r="Q323" s="630">
        <v>5546</v>
      </c>
    </row>
    <row r="324" spans="1:17" ht="14.4" customHeight="1" x14ac:dyDescent="0.3">
      <c r="A324" s="625" t="s">
        <v>526</v>
      </c>
      <c r="B324" s="626" t="s">
        <v>5544</v>
      </c>
      <c r="C324" s="626" t="s">
        <v>5377</v>
      </c>
      <c r="D324" s="626" t="s">
        <v>5643</v>
      </c>
      <c r="E324" s="626" t="s">
        <v>5644</v>
      </c>
      <c r="F324" s="629"/>
      <c r="G324" s="629"/>
      <c r="H324" s="629"/>
      <c r="I324" s="629"/>
      <c r="J324" s="629"/>
      <c r="K324" s="629"/>
      <c r="L324" s="629"/>
      <c r="M324" s="629"/>
      <c r="N324" s="629">
        <v>1</v>
      </c>
      <c r="O324" s="629">
        <v>9992</v>
      </c>
      <c r="P324" s="642"/>
      <c r="Q324" s="630">
        <v>9992</v>
      </c>
    </row>
    <row r="325" spans="1:17" ht="14.4" customHeight="1" x14ac:dyDescent="0.3">
      <c r="A325" s="625" t="s">
        <v>526</v>
      </c>
      <c r="B325" s="626" t="s">
        <v>5544</v>
      </c>
      <c r="C325" s="626" t="s">
        <v>5377</v>
      </c>
      <c r="D325" s="626" t="s">
        <v>5645</v>
      </c>
      <c r="E325" s="626" t="s">
        <v>5646</v>
      </c>
      <c r="F325" s="629"/>
      <c r="G325" s="629"/>
      <c r="H325" s="629"/>
      <c r="I325" s="629"/>
      <c r="J325" s="629">
        <v>1</v>
      </c>
      <c r="K325" s="629">
        <v>8016</v>
      </c>
      <c r="L325" s="629"/>
      <c r="M325" s="629">
        <v>8016</v>
      </c>
      <c r="N325" s="629">
        <v>2</v>
      </c>
      <c r="O325" s="629">
        <v>16116</v>
      </c>
      <c r="P325" s="642"/>
      <c r="Q325" s="630">
        <v>8058</v>
      </c>
    </row>
    <row r="326" spans="1:17" ht="14.4" customHeight="1" x14ac:dyDescent="0.3">
      <c r="A326" s="625" t="s">
        <v>526</v>
      </c>
      <c r="B326" s="626" t="s">
        <v>5544</v>
      </c>
      <c r="C326" s="626" t="s">
        <v>5377</v>
      </c>
      <c r="D326" s="626" t="s">
        <v>5647</v>
      </c>
      <c r="E326" s="626" t="s">
        <v>5648</v>
      </c>
      <c r="F326" s="629"/>
      <c r="G326" s="629"/>
      <c r="H326" s="629"/>
      <c r="I326" s="629"/>
      <c r="J326" s="629">
        <v>1</v>
      </c>
      <c r="K326" s="629">
        <v>6374</v>
      </c>
      <c r="L326" s="629"/>
      <c r="M326" s="629">
        <v>6374</v>
      </c>
      <c r="N326" s="629"/>
      <c r="O326" s="629"/>
      <c r="P326" s="642"/>
      <c r="Q326" s="630"/>
    </row>
    <row r="327" spans="1:17" ht="14.4" customHeight="1" x14ac:dyDescent="0.3">
      <c r="A327" s="625" t="s">
        <v>526</v>
      </c>
      <c r="B327" s="626" t="s">
        <v>5544</v>
      </c>
      <c r="C327" s="626" t="s">
        <v>5377</v>
      </c>
      <c r="D327" s="626" t="s">
        <v>5649</v>
      </c>
      <c r="E327" s="626" t="s">
        <v>5650</v>
      </c>
      <c r="F327" s="629"/>
      <c r="G327" s="629"/>
      <c r="H327" s="629"/>
      <c r="I327" s="629"/>
      <c r="J327" s="629">
        <v>2</v>
      </c>
      <c r="K327" s="629">
        <v>7926</v>
      </c>
      <c r="L327" s="629"/>
      <c r="M327" s="629">
        <v>3963</v>
      </c>
      <c r="N327" s="629"/>
      <c r="O327" s="629"/>
      <c r="P327" s="642"/>
      <c r="Q327" s="630"/>
    </row>
    <row r="328" spans="1:17" ht="14.4" customHeight="1" x14ac:dyDescent="0.3">
      <c r="A328" s="625" t="s">
        <v>526</v>
      </c>
      <c r="B328" s="626" t="s">
        <v>5544</v>
      </c>
      <c r="C328" s="626" t="s">
        <v>5377</v>
      </c>
      <c r="D328" s="626" t="s">
        <v>5651</v>
      </c>
      <c r="E328" s="626" t="s">
        <v>5652</v>
      </c>
      <c r="F328" s="629"/>
      <c r="G328" s="629"/>
      <c r="H328" s="629"/>
      <c r="I328" s="629"/>
      <c r="J328" s="629">
        <v>1</v>
      </c>
      <c r="K328" s="629">
        <v>0</v>
      </c>
      <c r="L328" s="629"/>
      <c r="M328" s="629">
        <v>0</v>
      </c>
      <c r="N328" s="629">
        <v>4</v>
      </c>
      <c r="O328" s="629">
        <v>0</v>
      </c>
      <c r="P328" s="642"/>
      <c r="Q328" s="630">
        <v>0</v>
      </c>
    </row>
    <row r="329" spans="1:17" ht="14.4" customHeight="1" x14ac:dyDescent="0.3">
      <c r="A329" s="625" t="s">
        <v>526</v>
      </c>
      <c r="B329" s="626" t="s">
        <v>5544</v>
      </c>
      <c r="C329" s="626" t="s">
        <v>5377</v>
      </c>
      <c r="D329" s="626" t="s">
        <v>5653</v>
      </c>
      <c r="E329" s="626" t="s">
        <v>5654</v>
      </c>
      <c r="F329" s="629"/>
      <c r="G329" s="629"/>
      <c r="H329" s="629"/>
      <c r="I329" s="629"/>
      <c r="J329" s="629">
        <v>2</v>
      </c>
      <c r="K329" s="629">
        <v>0</v>
      </c>
      <c r="L329" s="629"/>
      <c r="M329" s="629">
        <v>0</v>
      </c>
      <c r="N329" s="629">
        <v>4</v>
      </c>
      <c r="O329" s="629">
        <v>0</v>
      </c>
      <c r="P329" s="642"/>
      <c r="Q329" s="630">
        <v>0</v>
      </c>
    </row>
    <row r="330" spans="1:17" ht="14.4" customHeight="1" x14ac:dyDescent="0.3">
      <c r="A330" s="625" t="s">
        <v>526</v>
      </c>
      <c r="B330" s="626" t="s">
        <v>5544</v>
      </c>
      <c r="C330" s="626" t="s">
        <v>5377</v>
      </c>
      <c r="D330" s="626" t="s">
        <v>5655</v>
      </c>
      <c r="E330" s="626" t="s">
        <v>5656</v>
      </c>
      <c r="F330" s="629"/>
      <c r="G330" s="629"/>
      <c r="H330" s="629"/>
      <c r="I330" s="629"/>
      <c r="J330" s="629">
        <v>2</v>
      </c>
      <c r="K330" s="629">
        <v>0</v>
      </c>
      <c r="L330" s="629"/>
      <c r="M330" s="629">
        <v>0</v>
      </c>
      <c r="N330" s="629">
        <v>7</v>
      </c>
      <c r="O330" s="629">
        <v>0</v>
      </c>
      <c r="P330" s="642"/>
      <c r="Q330" s="630">
        <v>0</v>
      </c>
    </row>
    <row r="331" spans="1:17" ht="14.4" customHeight="1" x14ac:dyDescent="0.3">
      <c r="A331" s="625" t="s">
        <v>526</v>
      </c>
      <c r="B331" s="626" t="s">
        <v>5544</v>
      </c>
      <c r="C331" s="626" t="s">
        <v>5377</v>
      </c>
      <c r="D331" s="626" t="s">
        <v>5657</v>
      </c>
      <c r="E331" s="626" t="s">
        <v>5658</v>
      </c>
      <c r="F331" s="629"/>
      <c r="G331" s="629"/>
      <c r="H331" s="629"/>
      <c r="I331" s="629"/>
      <c r="J331" s="629"/>
      <c r="K331" s="629"/>
      <c r="L331" s="629"/>
      <c r="M331" s="629"/>
      <c r="N331" s="629">
        <v>2</v>
      </c>
      <c r="O331" s="629">
        <v>0</v>
      </c>
      <c r="P331" s="642"/>
      <c r="Q331" s="630">
        <v>0</v>
      </c>
    </row>
    <row r="332" spans="1:17" ht="14.4" customHeight="1" x14ac:dyDescent="0.3">
      <c r="A332" s="625" t="s">
        <v>526</v>
      </c>
      <c r="B332" s="626" t="s">
        <v>5544</v>
      </c>
      <c r="C332" s="626" t="s">
        <v>5377</v>
      </c>
      <c r="D332" s="626" t="s">
        <v>5659</v>
      </c>
      <c r="E332" s="626" t="s">
        <v>5660</v>
      </c>
      <c r="F332" s="629"/>
      <c r="G332" s="629"/>
      <c r="H332" s="629"/>
      <c r="I332" s="629"/>
      <c r="J332" s="629"/>
      <c r="K332" s="629"/>
      <c r="L332" s="629"/>
      <c r="M332" s="629"/>
      <c r="N332" s="629">
        <v>1</v>
      </c>
      <c r="O332" s="629">
        <v>0</v>
      </c>
      <c r="P332" s="642"/>
      <c r="Q332" s="630">
        <v>0</v>
      </c>
    </row>
    <row r="333" spans="1:17" ht="14.4" customHeight="1" x14ac:dyDescent="0.3">
      <c r="A333" s="625" t="s">
        <v>526</v>
      </c>
      <c r="B333" s="626" t="s">
        <v>5544</v>
      </c>
      <c r="C333" s="626" t="s">
        <v>5377</v>
      </c>
      <c r="D333" s="626" t="s">
        <v>5661</v>
      </c>
      <c r="E333" s="626" t="s">
        <v>5662</v>
      </c>
      <c r="F333" s="629"/>
      <c r="G333" s="629"/>
      <c r="H333" s="629"/>
      <c r="I333" s="629"/>
      <c r="J333" s="629"/>
      <c r="K333" s="629"/>
      <c r="L333" s="629"/>
      <c r="M333" s="629"/>
      <c r="N333" s="629">
        <v>1</v>
      </c>
      <c r="O333" s="629">
        <v>0</v>
      </c>
      <c r="P333" s="642"/>
      <c r="Q333" s="630">
        <v>0</v>
      </c>
    </row>
    <row r="334" spans="1:17" ht="14.4" customHeight="1" x14ac:dyDescent="0.3">
      <c r="A334" s="625" t="s">
        <v>526</v>
      </c>
      <c r="B334" s="626" t="s">
        <v>5544</v>
      </c>
      <c r="C334" s="626" t="s">
        <v>5377</v>
      </c>
      <c r="D334" s="626" t="s">
        <v>5663</v>
      </c>
      <c r="E334" s="626" t="s">
        <v>5664</v>
      </c>
      <c r="F334" s="629"/>
      <c r="G334" s="629"/>
      <c r="H334" s="629"/>
      <c r="I334" s="629"/>
      <c r="J334" s="629"/>
      <c r="K334" s="629"/>
      <c r="L334" s="629"/>
      <c r="M334" s="629"/>
      <c r="N334" s="629">
        <v>1</v>
      </c>
      <c r="O334" s="629">
        <v>0</v>
      </c>
      <c r="P334" s="642"/>
      <c r="Q334" s="630">
        <v>0</v>
      </c>
    </row>
    <row r="335" spans="1:17" ht="14.4" customHeight="1" x14ac:dyDescent="0.3">
      <c r="A335" s="625" t="s">
        <v>526</v>
      </c>
      <c r="B335" s="626" t="s">
        <v>5544</v>
      </c>
      <c r="C335" s="626" t="s">
        <v>5377</v>
      </c>
      <c r="D335" s="626" t="s">
        <v>5665</v>
      </c>
      <c r="E335" s="626" t="s">
        <v>5666</v>
      </c>
      <c r="F335" s="629"/>
      <c r="G335" s="629"/>
      <c r="H335" s="629"/>
      <c r="I335" s="629"/>
      <c r="J335" s="629">
        <v>1</v>
      </c>
      <c r="K335" s="629">
        <v>0</v>
      </c>
      <c r="L335" s="629"/>
      <c r="M335" s="629">
        <v>0</v>
      </c>
      <c r="N335" s="629">
        <v>1</v>
      </c>
      <c r="O335" s="629">
        <v>0</v>
      </c>
      <c r="P335" s="642"/>
      <c r="Q335" s="630">
        <v>0</v>
      </c>
    </row>
    <row r="336" spans="1:17" ht="14.4" customHeight="1" x14ac:dyDescent="0.3">
      <c r="A336" s="625" t="s">
        <v>526</v>
      </c>
      <c r="B336" s="626" t="s">
        <v>5544</v>
      </c>
      <c r="C336" s="626" t="s">
        <v>5377</v>
      </c>
      <c r="D336" s="626" t="s">
        <v>5667</v>
      </c>
      <c r="E336" s="626" t="s">
        <v>5668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0</v>
      </c>
      <c r="P336" s="642"/>
      <c r="Q336" s="630">
        <v>0</v>
      </c>
    </row>
    <row r="337" spans="1:17" ht="14.4" customHeight="1" x14ac:dyDescent="0.3">
      <c r="A337" s="625" t="s">
        <v>526</v>
      </c>
      <c r="B337" s="626" t="s">
        <v>5544</v>
      </c>
      <c r="C337" s="626" t="s">
        <v>5377</v>
      </c>
      <c r="D337" s="626" t="s">
        <v>5669</v>
      </c>
      <c r="E337" s="626" t="s">
        <v>5670</v>
      </c>
      <c r="F337" s="629"/>
      <c r="G337" s="629"/>
      <c r="H337" s="629"/>
      <c r="I337" s="629"/>
      <c r="J337" s="629">
        <v>2</v>
      </c>
      <c r="K337" s="629">
        <v>0</v>
      </c>
      <c r="L337" s="629"/>
      <c r="M337" s="629">
        <v>0</v>
      </c>
      <c r="N337" s="629">
        <v>6</v>
      </c>
      <c r="O337" s="629">
        <v>0</v>
      </c>
      <c r="P337" s="642"/>
      <c r="Q337" s="630">
        <v>0</v>
      </c>
    </row>
    <row r="338" spans="1:17" ht="14.4" customHeight="1" x14ac:dyDescent="0.3">
      <c r="A338" s="625" t="s">
        <v>526</v>
      </c>
      <c r="B338" s="626" t="s">
        <v>5544</v>
      </c>
      <c r="C338" s="626" t="s">
        <v>5377</v>
      </c>
      <c r="D338" s="626" t="s">
        <v>5671</v>
      </c>
      <c r="E338" s="626" t="s">
        <v>5672</v>
      </c>
      <c r="F338" s="629"/>
      <c r="G338" s="629"/>
      <c r="H338" s="629"/>
      <c r="I338" s="629"/>
      <c r="J338" s="629">
        <v>1</v>
      </c>
      <c r="K338" s="629">
        <v>0</v>
      </c>
      <c r="L338" s="629"/>
      <c r="M338" s="629">
        <v>0</v>
      </c>
      <c r="N338" s="629">
        <v>1</v>
      </c>
      <c r="O338" s="629">
        <v>0</v>
      </c>
      <c r="P338" s="642"/>
      <c r="Q338" s="630">
        <v>0</v>
      </c>
    </row>
    <row r="339" spans="1:17" ht="14.4" customHeight="1" x14ac:dyDescent="0.3">
      <c r="A339" s="625" t="s">
        <v>526</v>
      </c>
      <c r="B339" s="626" t="s">
        <v>5544</v>
      </c>
      <c r="C339" s="626" t="s">
        <v>5377</v>
      </c>
      <c r="D339" s="626" t="s">
        <v>5673</v>
      </c>
      <c r="E339" s="626" t="s">
        <v>5674</v>
      </c>
      <c r="F339" s="629"/>
      <c r="G339" s="629"/>
      <c r="H339" s="629"/>
      <c r="I339" s="629"/>
      <c r="J339" s="629"/>
      <c r="K339" s="629"/>
      <c r="L339" s="629"/>
      <c r="M339" s="629"/>
      <c r="N339" s="629">
        <v>1</v>
      </c>
      <c r="O339" s="629">
        <v>0</v>
      </c>
      <c r="P339" s="642"/>
      <c r="Q339" s="630">
        <v>0</v>
      </c>
    </row>
    <row r="340" spans="1:17" ht="14.4" customHeight="1" x14ac:dyDescent="0.3">
      <c r="A340" s="625" t="s">
        <v>526</v>
      </c>
      <c r="B340" s="626" t="s">
        <v>5544</v>
      </c>
      <c r="C340" s="626" t="s">
        <v>5377</v>
      </c>
      <c r="D340" s="626" t="s">
        <v>5675</v>
      </c>
      <c r="E340" s="626" t="s">
        <v>5676</v>
      </c>
      <c r="F340" s="629"/>
      <c r="G340" s="629"/>
      <c r="H340" s="629"/>
      <c r="I340" s="629"/>
      <c r="J340" s="629"/>
      <c r="K340" s="629"/>
      <c r="L340" s="629"/>
      <c r="M340" s="629"/>
      <c r="N340" s="629">
        <v>1</v>
      </c>
      <c r="O340" s="629">
        <v>0</v>
      </c>
      <c r="P340" s="642"/>
      <c r="Q340" s="630">
        <v>0</v>
      </c>
    </row>
    <row r="341" spans="1:17" ht="14.4" customHeight="1" x14ac:dyDescent="0.3">
      <c r="A341" s="625" t="s">
        <v>526</v>
      </c>
      <c r="B341" s="626" t="s">
        <v>5544</v>
      </c>
      <c r="C341" s="626" t="s">
        <v>5377</v>
      </c>
      <c r="D341" s="626" t="s">
        <v>5677</v>
      </c>
      <c r="E341" s="626" t="s">
        <v>5678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0</v>
      </c>
      <c r="P341" s="642"/>
      <c r="Q341" s="630">
        <v>0</v>
      </c>
    </row>
    <row r="342" spans="1:17" ht="14.4" customHeight="1" x14ac:dyDescent="0.3">
      <c r="A342" s="625" t="s">
        <v>526</v>
      </c>
      <c r="B342" s="626" t="s">
        <v>5544</v>
      </c>
      <c r="C342" s="626" t="s">
        <v>5377</v>
      </c>
      <c r="D342" s="626" t="s">
        <v>5679</v>
      </c>
      <c r="E342" s="626" t="s">
        <v>5680</v>
      </c>
      <c r="F342" s="629"/>
      <c r="G342" s="629"/>
      <c r="H342" s="629"/>
      <c r="I342" s="629"/>
      <c r="J342" s="629">
        <v>1</v>
      </c>
      <c r="K342" s="629">
        <v>0</v>
      </c>
      <c r="L342" s="629"/>
      <c r="M342" s="629">
        <v>0</v>
      </c>
      <c r="N342" s="629"/>
      <c r="O342" s="629"/>
      <c r="P342" s="642"/>
      <c r="Q342" s="630"/>
    </row>
    <row r="343" spans="1:17" ht="14.4" customHeight="1" x14ac:dyDescent="0.3">
      <c r="A343" s="625" t="s">
        <v>526</v>
      </c>
      <c r="B343" s="626" t="s">
        <v>5544</v>
      </c>
      <c r="C343" s="626" t="s">
        <v>5377</v>
      </c>
      <c r="D343" s="626" t="s">
        <v>5681</v>
      </c>
      <c r="E343" s="626" t="s">
        <v>5682</v>
      </c>
      <c r="F343" s="629"/>
      <c r="G343" s="629"/>
      <c r="H343" s="629"/>
      <c r="I343" s="629"/>
      <c r="J343" s="629"/>
      <c r="K343" s="629"/>
      <c r="L343" s="629"/>
      <c r="M343" s="629"/>
      <c r="N343" s="629">
        <v>1</v>
      </c>
      <c r="O343" s="629">
        <v>0</v>
      </c>
      <c r="P343" s="642"/>
      <c r="Q343" s="630">
        <v>0</v>
      </c>
    </row>
    <row r="344" spans="1:17" ht="14.4" customHeight="1" x14ac:dyDescent="0.3">
      <c r="A344" s="625" t="s">
        <v>526</v>
      </c>
      <c r="B344" s="626" t="s">
        <v>5544</v>
      </c>
      <c r="C344" s="626" t="s">
        <v>5377</v>
      </c>
      <c r="D344" s="626" t="s">
        <v>5683</v>
      </c>
      <c r="E344" s="626" t="s">
        <v>5684</v>
      </c>
      <c r="F344" s="629"/>
      <c r="G344" s="629"/>
      <c r="H344" s="629"/>
      <c r="I344" s="629"/>
      <c r="J344" s="629"/>
      <c r="K344" s="629"/>
      <c r="L344" s="629"/>
      <c r="M344" s="629"/>
      <c r="N344" s="629">
        <v>1</v>
      </c>
      <c r="O344" s="629">
        <v>0</v>
      </c>
      <c r="P344" s="642"/>
      <c r="Q344" s="630">
        <v>0</v>
      </c>
    </row>
    <row r="345" spans="1:17" ht="14.4" customHeight="1" x14ac:dyDescent="0.3">
      <c r="A345" s="625" t="s">
        <v>526</v>
      </c>
      <c r="B345" s="626" t="s">
        <v>5544</v>
      </c>
      <c r="C345" s="626" t="s">
        <v>5377</v>
      </c>
      <c r="D345" s="626" t="s">
        <v>5685</v>
      </c>
      <c r="E345" s="626" t="s">
        <v>5686</v>
      </c>
      <c r="F345" s="629"/>
      <c r="G345" s="629"/>
      <c r="H345" s="629"/>
      <c r="I345" s="629"/>
      <c r="J345" s="629"/>
      <c r="K345" s="629"/>
      <c r="L345" s="629"/>
      <c r="M345" s="629"/>
      <c r="N345" s="629">
        <v>1</v>
      </c>
      <c r="O345" s="629">
        <v>0</v>
      </c>
      <c r="P345" s="642"/>
      <c r="Q345" s="630">
        <v>0</v>
      </c>
    </row>
    <row r="346" spans="1:17" ht="14.4" customHeight="1" x14ac:dyDescent="0.3">
      <c r="A346" s="625" t="s">
        <v>526</v>
      </c>
      <c r="B346" s="626" t="s">
        <v>5544</v>
      </c>
      <c r="C346" s="626" t="s">
        <v>5377</v>
      </c>
      <c r="D346" s="626" t="s">
        <v>5687</v>
      </c>
      <c r="E346" s="626" t="s">
        <v>5688</v>
      </c>
      <c r="F346" s="629"/>
      <c r="G346" s="629"/>
      <c r="H346" s="629"/>
      <c r="I346" s="629"/>
      <c r="J346" s="629"/>
      <c r="K346" s="629"/>
      <c r="L346" s="629"/>
      <c r="M346" s="629"/>
      <c r="N346" s="629">
        <v>1</v>
      </c>
      <c r="O346" s="629">
        <v>0</v>
      </c>
      <c r="P346" s="642"/>
      <c r="Q346" s="630">
        <v>0</v>
      </c>
    </row>
    <row r="347" spans="1:17" ht="14.4" customHeight="1" x14ac:dyDescent="0.3">
      <c r="A347" s="625" t="s">
        <v>526</v>
      </c>
      <c r="B347" s="626" t="s">
        <v>5689</v>
      </c>
      <c r="C347" s="626" t="s">
        <v>5377</v>
      </c>
      <c r="D347" s="626" t="s">
        <v>5547</v>
      </c>
      <c r="E347" s="626" t="s">
        <v>5548</v>
      </c>
      <c r="F347" s="629"/>
      <c r="G347" s="629"/>
      <c r="H347" s="629"/>
      <c r="I347" s="629"/>
      <c r="J347" s="629"/>
      <c r="K347" s="629"/>
      <c r="L347" s="629"/>
      <c r="M347" s="629"/>
      <c r="N347" s="629">
        <v>1</v>
      </c>
      <c r="O347" s="629">
        <v>1617</v>
      </c>
      <c r="P347" s="642"/>
      <c r="Q347" s="630">
        <v>1617</v>
      </c>
    </row>
    <row r="348" spans="1:17" ht="14.4" customHeight="1" x14ac:dyDescent="0.3">
      <c r="A348" s="625" t="s">
        <v>526</v>
      </c>
      <c r="B348" s="626" t="s">
        <v>5689</v>
      </c>
      <c r="C348" s="626" t="s">
        <v>5377</v>
      </c>
      <c r="D348" s="626" t="s">
        <v>5551</v>
      </c>
      <c r="E348" s="626" t="s">
        <v>5552</v>
      </c>
      <c r="F348" s="629"/>
      <c r="G348" s="629"/>
      <c r="H348" s="629"/>
      <c r="I348" s="629"/>
      <c r="J348" s="629"/>
      <c r="K348" s="629"/>
      <c r="L348" s="629"/>
      <c r="M348" s="629"/>
      <c r="N348" s="629">
        <v>1</v>
      </c>
      <c r="O348" s="629">
        <v>4340</v>
      </c>
      <c r="P348" s="642"/>
      <c r="Q348" s="630">
        <v>4340</v>
      </c>
    </row>
    <row r="349" spans="1:17" ht="14.4" customHeight="1" x14ac:dyDescent="0.3">
      <c r="A349" s="625" t="s">
        <v>526</v>
      </c>
      <c r="B349" s="626" t="s">
        <v>5689</v>
      </c>
      <c r="C349" s="626" t="s">
        <v>5377</v>
      </c>
      <c r="D349" s="626" t="s">
        <v>5690</v>
      </c>
      <c r="E349" s="626" t="s">
        <v>5691</v>
      </c>
      <c r="F349" s="629"/>
      <c r="G349" s="629"/>
      <c r="H349" s="629"/>
      <c r="I349" s="629"/>
      <c r="J349" s="629">
        <v>2</v>
      </c>
      <c r="K349" s="629">
        <v>182</v>
      </c>
      <c r="L349" s="629"/>
      <c r="M349" s="629">
        <v>91</v>
      </c>
      <c r="N349" s="629">
        <v>2</v>
      </c>
      <c r="O349" s="629">
        <v>182</v>
      </c>
      <c r="P349" s="642"/>
      <c r="Q349" s="630">
        <v>91</v>
      </c>
    </row>
    <row r="350" spans="1:17" ht="14.4" customHeight="1" x14ac:dyDescent="0.3">
      <c r="A350" s="625" t="s">
        <v>526</v>
      </c>
      <c r="B350" s="626" t="s">
        <v>5689</v>
      </c>
      <c r="C350" s="626" t="s">
        <v>5377</v>
      </c>
      <c r="D350" s="626" t="s">
        <v>5692</v>
      </c>
      <c r="E350" s="626" t="s">
        <v>5693</v>
      </c>
      <c r="F350" s="629"/>
      <c r="G350" s="629"/>
      <c r="H350" s="629"/>
      <c r="I350" s="629"/>
      <c r="J350" s="629">
        <v>18</v>
      </c>
      <c r="K350" s="629">
        <v>1998</v>
      </c>
      <c r="L350" s="629"/>
      <c r="M350" s="629">
        <v>111</v>
      </c>
      <c r="N350" s="629">
        <v>9</v>
      </c>
      <c r="O350" s="629">
        <v>1008</v>
      </c>
      <c r="P350" s="642"/>
      <c r="Q350" s="630">
        <v>112</v>
      </c>
    </row>
    <row r="351" spans="1:17" ht="14.4" customHeight="1" x14ac:dyDescent="0.3">
      <c r="A351" s="625" t="s">
        <v>526</v>
      </c>
      <c r="B351" s="626" t="s">
        <v>5689</v>
      </c>
      <c r="C351" s="626" t="s">
        <v>5377</v>
      </c>
      <c r="D351" s="626" t="s">
        <v>5694</v>
      </c>
      <c r="E351" s="626" t="s">
        <v>5695</v>
      </c>
      <c r="F351" s="629"/>
      <c r="G351" s="629"/>
      <c r="H351" s="629"/>
      <c r="I351" s="629"/>
      <c r="J351" s="629">
        <v>2</v>
      </c>
      <c r="K351" s="629">
        <v>5838</v>
      </c>
      <c r="L351" s="629"/>
      <c r="M351" s="629">
        <v>2919</v>
      </c>
      <c r="N351" s="629">
        <v>1</v>
      </c>
      <c r="O351" s="629">
        <v>2936</v>
      </c>
      <c r="P351" s="642"/>
      <c r="Q351" s="630">
        <v>2936</v>
      </c>
    </row>
    <row r="352" spans="1:17" ht="14.4" customHeight="1" x14ac:dyDescent="0.3">
      <c r="A352" s="625" t="s">
        <v>526</v>
      </c>
      <c r="B352" s="626" t="s">
        <v>5689</v>
      </c>
      <c r="C352" s="626" t="s">
        <v>5377</v>
      </c>
      <c r="D352" s="626" t="s">
        <v>5696</v>
      </c>
      <c r="E352" s="626" t="s">
        <v>5697</v>
      </c>
      <c r="F352" s="629"/>
      <c r="G352" s="629"/>
      <c r="H352" s="629"/>
      <c r="I352" s="629"/>
      <c r="J352" s="629">
        <v>1</v>
      </c>
      <c r="K352" s="629">
        <v>222</v>
      </c>
      <c r="L352" s="629"/>
      <c r="M352" s="629">
        <v>222</v>
      </c>
      <c r="N352" s="629"/>
      <c r="O352" s="629"/>
      <c r="P352" s="642"/>
      <c r="Q352" s="630"/>
    </row>
    <row r="353" spans="1:17" ht="14.4" customHeight="1" x14ac:dyDescent="0.3">
      <c r="A353" s="625" t="s">
        <v>526</v>
      </c>
      <c r="B353" s="626" t="s">
        <v>5689</v>
      </c>
      <c r="C353" s="626" t="s">
        <v>5377</v>
      </c>
      <c r="D353" s="626" t="s">
        <v>5581</v>
      </c>
      <c r="E353" s="626" t="s">
        <v>5582</v>
      </c>
      <c r="F353" s="629">
        <v>2</v>
      </c>
      <c r="G353" s="629">
        <v>1680</v>
      </c>
      <c r="H353" s="629">
        <v>1</v>
      </c>
      <c r="I353" s="629">
        <v>840</v>
      </c>
      <c r="J353" s="629">
        <v>5</v>
      </c>
      <c r="K353" s="629">
        <v>4210</v>
      </c>
      <c r="L353" s="629">
        <v>2.5059523809523809</v>
      </c>
      <c r="M353" s="629">
        <v>842</v>
      </c>
      <c r="N353" s="629">
        <v>19</v>
      </c>
      <c r="O353" s="629">
        <v>16055</v>
      </c>
      <c r="P353" s="642">
        <v>9.5565476190476186</v>
      </c>
      <c r="Q353" s="630">
        <v>845</v>
      </c>
    </row>
    <row r="354" spans="1:17" ht="14.4" customHeight="1" x14ac:dyDescent="0.3">
      <c r="A354" s="625" t="s">
        <v>526</v>
      </c>
      <c r="B354" s="626" t="s">
        <v>5689</v>
      </c>
      <c r="C354" s="626" t="s">
        <v>5377</v>
      </c>
      <c r="D354" s="626" t="s">
        <v>5698</v>
      </c>
      <c r="E354" s="626" t="s">
        <v>5699</v>
      </c>
      <c r="F354" s="629"/>
      <c r="G354" s="629"/>
      <c r="H354" s="629"/>
      <c r="I354" s="629"/>
      <c r="J354" s="629">
        <v>2</v>
      </c>
      <c r="K354" s="629">
        <v>5596</v>
      </c>
      <c r="L354" s="629"/>
      <c r="M354" s="629">
        <v>2798</v>
      </c>
      <c r="N354" s="629">
        <v>7</v>
      </c>
      <c r="O354" s="629">
        <v>19698</v>
      </c>
      <c r="P354" s="642"/>
      <c r="Q354" s="630">
        <v>2814</v>
      </c>
    </row>
    <row r="355" spans="1:17" ht="14.4" customHeight="1" x14ac:dyDescent="0.3">
      <c r="A355" s="625" t="s">
        <v>526</v>
      </c>
      <c r="B355" s="626" t="s">
        <v>5689</v>
      </c>
      <c r="C355" s="626" t="s">
        <v>5377</v>
      </c>
      <c r="D355" s="626" t="s">
        <v>5700</v>
      </c>
      <c r="E355" s="626" t="s">
        <v>5701</v>
      </c>
      <c r="F355" s="629">
        <v>1</v>
      </c>
      <c r="G355" s="629">
        <v>671</v>
      </c>
      <c r="H355" s="629">
        <v>1</v>
      </c>
      <c r="I355" s="629">
        <v>671</v>
      </c>
      <c r="J355" s="629">
        <v>5</v>
      </c>
      <c r="K355" s="629">
        <v>3375</v>
      </c>
      <c r="L355" s="629">
        <v>5.0298062593144559</v>
      </c>
      <c r="M355" s="629">
        <v>675</v>
      </c>
      <c r="N355" s="629">
        <v>8</v>
      </c>
      <c r="O355" s="629">
        <v>5448</v>
      </c>
      <c r="P355" s="642">
        <v>8.1192250372578236</v>
      </c>
      <c r="Q355" s="630">
        <v>681</v>
      </c>
    </row>
    <row r="356" spans="1:17" ht="14.4" customHeight="1" x14ac:dyDescent="0.3">
      <c r="A356" s="625" t="s">
        <v>526</v>
      </c>
      <c r="B356" s="626" t="s">
        <v>5689</v>
      </c>
      <c r="C356" s="626" t="s">
        <v>5377</v>
      </c>
      <c r="D356" s="626" t="s">
        <v>5702</v>
      </c>
      <c r="E356" s="626" t="s">
        <v>5703</v>
      </c>
      <c r="F356" s="629">
        <v>1</v>
      </c>
      <c r="G356" s="629">
        <v>2623</v>
      </c>
      <c r="H356" s="629">
        <v>1</v>
      </c>
      <c r="I356" s="629">
        <v>2623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526</v>
      </c>
      <c r="B357" s="626" t="s">
        <v>5689</v>
      </c>
      <c r="C357" s="626" t="s">
        <v>5377</v>
      </c>
      <c r="D357" s="626" t="s">
        <v>5704</v>
      </c>
      <c r="E357" s="626" t="s">
        <v>5705</v>
      </c>
      <c r="F357" s="629"/>
      <c r="G357" s="629"/>
      <c r="H357" s="629"/>
      <c r="I357" s="629"/>
      <c r="J357" s="629"/>
      <c r="K357" s="629"/>
      <c r="L357" s="629"/>
      <c r="M357" s="629"/>
      <c r="N357" s="629">
        <v>1</v>
      </c>
      <c r="O357" s="629">
        <v>4932</v>
      </c>
      <c r="P357" s="642"/>
      <c r="Q357" s="630">
        <v>4932</v>
      </c>
    </row>
    <row r="358" spans="1:17" ht="14.4" customHeight="1" x14ac:dyDescent="0.3">
      <c r="A358" s="625" t="s">
        <v>526</v>
      </c>
      <c r="B358" s="626" t="s">
        <v>5689</v>
      </c>
      <c r="C358" s="626" t="s">
        <v>5377</v>
      </c>
      <c r="D358" s="626" t="s">
        <v>5706</v>
      </c>
      <c r="E358" s="626" t="s">
        <v>5707</v>
      </c>
      <c r="F358" s="629"/>
      <c r="G358" s="629"/>
      <c r="H358" s="629"/>
      <c r="I358" s="629"/>
      <c r="J358" s="629">
        <v>1</v>
      </c>
      <c r="K358" s="629">
        <v>4605</v>
      </c>
      <c r="L358" s="629"/>
      <c r="M358" s="629">
        <v>4605</v>
      </c>
      <c r="N358" s="629"/>
      <c r="O358" s="629"/>
      <c r="P358" s="642"/>
      <c r="Q358" s="630"/>
    </row>
    <row r="359" spans="1:17" ht="14.4" customHeight="1" x14ac:dyDescent="0.3">
      <c r="A359" s="625" t="s">
        <v>526</v>
      </c>
      <c r="B359" s="626" t="s">
        <v>5689</v>
      </c>
      <c r="C359" s="626" t="s">
        <v>5377</v>
      </c>
      <c r="D359" s="626" t="s">
        <v>5708</v>
      </c>
      <c r="E359" s="626" t="s">
        <v>5709</v>
      </c>
      <c r="F359" s="629"/>
      <c r="G359" s="629"/>
      <c r="H359" s="629"/>
      <c r="I359" s="629"/>
      <c r="J359" s="629">
        <v>2</v>
      </c>
      <c r="K359" s="629">
        <v>8536</v>
      </c>
      <c r="L359" s="629"/>
      <c r="M359" s="629">
        <v>4268</v>
      </c>
      <c r="N359" s="629"/>
      <c r="O359" s="629"/>
      <c r="P359" s="642"/>
      <c r="Q359" s="630"/>
    </row>
    <row r="360" spans="1:17" ht="14.4" customHeight="1" x14ac:dyDescent="0.3">
      <c r="A360" s="625" t="s">
        <v>526</v>
      </c>
      <c r="B360" s="626" t="s">
        <v>5689</v>
      </c>
      <c r="C360" s="626" t="s">
        <v>5377</v>
      </c>
      <c r="D360" s="626" t="s">
        <v>5710</v>
      </c>
      <c r="E360" s="626" t="s">
        <v>5711</v>
      </c>
      <c r="F360" s="629">
        <v>1</v>
      </c>
      <c r="G360" s="629">
        <v>1034</v>
      </c>
      <c r="H360" s="629">
        <v>1</v>
      </c>
      <c r="I360" s="629">
        <v>1034</v>
      </c>
      <c r="J360" s="629"/>
      <c r="K360" s="629"/>
      <c r="L360" s="629"/>
      <c r="M360" s="629"/>
      <c r="N360" s="629">
        <v>5</v>
      </c>
      <c r="O360" s="629">
        <v>5245</v>
      </c>
      <c r="P360" s="642">
        <v>5.0725338491295942</v>
      </c>
      <c r="Q360" s="630">
        <v>1049</v>
      </c>
    </row>
    <row r="361" spans="1:17" ht="14.4" customHeight="1" x14ac:dyDescent="0.3">
      <c r="A361" s="625" t="s">
        <v>526</v>
      </c>
      <c r="B361" s="626" t="s">
        <v>5689</v>
      </c>
      <c r="C361" s="626" t="s">
        <v>5377</v>
      </c>
      <c r="D361" s="626" t="s">
        <v>5712</v>
      </c>
      <c r="E361" s="626" t="s">
        <v>5713</v>
      </c>
      <c r="F361" s="629"/>
      <c r="G361" s="629"/>
      <c r="H361" s="629"/>
      <c r="I361" s="629"/>
      <c r="J361" s="629">
        <v>1</v>
      </c>
      <c r="K361" s="629">
        <v>926</v>
      </c>
      <c r="L361" s="629"/>
      <c r="M361" s="629">
        <v>926</v>
      </c>
      <c r="N361" s="629">
        <v>1</v>
      </c>
      <c r="O361" s="629">
        <v>932</v>
      </c>
      <c r="P361" s="642"/>
      <c r="Q361" s="630">
        <v>932</v>
      </c>
    </row>
    <row r="362" spans="1:17" ht="14.4" customHeight="1" x14ac:dyDescent="0.3">
      <c r="A362" s="625" t="s">
        <v>526</v>
      </c>
      <c r="B362" s="626" t="s">
        <v>5689</v>
      </c>
      <c r="C362" s="626" t="s">
        <v>5377</v>
      </c>
      <c r="D362" s="626" t="s">
        <v>5714</v>
      </c>
      <c r="E362" s="626" t="s">
        <v>5715</v>
      </c>
      <c r="F362" s="629"/>
      <c r="G362" s="629"/>
      <c r="H362" s="629"/>
      <c r="I362" s="629"/>
      <c r="J362" s="629">
        <v>3</v>
      </c>
      <c r="K362" s="629">
        <v>12270</v>
      </c>
      <c r="L362" s="629"/>
      <c r="M362" s="629">
        <v>4090</v>
      </c>
      <c r="N362" s="629">
        <v>1</v>
      </c>
      <c r="O362" s="629">
        <v>4110</v>
      </c>
      <c r="P362" s="642"/>
      <c r="Q362" s="630">
        <v>4110</v>
      </c>
    </row>
    <row r="363" spans="1:17" ht="14.4" customHeight="1" x14ac:dyDescent="0.3">
      <c r="A363" s="625" t="s">
        <v>526</v>
      </c>
      <c r="B363" s="626" t="s">
        <v>5689</v>
      </c>
      <c r="C363" s="626" t="s">
        <v>5377</v>
      </c>
      <c r="D363" s="626" t="s">
        <v>5716</v>
      </c>
      <c r="E363" s="626" t="s">
        <v>5717</v>
      </c>
      <c r="F363" s="629"/>
      <c r="G363" s="629"/>
      <c r="H363" s="629"/>
      <c r="I363" s="629"/>
      <c r="J363" s="629">
        <v>3</v>
      </c>
      <c r="K363" s="629">
        <v>3909</v>
      </c>
      <c r="L363" s="629"/>
      <c r="M363" s="629">
        <v>1303</v>
      </c>
      <c r="N363" s="629">
        <v>1</v>
      </c>
      <c r="O363" s="629">
        <v>1310</v>
      </c>
      <c r="P363" s="642"/>
      <c r="Q363" s="630">
        <v>1310</v>
      </c>
    </row>
    <row r="364" spans="1:17" ht="14.4" customHeight="1" x14ac:dyDescent="0.3">
      <c r="A364" s="625" t="s">
        <v>526</v>
      </c>
      <c r="B364" s="626" t="s">
        <v>5689</v>
      </c>
      <c r="C364" s="626" t="s">
        <v>5377</v>
      </c>
      <c r="D364" s="626" t="s">
        <v>5718</v>
      </c>
      <c r="E364" s="626" t="s">
        <v>5719</v>
      </c>
      <c r="F364" s="629"/>
      <c r="G364" s="629"/>
      <c r="H364" s="629"/>
      <c r="I364" s="629"/>
      <c r="J364" s="629">
        <v>6</v>
      </c>
      <c r="K364" s="629">
        <v>960</v>
      </c>
      <c r="L364" s="629"/>
      <c r="M364" s="629">
        <v>160</v>
      </c>
      <c r="N364" s="629">
        <v>1</v>
      </c>
      <c r="O364" s="629">
        <v>161</v>
      </c>
      <c r="P364" s="642"/>
      <c r="Q364" s="630">
        <v>161</v>
      </c>
    </row>
    <row r="365" spans="1:17" ht="14.4" customHeight="1" x14ac:dyDescent="0.3">
      <c r="A365" s="625" t="s">
        <v>526</v>
      </c>
      <c r="B365" s="626" t="s">
        <v>5689</v>
      </c>
      <c r="C365" s="626" t="s">
        <v>5377</v>
      </c>
      <c r="D365" s="626" t="s">
        <v>5720</v>
      </c>
      <c r="E365" s="626" t="s">
        <v>5721</v>
      </c>
      <c r="F365" s="629"/>
      <c r="G365" s="629"/>
      <c r="H365" s="629"/>
      <c r="I365" s="629"/>
      <c r="J365" s="629"/>
      <c r="K365" s="629"/>
      <c r="L365" s="629"/>
      <c r="M365" s="629"/>
      <c r="N365" s="629">
        <v>1</v>
      </c>
      <c r="O365" s="629">
        <v>223</v>
      </c>
      <c r="P365" s="642"/>
      <c r="Q365" s="630">
        <v>223</v>
      </c>
    </row>
    <row r="366" spans="1:17" ht="14.4" customHeight="1" x14ac:dyDescent="0.3">
      <c r="A366" s="625" t="s">
        <v>526</v>
      </c>
      <c r="B366" s="626" t="s">
        <v>5689</v>
      </c>
      <c r="C366" s="626" t="s">
        <v>5377</v>
      </c>
      <c r="D366" s="626" t="s">
        <v>5722</v>
      </c>
      <c r="E366" s="626" t="s">
        <v>5723</v>
      </c>
      <c r="F366" s="629"/>
      <c r="G366" s="629"/>
      <c r="H366" s="629"/>
      <c r="I366" s="629"/>
      <c r="J366" s="629">
        <v>1</v>
      </c>
      <c r="K366" s="629">
        <v>2498</v>
      </c>
      <c r="L366" s="629"/>
      <c r="M366" s="629">
        <v>2498</v>
      </c>
      <c r="N366" s="629"/>
      <c r="O366" s="629"/>
      <c r="P366" s="642"/>
      <c r="Q366" s="630"/>
    </row>
    <row r="367" spans="1:17" ht="14.4" customHeight="1" x14ac:dyDescent="0.3">
      <c r="A367" s="625" t="s">
        <v>526</v>
      </c>
      <c r="B367" s="626" t="s">
        <v>5689</v>
      </c>
      <c r="C367" s="626" t="s">
        <v>5377</v>
      </c>
      <c r="D367" s="626" t="s">
        <v>5724</v>
      </c>
      <c r="E367" s="626" t="s">
        <v>5725</v>
      </c>
      <c r="F367" s="629"/>
      <c r="G367" s="629"/>
      <c r="H367" s="629"/>
      <c r="I367" s="629"/>
      <c r="J367" s="629">
        <v>4</v>
      </c>
      <c r="K367" s="629">
        <v>21228</v>
      </c>
      <c r="L367" s="629"/>
      <c r="M367" s="629">
        <v>5307</v>
      </c>
      <c r="N367" s="629"/>
      <c r="O367" s="629"/>
      <c r="P367" s="642"/>
      <c r="Q367" s="630"/>
    </row>
    <row r="368" spans="1:17" ht="14.4" customHeight="1" x14ac:dyDescent="0.3">
      <c r="A368" s="625" t="s">
        <v>526</v>
      </c>
      <c r="B368" s="626" t="s">
        <v>5689</v>
      </c>
      <c r="C368" s="626" t="s">
        <v>5377</v>
      </c>
      <c r="D368" s="626" t="s">
        <v>5726</v>
      </c>
      <c r="E368" s="626" t="s">
        <v>5725</v>
      </c>
      <c r="F368" s="629"/>
      <c r="G368" s="629"/>
      <c r="H368" s="629"/>
      <c r="I368" s="629"/>
      <c r="J368" s="629"/>
      <c r="K368" s="629"/>
      <c r="L368" s="629"/>
      <c r="M368" s="629"/>
      <c r="N368" s="629">
        <v>1</v>
      </c>
      <c r="O368" s="629">
        <v>559</v>
      </c>
      <c r="P368" s="642"/>
      <c r="Q368" s="630">
        <v>559</v>
      </c>
    </row>
    <row r="369" spans="1:17" ht="14.4" customHeight="1" x14ac:dyDescent="0.3">
      <c r="A369" s="625" t="s">
        <v>526</v>
      </c>
      <c r="B369" s="626" t="s">
        <v>5689</v>
      </c>
      <c r="C369" s="626" t="s">
        <v>5377</v>
      </c>
      <c r="D369" s="626" t="s">
        <v>5727</v>
      </c>
      <c r="E369" s="626" t="s">
        <v>5728</v>
      </c>
      <c r="F369" s="629">
        <v>1</v>
      </c>
      <c r="G369" s="629">
        <v>306</v>
      </c>
      <c r="H369" s="629">
        <v>1</v>
      </c>
      <c r="I369" s="629">
        <v>306</v>
      </c>
      <c r="J369" s="629">
        <v>3</v>
      </c>
      <c r="K369" s="629">
        <v>924</v>
      </c>
      <c r="L369" s="629">
        <v>3.0196078431372548</v>
      </c>
      <c r="M369" s="629">
        <v>308</v>
      </c>
      <c r="N369" s="629">
        <v>2</v>
      </c>
      <c r="O369" s="629">
        <v>622</v>
      </c>
      <c r="P369" s="642">
        <v>2.0326797385620914</v>
      </c>
      <c r="Q369" s="630">
        <v>311</v>
      </c>
    </row>
    <row r="370" spans="1:17" ht="14.4" customHeight="1" x14ac:dyDescent="0.3">
      <c r="A370" s="625" t="s">
        <v>526</v>
      </c>
      <c r="B370" s="626" t="s">
        <v>5689</v>
      </c>
      <c r="C370" s="626" t="s">
        <v>5377</v>
      </c>
      <c r="D370" s="626" t="s">
        <v>5729</v>
      </c>
      <c r="E370" s="626" t="s">
        <v>5730</v>
      </c>
      <c r="F370" s="629"/>
      <c r="G370" s="629"/>
      <c r="H370" s="629"/>
      <c r="I370" s="629"/>
      <c r="J370" s="629">
        <v>2</v>
      </c>
      <c r="K370" s="629">
        <v>5552</v>
      </c>
      <c r="L370" s="629"/>
      <c r="M370" s="629">
        <v>2776</v>
      </c>
      <c r="N370" s="629">
        <v>1</v>
      </c>
      <c r="O370" s="629">
        <v>2792</v>
      </c>
      <c r="P370" s="642"/>
      <c r="Q370" s="630">
        <v>2792</v>
      </c>
    </row>
    <row r="371" spans="1:17" ht="14.4" customHeight="1" x14ac:dyDescent="0.3">
      <c r="A371" s="625" t="s">
        <v>526</v>
      </c>
      <c r="B371" s="626" t="s">
        <v>5689</v>
      </c>
      <c r="C371" s="626" t="s">
        <v>5377</v>
      </c>
      <c r="D371" s="626" t="s">
        <v>5731</v>
      </c>
      <c r="E371" s="626" t="s">
        <v>5732</v>
      </c>
      <c r="F371" s="629"/>
      <c r="G371" s="629"/>
      <c r="H371" s="629"/>
      <c r="I371" s="629"/>
      <c r="J371" s="629"/>
      <c r="K371" s="629"/>
      <c r="L371" s="629"/>
      <c r="M371" s="629"/>
      <c r="N371" s="629">
        <v>1</v>
      </c>
      <c r="O371" s="629">
        <v>3127</v>
      </c>
      <c r="P371" s="642"/>
      <c r="Q371" s="630">
        <v>3127</v>
      </c>
    </row>
    <row r="372" spans="1:17" ht="14.4" customHeight="1" x14ac:dyDescent="0.3">
      <c r="A372" s="625" t="s">
        <v>526</v>
      </c>
      <c r="B372" s="626" t="s">
        <v>5689</v>
      </c>
      <c r="C372" s="626" t="s">
        <v>5377</v>
      </c>
      <c r="D372" s="626" t="s">
        <v>5733</v>
      </c>
      <c r="E372" s="626" t="s">
        <v>5734</v>
      </c>
      <c r="F372" s="629"/>
      <c r="G372" s="629"/>
      <c r="H372" s="629"/>
      <c r="I372" s="629"/>
      <c r="J372" s="629">
        <v>3</v>
      </c>
      <c r="K372" s="629">
        <v>16095</v>
      </c>
      <c r="L372" s="629"/>
      <c r="M372" s="629">
        <v>5365</v>
      </c>
      <c r="N372" s="629"/>
      <c r="O372" s="629"/>
      <c r="P372" s="642"/>
      <c r="Q372" s="630"/>
    </row>
    <row r="373" spans="1:17" ht="14.4" customHeight="1" x14ac:dyDescent="0.3">
      <c r="A373" s="625" t="s">
        <v>526</v>
      </c>
      <c r="B373" s="626" t="s">
        <v>5689</v>
      </c>
      <c r="C373" s="626" t="s">
        <v>5377</v>
      </c>
      <c r="D373" s="626" t="s">
        <v>5735</v>
      </c>
      <c r="E373" s="626" t="s">
        <v>5736</v>
      </c>
      <c r="F373" s="629"/>
      <c r="G373" s="629"/>
      <c r="H373" s="629"/>
      <c r="I373" s="629"/>
      <c r="J373" s="629">
        <v>1</v>
      </c>
      <c r="K373" s="629">
        <v>148</v>
      </c>
      <c r="L373" s="629"/>
      <c r="M373" s="629">
        <v>148</v>
      </c>
      <c r="N373" s="629">
        <v>1</v>
      </c>
      <c r="O373" s="629">
        <v>149</v>
      </c>
      <c r="P373" s="642"/>
      <c r="Q373" s="630">
        <v>149</v>
      </c>
    </row>
    <row r="374" spans="1:17" ht="14.4" customHeight="1" x14ac:dyDescent="0.3">
      <c r="A374" s="625" t="s">
        <v>526</v>
      </c>
      <c r="B374" s="626" t="s">
        <v>5689</v>
      </c>
      <c r="C374" s="626" t="s">
        <v>5377</v>
      </c>
      <c r="D374" s="626" t="s">
        <v>5737</v>
      </c>
      <c r="E374" s="626" t="s">
        <v>5738</v>
      </c>
      <c r="F374" s="629"/>
      <c r="G374" s="629"/>
      <c r="H374" s="629"/>
      <c r="I374" s="629"/>
      <c r="J374" s="629">
        <v>1</v>
      </c>
      <c r="K374" s="629">
        <v>373</v>
      </c>
      <c r="L374" s="629"/>
      <c r="M374" s="629">
        <v>373</v>
      </c>
      <c r="N374" s="629">
        <v>2</v>
      </c>
      <c r="O374" s="629">
        <v>752</v>
      </c>
      <c r="P374" s="642"/>
      <c r="Q374" s="630">
        <v>376</v>
      </c>
    </row>
    <row r="375" spans="1:17" ht="14.4" customHeight="1" x14ac:dyDescent="0.3">
      <c r="A375" s="625" t="s">
        <v>526</v>
      </c>
      <c r="B375" s="626" t="s">
        <v>5689</v>
      </c>
      <c r="C375" s="626" t="s">
        <v>5377</v>
      </c>
      <c r="D375" s="626" t="s">
        <v>5739</v>
      </c>
      <c r="E375" s="626" t="s">
        <v>5740</v>
      </c>
      <c r="F375" s="629"/>
      <c r="G375" s="629"/>
      <c r="H375" s="629"/>
      <c r="I375" s="629"/>
      <c r="J375" s="629"/>
      <c r="K375" s="629"/>
      <c r="L375" s="629"/>
      <c r="M375" s="629"/>
      <c r="N375" s="629">
        <v>1</v>
      </c>
      <c r="O375" s="629">
        <v>3466</v>
      </c>
      <c r="P375" s="642"/>
      <c r="Q375" s="630">
        <v>3466</v>
      </c>
    </row>
    <row r="376" spans="1:17" ht="14.4" customHeight="1" x14ac:dyDescent="0.3">
      <c r="A376" s="625" t="s">
        <v>526</v>
      </c>
      <c r="B376" s="626" t="s">
        <v>5689</v>
      </c>
      <c r="C376" s="626" t="s">
        <v>5377</v>
      </c>
      <c r="D376" s="626" t="s">
        <v>5741</v>
      </c>
      <c r="E376" s="626" t="s">
        <v>5742</v>
      </c>
      <c r="F376" s="629"/>
      <c r="G376" s="629"/>
      <c r="H376" s="629"/>
      <c r="I376" s="629"/>
      <c r="J376" s="629"/>
      <c r="K376" s="629"/>
      <c r="L376" s="629"/>
      <c r="M376" s="629"/>
      <c r="N376" s="629">
        <v>1</v>
      </c>
      <c r="O376" s="629">
        <v>1796</v>
      </c>
      <c r="P376" s="642"/>
      <c r="Q376" s="630">
        <v>1796</v>
      </c>
    </row>
    <row r="377" spans="1:17" ht="14.4" customHeight="1" x14ac:dyDescent="0.3">
      <c r="A377" s="625" t="s">
        <v>526</v>
      </c>
      <c r="B377" s="626" t="s">
        <v>5689</v>
      </c>
      <c r="C377" s="626" t="s">
        <v>5377</v>
      </c>
      <c r="D377" s="626" t="s">
        <v>5743</v>
      </c>
      <c r="E377" s="626" t="s">
        <v>5744</v>
      </c>
      <c r="F377" s="629"/>
      <c r="G377" s="629"/>
      <c r="H377" s="629"/>
      <c r="I377" s="629"/>
      <c r="J377" s="629">
        <v>1</v>
      </c>
      <c r="K377" s="629">
        <v>3889</v>
      </c>
      <c r="L377" s="629"/>
      <c r="M377" s="629">
        <v>3889</v>
      </c>
      <c r="N377" s="629"/>
      <c r="O377" s="629"/>
      <c r="P377" s="642"/>
      <c r="Q377" s="630"/>
    </row>
    <row r="378" spans="1:17" ht="14.4" customHeight="1" x14ac:dyDescent="0.3">
      <c r="A378" s="625" t="s">
        <v>526</v>
      </c>
      <c r="B378" s="626" t="s">
        <v>5689</v>
      </c>
      <c r="C378" s="626" t="s">
        <v>5377</v>
      </c>
      <c r="D378" s="626" t="s">
        <v>5745</v>
      </c>
      <c r="E378" s="626" t="s">
        <v>5746</v>
      </c>
      <c r="F378" s="629"/>
      <c r="G378" s="629"/>
      <c r="H378" s="629"/>
      <c r="I378" s="629"/>
      <c r="J378" s="629">
        <v>3</v>
      </c>
      <c r="K378" s="629">
        <v>26100</v>
      </c>
      <c r="L378" s="629"/>
      <c r="M378" s="629">
        <v>8700</v>
      </c>
      <c r="N378" s="629">
        <v>1</v>
      </c>
      <c r="O378" s="629">
        <v>8700</v>
      </c>
      <c r="P378" s="642"/>
      <c r="Q378" s="630">
        <v>8700</v>
      </c>
    </row>
    <row r="379" spans="1:17" ht="14.4" customHeight="1" x14ac:dyDescent="0.3">
      <c r="A379" s="625" t="s">
        <v>526</v>
      </c>
      <c r="B379" s="626" t="s">
        <v>5689</v>
      </c>
      <c r="C379" s="626" t="s">
        <v>5377</v>
      </c>
      <c r="D379" s="626" t="s">
        <v>5747</v>
      </c>
      <c r="E379" s="626" t="s">
        <v>5748</v>
      </c>
      <c r="F379" s="629"/>
      <c r="G379" s="629"/>
      <c r="H379" s="629"/>
      <c r="I379" s="629"/>
      <c r="J379" s="629"/>
      <c r="K379" s="629"/>
      <c r="L379" s="629"/>
      <c r="M379" s="629"/>
      <c r="N379" s="629">
        <v>1</v>
      </c>
      <c r="O379" s="629">
        <v>686</v>
      </c>
      <c r="P379" s="642"/>
      <c r="Q379" s="630">
        <v>686</v>
      </c>
    </row>
    <row r="380" spans="1:17" ht="14.4" customHeight="1" x14ac:dyDescent="0.3">
      <c r="A380" s="625" t="s">
        <v>526</v>
      </c>
      <c r="B380" s="626" t="s">
        <v>5689</v>
      </c>
      <c r="C380" s="626" t="s">
        <v>5377</v>
      </c>
      <c r="D380" s="626" t="s">
        <v>5749</v>
      </c>
      <c r="E380" s="626" t="s">
        <v>5750</v>
      </c>
      <c r="F380" s="629"/>
      <c r="G380" s="629"/>
      <c r="H380" s="629"/>
      <c r="I380" s="629"/>
      <c r="J380" s="629"/>
      <c r="K380" s="629"/>
      <c r="L380" s="629"/>
      <c r="M380" s="629"/>
      <c r="N380" s="629">
        <v>2</v>
      </c>
      <c r="O380" s="629">
        <v>224</v>
      </c>
      <c r="P380" s="642"/>
      <c r="Q380" s="630">
        <v>112</v>
      </c>
    </row>
    <row r="381" spans="1:17" ht="14.4" customHeight="1" x14ac:dyDescent="0.3">
      <c r="A381" s="625" t="s">
        <v>526</v>
      </c>
      <c r="B381" s="626" t="s">
        <v>5689</v>
      </c>
      <c r="C381" s="626" t="s">
        <v>5377</v>
      </c>
      <c r="D381" s="626" t="s">
        <v>5751</v>
      </c>
      <c r="E381" s="626" t="s">
        <v>5752</v>
      </c>
      <c r="F381" s="629"/>
      <c r="G381" s="629"/>
      <c r="H381" s="629"/>
      <c r="I381" s="629"/>
      <c r="J381" s="629"/>
      <c r="K381" s="629"/>
      <c r="L381" s="629"/>
      <c r="M381" s="629"/>
      <c r="N381" s="629">
        <v>1</v>
      </c>
      <c r="O381" s="629">
        <v>3993</v>
      </c>
      <c r="P381" s="642"/>
      <c r="Q381" s="630">
        <v>3993</v>
      </c>
    </row>
    <row r="382" spans="1:17" ht="14.4" customHeight="1" x14ac:dyDescent="0.3">
      <c r="A382" s="625" t="s">
        <v>526</v>
      </c>
      <c r="B382" s="626" t="s">
        <v>5689</v>
      </c>
      <c r="C382" s="626" t="s">
        <v>5377</v>
      </c>
      <c r="D382" s="626" t="s">
        <v>5753</v>
      </c>
      <c r="E382" s="626" t="s">
        <v>5754</v>
      </c>
      <c r="F382" s="629"/>
      <c r="G382" s="629"/>
      <c r="H382" s="629"/>
      <c r="I382" s="629"/>
      <c r="J382" s="629">
        <v>1</v>
      </c>
      <c r="K382" s="629">
        <v>111</v>
      </c>
      <c r="L382" s="629"/>
      <c r="M382" s="629">
        <v>111</v>
      </c>
      <c r="N382" s="629"/>
      <c r="O382" s="629"/>
      <c r="P382" s="642"/>
      <c r="Q382" s="630"/>
    </row>
    <row r="383" spans="1:17" ht="14.4" customHeight="1" x14ac:dyDescent="0.3">
      <c r="A383" s="625" t="s">
        <v>526</v>
      </c>
      <c r="B383" s="626" t="s">
        <v>5689</v>
      </c>
      <c r="C383" s="626" t="s">
        <v>5377</v>
      </c>
      <c r="D383" s="626" t="s">
        <v>5755</v>
      </c>
      <c r="E383" s="626" t="s">
        <v>5756</v>
      </c>
      <c r="F383" s="629"/>
      <c r="G383" s="629"/>
      <c r="H383" s="629"/>
      <c r="I383" s="629"/>
      <c r="J383" s="629">
        <v>1</v>
      </c>
      <c r="K383" s="629">
        <v>2434</v>
      </c>
      <c r="L383" s="629"/>
      <c r="M383" s="629">
        <v>2434</v>
      </c>
      <c r="N383" s="629"/>
      <c r="O383" s="629"/>
      <c r="P383" s="642"/>
      <c r="Q383" s="630"/>
    </row>
    <row r="384" spans="1:17" ht="14.4" customHeight="1" x14ac:dyDescent="0.3">
      <c r="A384" s="625" t="s">
        <v>526</v>
      </c>
      <c r="B384" s="626" t="s">
        <v>5689</v>
      </c>
      <c r="C384" s="626" t="s">
        <v>5377</v>
      </c>
      <c r="D384" s="626" t="s">
        <v>5757</v>
      </c>
      <c r="E384" s="626" t="s">
        <v>5758</v>
      </c>
      <c r="F384" s="629"/>
      <c r="G384" s="629"/>
      <c r="H384" s="629"/>
      <c r="I384" s="629"/>
      <c r="J384" s="629"/>
      <c r="K384" s="629"/>
      <c r="L384" s="629"/>
      <c r="M384" s="629"/>
      <c r="N384" s="629">
        <v>1</v>
      </c>
      <c r="O384" s="629">
        <v>5793</v>
      </c>
      <c r="P384" s="642"/>
      <c r="Q384" s="630">
        <v>5793</v>
      </c>
    </row>
    <row r="385" spans="1:17" ht="14.4" customHeight="1" x14ac:dyDescent="0.3">
      <c r="A385" s="625" t="s">
        <v>526</v>
      </c>
      <c r="B385" s="626" t="s">
        <v>5689</v>
      </c>
      <c r="C385" s="626" t="s">
        <v>5377</v>
      </c>
      <c r="D385" s="626" t="s">
        <v>5759</v>
      </c>
      <c r="E385" s="626" t="s">
        <v>5760</v>
      </c>
      <c r="F385" s="629">
        <v>1</v>
      </c>
      <c r="G385" s="629">
        <v>3998</v>
      </c>
      <c r="H385" s="629">
        <v>1</v>
      </c>
      <c r="I385" s="629">
        <v>3998</v>
      </c>
      <c r="J385" s="629">
        <v>5</v>
      </c>
      <c r="K385" s="629">
        <v>20065</v>
      </c>
      <c r="L385" s="629">
        <v>5.0187593796898451</v>
      </c>
      <c r="M385" s="629">
        <v>4013</v>
      </c>
      <c r="N385" s="629">
        <v>4</v>
      </c>
      <c r="O385" s="629">
        <v>16132</v>
      </c>
      <c r="P385" s="642">
        <v>4.0350175087543771</v>
      </c>
      <c r="Q385" s="630">
        <v>4033</v>
      </c>
    </row>
    <row r="386" spans="1:17" ht="14.4" customHeight="1" x14ac:dyDescent="0.3">
      <c r="A386" s="625" t="s">
        <v>526</v>
      </c>
      <c r="B386" s="626" t="s">
        <v>5689</v>
      </c>
      <c r="C386" s="626" t="s">
        <v>5377</v>
      </c>
      <c r="D386" s="626" t="s">
        <v>5761</v>
      </c>
      <c r="E386" s="626" t="s">
        <v>5762</v>
      </c>
      <c r="F386" s="629"/>
      <c r="G386" s="629"/>
      <c r="H386" s="629"/>
      <c r="I386" s="629"/>
      <c r="J386" s="629">
        <v>1</v>
      </c>
      <c r="K386" s="629">
        <v>847</v>
      </c>
      <c r="L386" s="629"/>
      <c r="M386" s="629">
        <v>847</v>
      </c>
      <c r="N386" s="629"/>
      <c r="O386" s="629"/>
      <c r="P386" s="642"/>
      <c r="Q386" s="630"/>
    </row>
    <row r="387" spans="1:17" ht="14.4" customHeight="1" x14ac:dyDescent="0.3">
      <c r="A387" s="625" t="s">
        <v>526</v>
      </c>
      <c r="B387" s="626" t="s">
        <v>5689</v>
      </c>
      <c r="C387" s="626" t="s">
        <v>5377</v>
      </c>
      <c r="D387" s="626" t="s">
        <v>5641</v>
      </c>
      <c r="E387" s="626" t="s">
        <v>5642</v>
      </c>
      <c r="F387" s="629"/>
      <c r="G387" s="629"/>
      <c r="H387" s="629"/>
      <c r="I387" s="629"/>
      <c r="J387" s="629"/>
      <c r="K387" s="629"/>
      <c r="L387" s="629"/>
      <c r="M387" s="629"/>
      <c r="N387" s="629">
        <v>1</v>
      </c>
      <c r="O387" s="629">
        <v>5546</v>
      </c>
      <c r="P387" s="642"/>
      <c r="Q387" s="630">
        <v>5546</v>
      </c>
    </row>
    <row r="388" spans="1:17" ht="14.4" customHeight="1" x14ac:dyDescent="0.3">
      <c r="A388" s="625" t="s">
        <v>526</v>
      </c>
      <c r="B388" s="626" t="s">
        <v>5689</v>
      </c>
      <c r="C388" s="626" t="s">
        <v>5377</v>
      </c>
      <c r="D388" s="626" t="s">
        <v>5763</v>
      </c>
      <c r="E388" s="626" t="s">
        <v>5764</v>
      </c>
      <c r="F388" s="629"/>
      <c r="G388" s="629"/>
      <c r="H388" s="629"/>
      <c r="I388" s="629"/>
      <c r="J388" s="629">
        <v>1</v>
      </c>
      <c r="K388" s="629">
        <v>2956</v>
      </c>
      <c r="L388" s="629"/>
      <c r="M388" s="629">
        <v>2956</v>
      </c>
      <c r="N388" s="629"/>
      <c r="O388" s="629"/>
      <c r="P388" s="642"/>
      <c r="Q388" s="630"/>
    </row>
    <row r="389" spans="1:17" ht="14.4" customHeight="1" x14ac:dyDescent="0.3">
      <c r="A389" s="625" t="s">
        <v>526</v>
      </c>
      <c r="B389" s="626" t="s">
        <v>5689</v>
      </c>
      <c r="C389" s="626" t="s">
        <v>5377</v>
      </c>
      <c r="D389" s="626" t="s">
        <v>5765</v>
      </c>
      <c r="E389" s="626" t="s">
        <v>5766</v>
      </c>
      <c r="F389" s="629"/>
      <c r="G389" s="629"/>
      <c r="H389" s="629"/>
      <c r="I389" s="629"/>
      <c r="J389" s="629">
        <v>6</v>
      </c>
      <c r="K389" s="629">
        <v>47442</v>
      </c>
      <c r="L389" s="629"/>
      <c r="M389" s="629">
        <v>7907</v>
      </c>
      <c r="N389" s="629">
        <v>1</v>
      </c>
      <c r="O389" s="629">
        <v>7947</v>
      </c>
      <c r="P389" s="642"/>
      <c r="Q389" s="630">
        <v>7947</v>
      </c>
    </row>
    <row r="390" spans="1:17" ht="14.4" customHeight="1" x14ac:dyDescent="0.3">
      <c r="A390" s="625" t="s">
        <v>526</v>
      </c>
      <c r="B390" s="626" t="s">
        <v>5689</v>
      </c>
      <c r="C390" s="626" t="s">
        <v>5377</v>
      </c>
      <c r="D390" s="626" t="s">
        <v>5767</v>
      </c>
      <c r="E390" s="626" t="s">
        <v>5768</v>
      </c>
      <c r="F390" s="629"/>
      <c r="G390" s="629"/>
      <c r="H390" s="629"/>
      <c r="I390" s="629"/>
      <c r="J390" s="629">
        <v>1</v>
      </c>
      <c r="K390" s="629">
        <v>111</v>
      </c>
      <c r="L390" s="629"/>
      <c r="M390" s="629">
        <v>111</v>
      </c>
      <c r="N390" s="629"/>
      <c r="O390" s="629"/>
      <c r="P390" s="642"/>
      <c r="Q390" s="630"/>
    </row>
    <row r="391" spans="1:17" ht="14.4" customHeight="1" x14ac:dyDescent="0.3">
      <c r="A391" s="625" t="s">
        <v>526</v>
      </c>
      <c r="B391" s="626" t="s">
        <v>5689</v>
      </c>
      <c r="C391" s="626" t="s">
        <v>5377</v>
      </c>
      <c r="D391" s="626" t="s">
        <v>5769</v>
      </c>
      <c r="E391" s="626" t="s">
        <v>5770</v>
      </c>
      <c r="F391" s="629"/>
      <c r="G391" s="629"/>
      <c r="H391" s="629"/>
      <c r="I391" s="629"/>
      <c r="J391" s="629"/>
      <c r="K391" s="629"/>
      <c r="L391" s="629"/>
      <c r="M391" s="629"/>
      <c r="N391" s="629">
        <v>1</v>
      </c>
      <c r="O391" s="629">
        <v>1186</v>
      </c>
      <c r="P391" s="642"/>
      <c r="Q391" s="630">
        <v>1186</v>
      </c>
    </row>
    <row r="392" spans="1:17" ht="14.4" customHeight="1" x14ac:dyDescent="0.3">
      <c r="A392" s="625" t="s">
        <v>526</v>
      </c>
      <c r="B392" s="626" t="s">
        <v>5689</v>
      </c>
      <c r="C392" s="626" t="s">
        <v>5377</v>
      </c>
      <c r="D392" s="626" t="s">
        <v>5771</v>
      </c>
      <c r="E392" s="626" t="s">
        <v>5772</v>
      </c>
      <c r="F392" s="629"/>
      <c r="G392" s="629"/>
      <c r="H392" s="629"/>
      <c r="I392" s="629"/>
      <c r="J392" s="629">
        <v>2</v>
      </c>
      <c r="K392" s="629">
        <v>4862</v>
      </c>
      <c r="L392" s="629"/>
      <c r="M392" s="629">
        <v>2431</v>
      </c>
      <c r="N392" s="629"/>
      <c r="O392" s="629"/>
      <c r="P392" s="642"/>
      <c r="Q392" s="630"/>
    </row>
    <row r="393" spans="1:17" ht="14.4" customHeight="1" x14ac:dyDescent="0.3">
      <c r="A393" s="625" t="s">
        <v>526</v>
      </c>
      <c r="B393" s="626" t="s">
        <v>5689</v>
      </c>
      <c r="C393" s="626" t="s">
        <v>5377</v>
      </c>
      <c r="D393" s="626" t="s">
        <v>5773</v>
      </c>
      <c r="E393" s="626" t="s">
        <v>5774</v>
      </c>
      <c r="F393" s="629"/>
      <c r="G393" s="629"/>
      <c r="H393" s="629"/>
      <c r="I393" s="629"/>
      <c r="J393" s="629">
        <v>1</v>
      </c>
      <c r="K393" s="629">
        <v>3513</v>
      </c>
      <c r="L393" s="629"/>
      <c r="M393" s="629">
        <v>3513</v>
      </c>
      <c r="N393" s="629"/>
      <c r="O393" s="629"/>
      <c r="P393" s="642"/>
      <c r="Q393" s="630"/>
    </row>
    <row r="394" spans="1:17" ht="14.4" customHeight="1" x14ac:dyDescent="0.3">
      <c r="A394" s="625" t="s">
        <v>526</v>
      </c>
      <c r="B394" s="626" t="s">
        <v>5689</v>
      </c>
      <c r="C394" s="626" t="s">
        <v>5377</v>
      </c>
      <c r="D394" s="626" t="s">
        <v>5775</v>
      </c>
      <c r="E394" s="626" t="s">
        <v>5776</v>
      </c>
      <c r="F394" s="629"/>
      <c r="G394" s="629"/>
      <c r="H394" s="629"/>
      <c r="I394" s="629"/>
      <c r="J394" s="629">
        <v>1</v>
      </c>
      <c r="K394" s="629">
        <v>3740</v>
      </c>
      <c r="L394" s="629"/>
      <c r="M394" s="629">
        <v>3740</v>
      </c>
      <c r="N394" s="629"/>
      <c r="O394" s="629"/>
      <c r="P394" s="642"/>
      <c r="Q394" s="630"/>
    </row>
    <row r="395" spans="1:17" ht="14.4" customHeight="1" x14ac:dyDescent="0.3">
      <c r="A395" s="625" t="s">
        <v>526</v>
      </c>
      <c r="B395" s="626" t="s">
        <v>5689</v>
      </c>
      <c r="C395" s="626" t="s">
        <v>5377</v>
      </c>
      <c r="D395" s="626" t="s">
        <v>5777</v>
      </c>
      <c r="E395" s="626" t="s">
        <v>5778</v>
      </c>
      <c r="F395" s="629"/>
      <c r="G395" s="629"/>
      <c r="H395" s="629"/>
      <c r="I395" s="629"/>
      <c r="J395" s="629">
        <v>1</v>
      </c>
      <c r="K395" s="629">
        <v>3439</v>
      </c>
      <c r="L395" s="629"/>
      <c r="M395" s="629">
        <v>3439</v>
      </c>
      <c r="N395" s="629"/>
      <c r="O395" s="629"/>
      <c r="P395" s="642"/>
      <c r="Q395" s="630"/>
    </row>
    <row r="396" spans="1:17" ht="14.4" customHeight="1" x14ac:dyDescent="0.3">
      <c r="A396" s="625" t="s">
        <v>526</v>
      </c>
      <c r="B396" s="626" t="s">
        <v>5779</v>
      </c>
      <c r="C396" s="626" t="s">
        <v>5377</v>
      </c>
      <c r="D396" s="626" t="s">
        <v>5545</v>
      </c>
      <c r="E396" s="626" t="s">
        <v>5546</v>
      </c>
      <c r="F396" s="629"/>
      <c r="G396" s="629"/>
      <c r="H396" s="629"/>
      <c r="I396" s="629"/>
      <c r="J396" s="629"/>
      <c r="K396" s="629"/>
      <c r="L396" s="629"/>
      <c r="M396" s="629"/>
      <c r="N396" s="629">
        <v>1</v>
      </c>
      <c r="O396" s="629">
        <v>9034</v>
      </c>
      <c r="P396" s="642"/>
      <c r="Q396" s="630">
        <v>9034</v>
      </c>
    </row>
    <row r="397" spans="1:17" ht="14.4" customHeight="1" x14ac:dyDescent="0.3">
      <c r="A397" s="625" t="s">
        <v>526</v>
      </c>
      <c r="B397" s="626" t="s">
        <v>5779</v>
      </c>
      <c r="C397" s="626" t="s">
        <v>5377</v>
      </c>
      <c r="D397" s="626" t="s">
        <v>5555</v>
      </c>
      <c r="E397" s="626" t="s">
        <v>5556</v>
      </c>
      <c r="F397" s="629"/>
      <c r="G397" s="629"/>
      <c r="H397" s="629"/>
      <c r="I397" s="629"/>
      <c r="J397" s="629">
        <v>1</v>
      </c>
      <c r="K397" s="629">
        <v>800</v>
      </c>
      <c r="L397" s="629"/>
      <c r="M397" s="629">
        <v>800</v>
      </c>
      <c r="N397" s="629"/>
      <c r="O397" s="629"/>
      <c r="P397" s="642"/>
      <c r="Q397" s="630"/>
    </row>
    <row r="398" spans="1:17" ht="14.4" customHeight="1" x14ac:dyDescent="0.3">
      <c r="A398" s="625" t="s">
        <v>526</v>
      </c>
      <c r="B398" s="626" t="s">
        <v>5779</v>
      </c>
      <c r="C398" s="626" t="s">
        <v>5377</v>
      </c>
      <c r="D398" s="626" t="s">
        <v>5581</v>
      </c>
      <c r="E398" s="626" t="s">
        <v>5582</v>
      </c>
      <c r="F398" s="629"/>
      <c r="G398" s="629"/>
      <c r="H398" s="629"/>
      <c r="I398" s="629"/>
      <c r="J398" s="629">
        <v>1</v>
      </c>
      <c r="K398" s="629">
        <v>842</v>
      </c>
      <c r="L398" s="629"/>
      <c r="M398" s="629">
        <v>842</v>
      </c>
      <c r="N398" s="629"/>
      <c r="O398" s="629"/>
      <c r="P398" s="642"/>
      <c r="Q398" s="630"/>
    </row>
    <row r="399" spans="1:17" ht="14.4" customHeight="1" x14ac:dyDescent="0.3">
      <c r="A399" s="625" t="s">
        <v>526</v>
      </c>
      <c r="B399" s="626" t="s">
        <v>5779</v>
      </c>
      <c r="C399" s="626" t="s">
        <v>5377</v>
      </c>
      <c r="D399" s="626" t="s">
        <v>5623</v>
      </c>
      <c r="E399" s="626" t="s">
        <v>5624</v>
      </c>
      <c r="F399" s="629">
        <v>1</v>
      </c>
      <c r="G399" s="629">
        <v>428</v>
      </c>
      <c r="H399" s="629">
        <v>1</v>
      </c>
      <c r="I399" s="629">
        <v>428</v>
      </c>
      <c r="J399" s="629"/>
      <c r="K399" s="629"/>
      <c r="L399" s="629"/>
      <c r="M399" s="629"/>
      <c r="N399" s="629">
        <v>1</v>
      </c>
      <c r="O399" s="629">
        <v>431</v>
      </c>
      <c r="P399" s="642">
        <v>1.0070093457943925</v>
      </c>
      <c r="Q399" s="630">
        <v>431</v>
      </c>
    </row>
    <row r="400" spans="1:17" ht="14.4" customHeight="1" x14ac:dyDescent="0.3">
      <c r="A400" s="625" t="s">
        <v>526</v>
      </c>
      <c r="B400" s="626" t="s">
        <v>5779</v>
      </c>
      <c r="C400" s="626" t="s">
        <v>5377</v>
      </c>
      <c r="D400" s="626" t="s">
        <v>5780</v>
      </c>
      <c r="E400" s="626" t="s">
        <v>5781</v>
      </c>
      <c r="F400" s="629">
        <v>1</v>
      </c>
      <c r="G400" s="629">
        <v>18299</v>
      </c>
      <c r="H400" s="629">
        <v>1</v>
      </c>
      <c r="I400" s="629">
        <v>18299</v>
      </c>
      <c r="J400" s="629">
        <v>1</v>
      </c>
      <c r="K400" s="629">
        <v>18299</v>
      </c>
      <c r="L400" s="629">
        <v>1</v>
      </c>
      <c r="M400" s="629">
        <v>18299</v>
      </c>
      <c r="N400" s="629">
        <v>2</v>
      </c>
      <c r="O400" s="629">
        <v>36700</v>
      </c>
      <c r="P400" s="642">
        <v>2.0055740750860704</v>
      </c>
      <c r="Q400" s="630">
        <v>18350</v>
      </c>
    </row>
    <row r="401" spans="1:17" ht="14.4" customHeight="1" x14ac:dyDescent="0.3">
      <c r="A401" s="625" t="s">
        <v>526</v>
      </c>
      <c r="B401" s="626" t="s">
        <v>5779</v>
      </c>
      <c r="C401" s="626" t="s">
        <v>5377</v>
      </c>
      <c r="D401" s="626" t="s">
        <v>5653</v>
      </c>
      <c r="E401" s="626" t="s">
        <v>5654</v>
      </c>
      <c r="F401" s="629"/>
      <c r="G401" s="629"/>
      <c r="H401" s="629"/>
      <c r="I401" s="629"/>
      <c r="J401" s="629"/>
      <c r="K401" s="629"/>
      <c r="L401" s="629"/>
      <c r="M401" s="629"/>
      <c r="N401" s="629">
        <v>2</v>
      </c>
      <c r="O401" s="629">
        <v>0</v>
      </c>
      <c r="P401" s="642"/>
      <c r="Q401" s="630">
        <v>0</v>
      </c>
    </row>
    <row r="402" spans="1:17" ht="14.4" customHeight="1" x14ac:dyDescent="0.3">
      <c r="A402" s="625" t="s">
        <v>526</v>
      </c>
      <c r="B402" s="626" t="s">
        <v>5779</v>
      </c>
      <c r="C402" s="626" t="s">
        <v>5377</v>
      </c>
      <c r="D402" s="626" t="s">
        <v>5655</v>
      </c>
      <c r="E402" s="626" t="s">
        <v>5656</v>
      </c>
      <c r="F402" s="629"/>
      <c r="G402" s="629"/>
      <c r="H402" s="629"/>
      <c r="I402" s="629"/>
      <c r="J402" s="629"/>
      <c r="K402" s="629"/>
      <c r="L402" s="629"/>
      <c r="M402" s="629"/>
      <c r="N402" s="629">
        <v>2</v>
      </c>
      <c r="O402" s="629">
        <v>0</v>
      </c>
      <c r="P402" s="642"/>
      <c r="Q402" s="630">
        <v>0</v>
      </c>
    </row>
    <row r="403" spans="1:17" ht="14.4" customHeight="1" x14ac:dyDescent="0.3">
      <c r="A403" s="625" t="s">
        <v>526</v>
      </c>
      <c r="B403" s="626" t="s">
        <v>5779</v>
      </c>
      <c r="C403" s="626" t="s">
        <v>5377</v>
      </c>
      <c r="D403" s="626" t="s">
        <v>5659</v>
      </c>
      <c r="E403" s="626" t="s">
        <v>5660</v>
      </c>
      <c r="F403" s="629"/>
      <c r="G403" s="629"/>
      <c r="H403" s="629"/>
      <c r="I403" s="629"/>
      <c r="J403" s="629"/>
      <c r="K403" s="629"/>
      <c r="L403" s="629"/>
      <c r="M403" s="629"/>
      <c r="N403" s="629">
        <v>1</v>
      </c>
      <c r="O403" s="629">
        <v>0</v>
      </c>
      <c r="P403" s="642"/>
      <c r="Q403" s="630">
        <v>0</v>
      </c>
    </row>
    <row r="404" spans="1:17" ht="14.4" customHeight="1" x14ac:dyDescent="0.3">
      <c r="A404" s="625" t="s">
        <v>526</v>
      </c>
      <c r="B404" s="626" t="s">
        <v>5779</v>
      </c>
      <c r="C404" s="626" t="s">
        <v>5377</v>
      </c>
      <c r="D404" s="626" t="s">
        <v>5669</v>
      </c>
      <c r="E404" s="626" t="s">
        <v>5670</v>
      </c>
      <c r="F404" s="629"/>
      <c r="G404" s="629"/>
      <c r="H404" s="629"/>
      <c r="I404" s="629"/>
      <c r="J404" s="629"/>
      <c r="K404" s="629"/>
      <c r="L404" s="629"/>
      <c r="M404" s="629"/>
      <c r="N404" s="629">
        <v>2</v>
      </c>
      <c r="O404" s="629">
        <v>0</v>
      </c>
      <c r="P404" s="642"/>
      <c r="Q404" s="630">
        <v>0</v>
      </c>
    </row>
    <row r="405" spans="1:17" ht="14.4" customHeight="1" x14ac:dyDescent="0.3">
      <c r="A405" s="625" t="s">
        <v>526</v>
      </c>
      <c r="B405" s="626" t="s">
        <v>5779</v>
      </c>
      <c r="C405" s="626" t="s">
        <v>5377</v>
      </c>
      <c r="D405" s="626" t="s">
        <v>5782</v>
      </c>
      <c r="E405" s="626" t="s">
        <v>5783</v>
      </c>
      <c r="F405" s="629"/>
      <c r="G405" s="629"/>
      <c r="H405" s="629"/>
      <c r="I405" s="629"/>
      <c r="J405" s="629"/>
      <c r="K405" s="629"/>
      <c r="L405" s="629"/>
      <c r="M405" s="629"/>
      <c r="N405" s="629">
        <v>1</v>
      </c>
      <c r="O405" s="629">
        <v>0</v>
      </c>
      <c r="P405" s="642"/>
      <c r="Q405" s="630">
        <v>0</v>
      </c>
    </row>
    <row r="406" spans="1:17" ht="14.4" customHeight="1" x14ac:dyDescent="0.3">
      <c r="A406" s="625" t="s">
        <v>526</v>
      </c>
      <c r="B406" s="626" t="s">
        <v>5779</v>
      </c>
      <c r="C406" s="626" t="s">
        <v>5377</v>
      </c>
      <c r="D406" s="626" t="s">
        <v>5784</v>
      </c>
      <c r="E406" s="626" t="s">
        <v>5785</v>
      </c>
      <c r="F406" s="629"/>
      <c r="G406" s="629"/>
      <c r="H406" s="629"/>
      <c r="I406" s="629"/>
      <c r="J406" s="629"/>
      <c r="K406" s="629"/>
      <c r="L406" s="629"/>
      <c r="M406" s="629"/>
      <c r="N406" s="629">
        <v>1</v>
      </c>
      <c r="O406" s="629">
        <v>0</v>
      </c>
      <c r="P406" s="642"/>
      <c r="Q406" s="630">
        <v>0</v>
      </c>
    </row>
    <row r="407" spans="1:17" ht="14.4" customHeight="1" x14ac:dyDescent="0.3">
      <c r="A407" s="625" t="s">
        <v>526</v>
      </c>
      <c r="B407" s="626" t="s">
        <v>5779</v>
      </c>
      <c r="C407" s="626" t="s">
        <v>5377</v>
      </c>
      <c r="D407" s="626" t="s">
        <v>5671</v>
      </c>
      <c r="E407" s="626" t="s">
        <v>5672</v>
      </c>
      <c r="F407" s="629"/>
      <c r="G407" s="629"/>
      <c r="H407" s="629"/>
      <c r="I407" s="629"/>
      <c r="J407" s="629"/>
      <c r="K407" s="629"/>
      <c r="L407" s="629"/>
      <c r="M407" s="629"/>
      <c r="N407" s="629">
        <v>3</v>
      </c>
      <c r="O407" s="629">
        <v>0</v>
      </c>
      <c r="P407" s="642"/>
      <c r="Q407" s="630">
        <v>0</v>
      </c>
    </row>
    <row r="408" spans="1:17" ht="14.4" customHeight="1" x14ac:dyDescent="0.3">
      <c r="A408" s="625" t="s">
        <v>526</v>
      </c>
      <c r="B408" s="626" t="s">
        <v>5779</v>
      </c>
      <c r="C408" s="626" t="s">
        <v>5377</v>
      </c>
      <c r="D408" s="626" t="s">
        <v>5786</v>
      </c>
      <c r="E408" s="626" t="s">
        <v>5787</v>
      </c>
      <c r="F408" s="629"/>
      <c r="G408" s="629"/>
      <c r="H408" s="629"/>
      <c r="I408" s="629"/>
      <c r="J408" s="629"/>
      <c r="K408" s="629"/>
      <c r="L408" s="629"/>
      <c r="M408" s="629"/>
      <c r="N408" s="629">
        <v>2</v>
      </c>
      <c r="O408" s="629">
        <v>0</v>
      </c>
      <c r="P408" s="642"/>
      <c r="Q408" s="630">
        <v>0</v>
      </c>
    </row>
    <row r="409" spans="1:17" ht="14.4" customHeight="1" x14ac:dyDescent="0.3">
      <c r="A409" s="625" t="s">
        <v>526</v>
      </c>
      <c r="B409" s="626" t="s">
        <v>5779</v>
      </c>
      <c r="C409" s="626" t="s">
        <v>5377</v>
      </c>
      <c r="D409" s="626" t="s">
        <v>5788</v>
      </c>
      <c r="E409" s="626" t="s">
        <v>5789</v>
      </c>
      <c r="F409" s="629"/>
      <c r="G409" s="629"/>
      <c r="H409" s="629"/>
      <c r="I409" s="629"/>
      <c r="J409" s="629"/>
      <c r="K409" s="629"/>
      <c r="L409" s="629"/>
      <c r="M409" s="629"/>
      <c r="N409" s="629">
        <v>1</v>
      </c>
      <c r="O409" s="629">
        <v>0</v>
      </c>
      <c r="P409" s="642"/>
      <c r="Q409" s="630">
        <v>0</v>
      </c>
    </row>
    <row r="410" spans="1:17" ht="14.4" customHeight="1" x14ac:dyDescent="0.3">
      <c r="A410" s="625" t="s">
        <v>526</v>
      </c>
      <c r="B410" s="626" t="s">
        <v>5779</v>
      </c>
      <c r="C410" s="626" t="s">
        <v>5377</v>
      </c>
      <c r="D410" s="626" t="s">
        <v>5790</v>
      </c>
      <c r="E410" s="626" t="s">
        <v>5791</v>
      </c>
      <c r="F410" s="629"/>
      <c r="G410" s="629"/>
      <c r="H410" s="629"/>
      <c r="I410" s="629"/>
      <c r="J410" s="629"/>
      <c r="K410" s="629"/>
      <c r="L410" s="629"/>
      <c r="M410" s="629"/>
      <c r="N410" s="629">
        <v>1</v>
      </c>
      <c r="O410" s="629">
        <v>0</v>
      </c>
      <c r="P410" s="642"/>
      <c r="Q410" s="630">
        <v>0</v>
      </c>
    </row>
    <row r="411" spans="1:17" ht="14.4" customHeight="1" x14ac:dyDescent="0.3">
      <c r="A411" s="625" t="s">
        <v>526</v>
      </c>
      <c r="B411" s="626" t="s">
        <v>5792</v>
      </c>
      <c r="C411" s="626" t="s">
        <v>5377</v>
      </c>
      <c r="D411" s="626" t="s">
        <v>5793</v>
      </c>
      <c r="E411" s="626" t="s">
        <v>5794</v>
      </c>
      <c r="F411" s="629"/>
      <c r="G411" s="629"/>
      <c r="H411" s="629"/>
      <c r="I411" s="629"/>
      <c r="J411" s="629"/>
      <c r="K411" s="629"/>
      <c r="L411" s="629"/>
      <c r="M411" s="629"/>
      <c r="N411" s="629">
        <v>4</v>
      </c>
      <c r="O411" s="629">
        <v>21572</v>
      </c>
      <c r="P411" s="642"/>
      <c r="Q411" s="630">
        <v>5393</v>
      </c>
    </row>
    <row r="412" spans="1:17" ht="14.4" customHeight="1" x14ac:dyDescent="0.3">
      <c r="A412" s="625" t="s">
        <v>526</v>
      </c>
      <c r="B412" s="626" t="s">
        <v>5792</v>
      </c>
      <c r="C412" s="626" t="s">
        <v>5377</v>
      </c>
      <c r="D412" s="626" t="s">
        <v>5795</v>
      </c>
      <c r="E412" s="626" t="s">
        <v>5796</v>
      </c>
      <c r="F412" s="629"/>
      <c r="G412" s="629"/>
      <c r="H412" s="629"/>
      <c r="I412" s="629"/>
      <c r="J412" s="629"/>
      <c r="K412" s="629"/>
      <c r="L412" s="629"/>
      <c r="M412" s="629"/>
      <c r="N412" s="629">
        <v>2</v>
      </c>
      <c r="O412" s="629">
        <v>2208</v>
      </c>
      <c r="P412" s="642"/>
      <c r="Q412" s="630">
        <v>1104</v>
      </c>
    </row>
    <row r="413" spans="1:17" ht="14.4" customHeight="1" x14ac:dyDescent="0.3">
      <c r="A413" s="625" t="s">
        <v>526</v>
      </c>
      <c r="B413" s="626" t="s">
        <v>5792</v>
      </c>
      <c r="C413" s="626" t="s">
        <v>5377</v>
      </c>
      <c r="D413" s="626" t="s">
        <v>5797</v>
      </c>
      <c r="E413" s="626" t="s">
        <v>5798</v>
      </c>
      <c r="F413" s="629"/>
      <c r="G413" s="629"/>
      <c r="H413" s="629"/>
      <c r="I413" s="629"/>
      <c r="J413" s="629"/>
      <c r="K413" s="629"/>
      <c r="L413" s="629"/>
      <c r="M413" s="629"/>
      <c r="N413" s="629">
        <v>1</v>
      </c>
      <c r="O413" s="629">
        <v>3809</v>
      </c>
      <c r="P413" s="642"/>
      <c r="Q413" s="630">
        <v>3809</v>
      </c>
    </row>
    <row r="414" spans="1:17" ht="14.4" customHeight="1" x14ac:dyDescent="0.3">
      <c r="A414" s="625" t="s">
        <v>526</v>
      </c>
      <c r="B414" s="626" t="s">
        <v>5792</v>
      </c>
      <c r="C414" s="626" t="s">
        <v>5377</v>
      </c>
      <c r="D414" s="626" t="s">
        <v>5799</v>
      </c>
      <c r="E414" s="626" t="s">
        <v>5800</v>
      </c>
      <c r="F414" s="629"/>
      <c r="G414" s="629"/>
      <c r="H414" s="629"/>
      <c r="I414" s="629"/>
      <c r="J414" s="629"/>
      <c r="K414" s="629"/>
      <c r="L414" s="629"/>
      <c r="M414" s="629"/>
      <c r="N414" s="629">
        <v>3</v>
      </c>
      <c r="O414" s="629">
        <v>15678</v>
      </c>
      <c r="P414" s="642"/>
      <c r="Q414" s="630">
        <v>5226</v>
      </c>
    </row>
    <row r="415" spans="1:17" ht="14.4" customHeight="1" x14ac:dyDescent="0.3">
      <c r="A415" s="625" t="s">
        <v>526</v>
      </c>
      <c r="B415" s="626" t="s">
        <v>5792</v>
      </c>
      <c r="C415" s="626" t="s">
        <v>5377</v>
      </c>
      <c r="D415" s="626" t="s">
        <v>5801</v>
      </c>
      <c r="E415" s="626" t="s">
        <v>5802</v>
      </c>
      <c r="F415" s="629"/>
      <c r="G415" s="629"/>
      <c r="H415" s="629"/>
      <c r="I415" s="629"/>
      <c r="J415" s="629"/>
      <c r="K415" s="629"/>
      <c r="L415" s="629"/>
      <c r="M415" s="629"/>
      <c r="N415" s="629">
        <v>2</v>
      </c>
      <c r="O415" s="629">
        <v>2976</v>
      </c>
      <c r="P415" s="642"/>
      <c r="Q415" s="630">
        <v>1488</v>
      </c>
    </row>
    <row r="416" spans="1:17" ht="14.4" customHeight="1" x14ac:dyDescent="0.3">
      <c r="A416" s="625" t="s">
        <v>526</v>
      </c>
      <c r="B416" s="626" t="s">
        <v>5792</v>
      </c>
      <c r="C416" s="626" t="s">
        <v>5377</v>
      </c>
      <c r="D416" s="626" t="s">
        <v>5803</v>
      </c>
      <c r="E416" s="626" t="s">
        <v>5804</v>
      </c>
      <c r="F416" s="629"/>
      <c r="G416" s="629"/>
      <c r="H416" s="629"/>
      <c r="I416" s="629"/>
      <c r="J416" s="629"/>
      <c r="K416" s="629"/>
      <c r="L416" s="629"/>
      <c r="M416" s="629"/>
      <c r="N416" s="629">
        <v>2</v>
      </c>
      <c r="O416" s="629">
        <v>7142</v>
      </c>
      <c r="P416" s="642"/>
      <c r="Q416" s="630">
        <v>3571</v>
      </c>
    </row>
    <row r="417" spans="1:17" ht="14.4" customHeight="1" x14ac:dyDescent="0.3">
      <c r="A417" s="625" t="s">
        <v>526</v>
      </c>
      <c r="B417" s="626" t="s">
        <v>5792</v>
      </c>
      <c r="C417" s="626" t="s">
        <v>5377</v>
      </c>
      <c r="D417" s="626" t="s">
        <v>5805</v>
      </c>
      <c r="E417" s="626" t="s">
        <v>5806</v>
      </c>
      <c r="F417" s="629"/>
      <c r="G417" s="629"/>
      <c r="H417" s="629"/>
      <c r="I417" s="629"/>
      <c r="J417" s="629"/>
      <c r="K417" s="629"/>
      <c r="L417" s="629"/>
      <c r="M417" s="629"/>
      <c r="N417" s="629">
        <v>2</v>
      </c>
      <c r="O417" s="629">
        <v>5356</v>
      </c>
      <c r="P417" s="642"/>
      <c r="Q417" s="630">
        <v>2678</v>
      </c>
    </row>
    <row r="418" spans="1:17" ht="14.4" customHeight="1" x14ac:dyDescent="0.3">
      <c r="A418" s="625" t="s">
        <v>526</v>
      </c>
      <c r="B418" s="626" t="s">
        <v>5792</v>
      </c>
      <c r="C418" s="626" t="s">
        <v>5377</v>
      </c>
      <c r="D418" s="626" t="s">
        <v>5807</v>
      </c>
      <c r="E418" s="626" t="s">
        <v>5808</v>
      </c>
      <c r="F418" s="629">
        <v>1</v>
      </c>
      <c r="G418" s="629">
        <v>3900</v>
      </c>
      <c r="H418" s="629">
        <v>1</v>
      </c>
      <c r="I418" s="629">
        <v>3900</v>
      </c>
      <c r="J418" s="629"/>
      <c r="K418" s="629"/>
      <c r="L418" s="629"/>
      <c r="M418" s="629"/>
      <c r="N418" s="629">
        <v>3</v>
      </c>
      <c r="O418" s="629">
        <v>11784</v>
      </c>
      <c r="P418" s="642">
        <v>3.0215384615384617</v>
      </c>
      <c r="Q418" s="630">
        <v>3928</v>
      </c>
    </row>
    <row r="419" spans="1:17" ht="14.4" customHeight="1" x14ac:dyDescent="0.3">
      <c r="A419" s="625" t="s">
        <v>526</v>
      </c>
      <c r="B419" s="626" t="s">
        <v>5792</v>
      </c>
      <c r="C419" s="626" t="s">
        <v>5377</v>
      </c>
      <c r="D419" s="626" t="s">
        <v>5809</v>
      </c>
      <c r="E419" s="626" t="s">
        <v>5810</v>
      </c>
      <c r="F419" s="629"/>
      <c r="G419" s="629"/>
      <c r="H419" s="629"/>
      <c r="I419" s="629"/>
      <c r="J419" s="629"/>
      <c r="K419" s="629"/>
      <c r="L419" s="629"/>
      <c r="M419" s="629"/>
      <c r="N419" s="629">
        <v>8</v>
      </c>
      <c r="O419" s="629">
        <v>1376</v>
      </c>
      <c r="P419" s="642"/>
      <c r="Q419" s="630">
        <v>172</v>
      </c>
    </row>
    <row r="420" spans="1:17" ht="14.4" customHeight="1" x14ac:dyDescent="0.3">
      <c r="A420" s="625" t="s">
        <v>526</v>
      </c>
      <c r="B420" s="626" t="s">
        <v>5792</v>
      </c>
      <c r="C420" s="626" t="s">
        <v>5377</v>
      </c>
      <c r="D420" s="626" t="s">
        <v>5811</v>
      </c>
      <c r="E420" s="626" t="s">
        <v>5812</v>
      </c>
      <c r="F420" s="629"/>
      <c r="G420" s="629"/>
      <c r="H420" s="629"/>
      <c r="I420" s="629"/>
      <c r="J420" s="629"/>
      <c r="K420" s="629"/>
      <c r="L420" s="629"/>
      <c r="M420" s="629"/>
      <c r="N420" s="629">
        <v>1</v>
      </c>
      <c r="O420" s="629">
        <v>5298</v>
      </c>
      <c r="P420" s="642"/>
      <c r="Q420" s="630">
        <v>5298</v>
      </c>
    </row>
    <row r="421" spans="1:17" ht="14.4" customHeight="1" x14ac:dyDescent="0.3">
      <c r="A421" s="625" t="s">
        <v>526</v>
      </c>
      <c r="B421" s="626" t="s">
        <v>5792</v>
      </c>
      <c r="C421" s="626" t="s">
        <v>5377</v>
      </c>
      <c r="D421" s="626" t="s">
        <v>5813</v>
      </c>
      <c r="E421" s="626" t="s">
        <v>5814</v>
      </c>
      <c r="F421" s="629"/>
      <c r="G421" s="629"/>
      <c r="H421" s="629"/>
      <c r="I421" s="629"/>
      <c r="J421" s="629"/>
      <c r="K421" s="629"/>
      <c r="L421" s="629"/>
      <c r="M421" s="629"/>
      <c r="N421" s="629">
        <v>4</v>
      </c>
      <c r="O421" s="629">
        <v>1768</v>
      </c>
      <c r="P421" s="642"/>
      <c r="Q421" s="630">
        <v>442</v>
      </c>
    </row>
    <row r="422" spans="1:17" ht="14.4" customHeight="1" x14ac:dyDescent="0.3">
      <c r="A422" s="625" t="s">
        <v>526</v>
      </c>
      <c r="B422" s="626" t="s">
        <v>5792</v>
      </c>
      <c r="C422" s="626" t="s">
        <v>5377</v>
      </c>
      <c r="D422" s="626" t="s">
        <v>5815</v>
      </c>
      <c r="E422" s="626" t="s">
        <v>5816</v>
      </c>
      <c r="F422" s="629"/>
      <c r="G422" s="629"/>
      <c r="H422" s="629"/>
      <c r="I422" s="629"/>
      <c r="J422" s="629"/>
      <c r="K422" s="629"/>
      <c r="L422" s="629"/>
      <c r="M422" s="629"/>
      <c r="N422" s="629">
        <v>4</v>
      </c>
      <c r="O422" s="629">
        <v>4956</v>
      </c>
      <c r="P422" s="642"/>
      <c r="Q422" s="630">
        <v>1239</v>
      </c>
    </row>
    <row r="423" spans="1:17" ht="14.4" customHeight="1" x14ac:dyDescent="0.3">
      <c r="A423" s="625" t="s">
        <v>526</v>
      </c>
      <c r="B423" s="626" t="s">
        <v>5792</v>
      </c>
      <c r="C423" s="626" t="s">
        <v>5377</v>
      </c>
      <c r="D423" s="626" t="s">
        <v>5817</v>
      </c>
      <c r="E423" s="626" t="s">
        <v>5818</v>
      </c>
      <c r="F423" s="629"/>
      <c r="G423" s="629"/>
      <c r="H423" s="629"/>
      <c r="I423" s="629"/>
      <c r="J423" s="629"/>
      <c r="K423" s="629"/>
      <c r="L423" s="629"/>
      <c r="M423" s="629"/>
      <c r="N423" s="629">
        <v>2</v>
      </c>
      <c r="O423" s="629">
        <v>24786</v>
      </c>
      <c r="P423" s="642"/>
      <c r="Q423" s="630">
        <v>12393</v>
      </c>
    </row>
    <row r="424" spans="1:17" ht="14.4" customHeight="1" x14ac:dyDescent="0.3">
      <c r="A424" s="625" t="s">
        <v>526</v>
      </c>
      <c r="B424" s="626" t="s">
        <v>5819</v>
      </c>
      <c r="C424" s="626" t="s">
        <v>5377</v>
      </c>
      <c r="D424" s="626" t="s">
        <v>5820</v>
      </c>
      <c r="E424" s="626" t="s">
        <v>5821</v>
      </c>
      <c r="F424" s="629"/>
      <c r="G424" s="629"/>
      <c r="H424" s="629"/>
      <c r="I424" s="629"/>
      <c r="J424" s="629"/>
      <c r="K424" s="629"/>
      <c r="L424" s="629"/>
      <c r="M424" s="629"/>
      <c r="N424" s="629">
        <v>2</v>
      </c>
      <c r="O424" s="629">
        <v>354</v>
      </c>
      <c r="P424" s="642"/>
      <c r="Q424" s="630">
        <v>177</v>
      </c>
    </row>
    <row r="425" spans="1:17" ht="14.4" customHeight="1" x14ac:dyDescent="0.3">
      <c r="A425" s="625" t="s">
        <v>526</v>
      </c>
      <c r="B425" s="626" t="s">
        <v>5819</v>
      </c>
      <c r="C425" s="626" t="s">
        <v>5377</v>
      </c>
      <c r="D425" s="626" t="s">
        <v>5822</v>
      </c>
      <c r="E425" s="626" t="s">
        <v>5823</v>
      </c>
      <c r="F425" s="629"/>
      <c r="G425" s="629"/>
      <c r="H425" s="629"/>
      <c r="I425" s="629"/>
      <c r="J425" s="629"/>
      <c r="K425" s="629"/>
      <c r="L425" s="629"/>
      <c r="M425" s="629"/>
      <c r="N425" s="629">
        <v>2</v>
      </c>
      <c r="O425" s="629">
        <v>702</v>
      </c>
      <c r="P425" s="642"/>
      <c r="Q425" s="630">
        <v>351</v>
      </c>
    </row>
    <row r="426" spans="1:17" ht="14.4" customHeight="1" x14ac:dyDescent="0.3">
      <c r="A426" s="625" t="s">
        <v>526</v>
      </c>
      <c r="B426" s="626" t="s">
        <v>5819</v>
      </c>
      <c r="C426" s="626" t="s">
        <v>5377</v>
      </c>
      <c r="D426" s="626" t="s">
        <v>5824</v>
      </c>
      <c r="E426" s="626" t="s">
        <v>5825</v>
      </c>
      <c r="F426" s="629"/>
      <c r="G426" s="629"/>
      <c r="H426" s="629"/>
      <c r="I426" s="629"/>
      <c r="J426" s="629"/>
      <c r="K426" s="629"/>
      <c r="L426" s="629"/>
      <c r="M426" s="629"/>
      <c r="N426" s="629">
        <v>1</v>
      </c>
      <c r="O426" s="629">
        <v>2000</v>
      </c>
      <c r="P426" s="642"/>
      <c r="Q426" s="630">
        <v>2000</v>
      </c>
    </row>
    <row r="427" spans="1:17" ht="14.4" customHeight="1" x14ac:dyDescent="0.3">
      <c r="A427" s="625" t="s">
        <v>526</v>
      </c>
      <c r="B427" s="626" t="s">
        <v>5819</v>
      </c>
      <c r="C427" s="626" t="s">
        <v>5377</v>
      </c>
      <c r="D427" s="626" t="s">
        <v>5826</v>
      </c>
      <c r="E427" s="626" t="s">
        <v>5827</v>
      </c>
      <c r="F427" s="629">
        <v>1</v>
      </c>
      <c r="G427" s="629">
        <v>3461</v>
      </c>
      <c r="H427" s="629">
        <v>1</v>
      </c>
      <c r="I427" s="629">
        <v>3461</v>
      </c>
      <c r="J427" s="629"/>
      <c r="K427" s="629"/>
      <c r="L427" s="629"/>
      <c r="M427" s="629"/>
      <c r="N427" s="629"/>
      <c r="O427" s="629"/>
      <c r="P427" s="642"/>
      <c r="Q427" s="630"/>
    </row>
    <row r="428" spans="1:17" ht="14.4" customHeight="1" x14ac:dyDescent="0.3">
      <c r="A428" s="625" t="s">
        <v>526</v>
      </c>
      <c r="B428" s="626" t="s">
        <v>5819</v>
      </c>
      <c r="C428" s="626" t="s">
        <v>5377</v>
      </c>
      <c r="D428" s="626" t="s">
        <v>5828</v>
      </c>
      <c r="E428" s="626" t="s">
        <v>5829</v>
      </c>
      <c r="F428" s="629"/>
      <c r="G428" s="629"/>
      <c r="H428" s="629"/>
      <c r="I428" s="629"/>
      <c r="J428" s="629">
        <v>2</v>
      </c>
      <c r="K428" s="629">
        <v>1994</v>
      </c>
      <c r="L428" s="629"/>
      <c r="M428" s="629">
        <v>997</v>
      </c>
      <c r="N428" s="629"/>
      <c r="O428" s="629"/>
      <c r="P428" s="642"/>
      <c r="Q428" s="630"/>
    </row>
    <row r="429" spans="1:17" ht="14.4" customHeight="1" x14ac:dyDescent="0.3">
      <c r="A429" s="625" t="s">
        <v>526</v>
      </c>
      <c r="B429" s="626" t="s">
        <v>5819</v>
      </c>
      <c r="C429" s="626" t="s">
        <v>5377</v>
      </c>
      <c r="D429" s="626" t="s">
        <v>5830</v>
      </c>
      <c r="E429" s="626" t="s">
        <v>5831</v>
      </c>
      <c r="F429" s="629"/>
      <c r="G429" s="629"/>
      <c r="H429" s="629"/>
      <c r="I429" s="629"/>
      <c r="J429" s="629"/>
      <c r="K429" s="629"/>
      <c r="L429" s="629"/>
      <c r="M429" s="629"/>
      <c r="N429" s="629">
        <v>1</v>
      </c>
      <c r="O429" s="629">
        <v>1653</v>
      </c>
      <c r="P429" s="642"/>
      <c r="Q429" s="630">
        <v>1653</v>
      </c>
    </row>
    <row r="430" spans="1:17" ht="14.4" customHeight="1" x14ac:dyDescent="0.3">
      <c r="A430" s="625" t="s">
        <v>526</v>
      </c>
      <c r="B430" s="626" t="s">
        <v>5819</v>
      </c>
      <c r="C430" s="626" t="s">
        <v>5377</v>
      </c>
      <c r="D430" s="626" t="s">
        <v>5832</v>
      </c>
      <c r="E430" s="626" t="s">
        <v>5833</v>
      </c>
      <c r="F430" s="629"/>
      <c r="G430" s="629"/>
      <c r="H430" s="629"/>
      <c r="I430" s="629"/>
      <c r="J430" s="629">
        <v>1</v>
      </c>
      <c r="K430" s="629">
        <v>1525</v>
      </c>
      <c r="L430" s="629"/>
      <c r="M430" s="629">
        <v>1525</v>
      </c>
      <c r="N430" s="629">
        <v>1</v>
      </c>
      <c r="O430" s="629">
        <v>1529</v>
      </c>
      <c r="P430" s="642"/>
      <c r="Q430" s="630">
        <v>1529</v>
      </c>
    </row>
    <row r="431" spans="1:17" ht="14.4" customHeight="1" x14ac:dyDescent="0.3">
      <c r="A431" s="625" t="s">
        <v>526</v>
      </c>
      <c r="B431" s="626" t="s">
        <v>5819</v>
      </c>
      <c r="C431" s="626" t="s">
        <v>5377</v>
      </c>
      <c r="D431" s="626" t="s">
        <v>5741</v>
      </c>
      <c r="E431" s="626" t="s">
        <v>5742</v>
      </c>
      <c r="F431" s="629"/>
      <c r="G431" s="629"/>
      <c r="H431" s="629"/>
      <c r="I431" s="629"/>
      <c r="J431" s="629">
        <v>1</v>
      </c>
      <c r="K431" s="629">
        <v>1793</v>
      </c>
      <c r="L431" s="629"/>
      <c r="M431" s="629">
        <v>1793</v>
      </c>
      <c r="N431" s="629"/>
      <c r="O431" s="629"/>
      <c r="P431" s="642"/>
      <c r="Q431" s="630"/>
    </row>
    <row r="432" spans="1:17" ht="14.4" customHeight="1" x14ac:dyDescent="0.3">
      <c r="A432" s="625" t="s">
        <v>526</v>
      </c>
      <c r="B432" s="626" t="s">
        <v>5819</v>
      </c>
      <c r="C432" s="626" t="s">
        <v>5377</v>
      </c>
      <c r="D432" s="626" t="s">
        <v>5747</v>
      </c>
      <c r="E432" s="626" t="s">
        <v>5748</v>
      </c>
      <c r="F432" s="629"/>
      <c r="G432" s="629"/>
      <c r="H432" s="629"/>
      <c r="I432" s="629"/>
      <c r="J432" s="629">
        <v>1</v>
      </c>
      <c r="K432" s="629">
        <v>684</v>
      </c>
      <c r="L432" s="629"/>
      <c r="M432" s="629">
        <v>684</v>
      </c>
      <c r="N432" s="629">
        <v>1</v>
      </c>
      <c r="O432" s="629">
        <v>686</v>
      </c>
      <c r="P432" s="642"/>
      <c r="Q432" s="630">
        <v>686</v>
      </c>
    </row>
    <row r="433" spans="1:17" ht="14.4" customHeight="1" x14ac:dyDescent="0.3">
      <c r="A433" s="625" t="s">
        <v>526</v>
      </c>
      <c r="B433" s="626" t="s">
        <v>5819</v>
      </c>
      <c r="C433" s="626" t="s">
        <v>5377</v>
      </c>
      <c r="D433" s="626" t="s">
        <v>5834</v>
      </c>
      <c r="E433" s="626" t="s">
        <v>5835</v>
      </c>
      <c r="F433" s="629">
        <v>2</v>
      </c>
      <c r="G433" s="629">
        <v>3502</v>
      </c>
      <c r="H433" s="629">
        <v>1</v>
      </c>
      <c r="I433" s="629">
        <v>1751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526</v>
      </c>
      <c r="B434" s="626" t="s">
        <v>5819</v>
      </c>
      <c r="C434" s="626" t="s">
        <v>5377</v>
      </c>
      <c r="D434" s="626" t="s">
        <v>5836</v>
      </c>
      <c r="E434" s="626" t="s">
        <v>5837</v>
      </c>
      <c r="F434" s="629"/>
      <c r="G434" s="629"/>
      <c r="H434" s="629"/>
      <c r="I434" s="629"/>
      <c r="J434" s="629"/>
      <c r="K434" s="629"/>
      <c r="L434" s="629"/>
      <c r="M434" s="629"/>
      <c r="N434" s="629">
        <v>1</v>
      </c>
      <c r="O434" s="629">
        <v>808</v>
      </c>
      <c r="P434" s="642"/>
      <c r="Q434" s="630">
        <v>808</v>
      </c>
    </row>
    <row r="435" spans="1:17" ht="14.4" customHeight="1" x14ac:dyDescent="0.3">
      <c r="A435" s="625" t="s">
        <v>526</v>
      </c>
      <c r="B435" s="626" t="s">
        <v>5819</v>
      </c>
      <c r="C435" s="626" t="s">
        <v>5377</v>
      </c>
      <c r="D435" s="626" t="s">
        <v>5838</v>
      </c>
      <c r="E435" s="626" t="s">
        <v>5839</v>
      </c>
      <c r="F435" s="629"/>
      <c r="G435" s="629"/>
      <c r="H435" s="629"/>
      <c r="I435" s="629"/>
      <c r="J435" s="629">
        <v>2</v>
      </c>
      <c r="K435" s="629">
        <v>5246</v>
      </c>
      <c r="L435" s="629"/>
      <c r="M435" s="629">
        <v>2623</v>
      </c>
      <c r="N435" s="629"/>
      <c r="O435" s="629"/>
      <c r="P435" s="642"/>
      <c r="Q435" s="630"/>
    </row>
    <row r="436" spans="1:17" ht="14.4" customHeight="1" x14ac:dyDescent="0.3">
      <c r="A436" s="625" t="s">
        <v>526</v>
      </c>
      <c r="B436" s="626" t="s">
        <v>5840</v>
      </c>
      <c r="C436" s="626" t="s">
        <v>5377</v>
      </c>
      <c r="D436" s="626" t="s">
        <v>5555</v>
      </c>
      <c r="E436" s="626" t="s">
        <v>5556</v>
      </c>
      <c r="F436" s="629"/>
      <c r="G436" s="629"/>
      <c r="H436" s="629"/>
      <c r="I436" s="629"/>
      <c r="J436" s="629">
        <v>1</v>
      </c>
      <c r="K436" s="629">
        <v>800</v>
      </c>
      <c r="L436" s="629"/>
      <c r="M436" s="629">
        <v>800</v>
      </c>
      <c r="N436" s="629">
        <v>2</v>
      </c>
      <c r="O436" s="629">
        <v>1612</v>
      </c>
      <c r="P436" s="642"/>
      <c r="Q436" s="630">
        <v>806</v>
      </c>
    </row>
    <row r="437" spans="1:17" ht="14.4" customHeight="1" x14ac:dyDescent="0.3">
      <c r="A437" s="625" t="s">
        <v>526</v>
      </c>
      <c r="B437" s="626" t="s">
        <v>5840</v>
      </c>
      <c r="C437" s="626" t="s">
        <v>5377</v>
      </c>
      <c r="D437" s="626" t="s">
        <v>5841</v>
      </c>
      <c r="E437" s="626" t="s">
        <v>5842</v>
      </c>
      <c r="F437" s="629">
        <v>1</v>
      </c>
      <c r="G437" s="629">
        <v>904</v>
      </c>
      <c r="H437" s="629">
        <v>1</v>
      </c>
      <c r="I437" s="629">
        <v>904</v>
      </c>
      <c r="J437" s="629">
        <v>4</v>
      </c>
      <c r="K437" s="629">
        <v>3628</v>
      </c>
      <c r="L437" s="629">
        <v>4.0132743362831862</v>
      </c>
      <c r="M437" s="629">
        <v>907</v>
      </c>
      <c r="N437" s="629">
        <v>3</v>
      </c>
      <c r="O437" s="629">
        <v>2736</v>
      </c>
      <c r="P437" s="642">
        <v>3.0265486725663715</v>
      </c>
      <c r="Q437" s="630">
        <v>912</v>
      </c>
    </row>
    <row r="438" spans="1:17" ht="14.4" customHeight="1" x14ac:dyDescent="0.3">
      <c r="A438" s="625" t="s">
        <v>526</v>
      </c>
      <c r="B438" s="626" t="s">
        <v>5840</v>
      </c>
      <c r="C438" s="626" t="s">
        <v>5377</v>
      </c>
      <c r="D438" s="626" t="s">
        <v>5843</v>
      </c>
      <c r="E438" s="626" t="s">
        <v>5844</v>
      </c>
      <c r="F438" s="629">
        <v>2</v>
      </c>
      <c r="G438" s="629">
        <v>1180</v>
      </c>
      <c r="H438" s="629">
        <v>1</v>
      </c>
      <c r="I438" s="629">
        <v>590</v>
      </c>
      <c r="J438" s="629">
        <v>8</v>
      </c>
      <c r="K438" s="629">
        <v>4744</v>
      </c>
      <c r="L438" s="629">
        <v>4.0203389830508476</v>
      </c>
      <c r="M438" s="629">
        <v>593</v>
      </c>
      <c r="N438" s="629">
        <v>6</v>
      </c>
      <c r="O438" s="629">
        <v>3582</v>
      </c>
      <c r="P438" s="642">
        <v>3.035593220338983</v>
      </c>
      <c r="Q438" s="630">
        <v>597</v>
      </c>
    </row>
    <row r="439" spans="1:17" ht="14.4" customHeight="1" x14ac:dyDescent="0.3">
      <c r="A439" s="625" t="s">
        <v>526</v>
      </c>
      <c r="B439" s="626" t="s">
        <v>5840</v>
      </c>
      <c r="C439" s="626" t="s">
        <v>5377</v>
      </c>
      <c r="D439" s="626" t="s">
        <v>5845</v>
      </c>
      <c r="E439" s="626" t="s">
        <v>5846</v>
      </c>
      <c r="F439" s="629">
        <v>2</v>
      </c>
      <c r="G439" s="629">
        <v>4754</v>
      </c>
      <c r="H439" s="629">
        <v>1</v>
      </c>
      <c r="I439" s="629">
        <v>2377</v>
      </c>
      <c r="J439" s="629">
        <v>27</v>
      </c>
      <c r="K439" s="629">
        <v>64557</v>
      </c>
      <c r="L439" s="629">
        <v>13.579511989903239</v>
      </c>
      <c r="M439" s="629">
        <v>2391</v>
      </c>
      <c r="N439" s="629">
        <v>31</v>
      </c>
      <c r="O439" s="629">
        <v>74648</v>
      </c>
      <c r="P439" s="642">
        <v>15.70214556163231</v>
      </c>
      <c r="Q439" s="630">
        <v>2408</v>
      </c>
    </row>
    <row r="440" spans="1:17" ht="14.4" customHeight="1" x14ac:dyDescent="0.3">
      <c r="A440" s="625" t="s">
        <v>526</v>
      </c>
      <c r="B440" s="626" t="s">
        <v>5840</v>
      </c>
      <c r="C440" s="626" t="s">
        <v>5377</v>
      </c>
      <c r="D440" s="626" t="s">
        <v>5847</v>
      </c>
      <c r="E440" s="626" t="s">
        <v>5848</v>
      </c>
      <c r="F440" s="629"/>
      <c r="G440" s="629"/>
      <c r="H440" s="629"/>
      <c r="I440" s="629"/>
      <c r="J440" s="629"/>
      <c r="K440" s="629"/>
      <c r="L440" s="629"/>
      <c r="M440" s="629"/>
      <c r="N440" s="629">
        <v>1</v>
      </c>
      <c r="O440" s="629">
        <v>2913</v>
      </c>
      <c r="P440" s="642"/>
      <c r="Q440" s="630">
        <v>2913</v>
      </c>
    </row>
    <row r="441" spans="1:17" ht="14.4" customHeight="1" x14ac:dyDescent="0.3">
      <c r="A441" s="625" t="s">
        <v>526</v>
      </c>
      <c r="B441" s="626" t="s">
        <v>5840</v>
      </c>
      <c r="C441" s="626" t="s">
        <v>5377</v>
      </c>
      <c r="D441" s="626" t="s">
        <v>5849</v>
      </c>
      <c r="E441" s="626" t="s">
        <v>5850</v>
      </c>
      <c r="F441" s="629"/>
      <c r="G441" s="629"/>
      <c r="H441" s="629"/>
      <c r="I441" s="629"/>
      <c r="J441" s="629">
        <v>11</v>
      </c>
      <c r="K441" s="629">
        <v>7315</v>
      </c>
      <c r="L441" s="629"/>
      <c r="M441" s="629">
        <v>665</v>
      </c>
      <c r="N441" s="629"/>
      <c r="O441" s="629"/>
      <c r="P441" s="642"/>
      <c r="Q441" s="630"/>
    </row>
    <row r="442" spans="1:17" ht="14.4" customHeight="1" x14ac:dyDescent="0.3">
      <c r="A442" s="625" t="s">
        <v>526</v>
      </c>
      <c r="B442" s="626" t="s">
        <v>5840</v>
      </c>
      <c r="C442" s="626" t="s">
        <v>5377</v>
      </c>
      <c r="D442" s="626" t="s">
        <v>5851</v>
      </c>
      <c r="E442" s="626" t="s">
        <v>5852</v>
      </c>
      <c r="F442" s="629"/>
      <c r="G442" s="629"/>
      <c r="H442" s="629"/>
      <c r="I442" s="629"/>
      <c r="J442" s="629">
        <v>1</v>
      </c>
      <c r="K442" s="629">
        <v>311</v>
      </c>
      <c r="L442" s="629"/>
      <c r="M442" s="629">
        <v>311</v>
      </c>
      <c r="N442" s="629"/>
      <c r="O442" s="629"/>
      <c r="P442" s="642"/>
      <c r="Q442" s="630"/>
    </row>
    <row r="443" spans="1:17" ht="14.4" customHeight="1" x14ac:dyDescent="0.3">
      <c r="A443" s="625" t="s">
        <v>526</v>
      </c>
      <c r="B443" s="626" t="s">
        <v>5840</v>
      </c>
      <c r="C443" s="626" t="s">
        <v>5377</v>
      </c>
      <c r="D443" s="626" t="s">
        <v>5853</v>
      </c>
      <c r="E443" s="626" t="s">
        <v>5854</v>
      </c>
      <c r="F443" s="629"/>
      <c r="G443" s="629"/>
      <c r="H443" s="629"/>
      <c r="I443" s="629"/>
      <c r="J443" s="629">
        <v>1</v>
      </c>
      <c r="K443" s="629">
        <v>3108</v>
      </c>
      <c r="L443" s="629"/>
      <c r="M443" s="629">
        <v>3108</v>
      </c>
      <c r="N443" s="629">
        <v>1</v>
      </c>
      <c r="O443" s="629">
        <v>3124</v>
      </c>
      <c r="P443" s="642"/>
      <c r="Q443" s="630">
        <v>3124</v>
      </c>
    </row>
    <row r="444" spans="1:17" ht="14.4" customHeight="1" x14ac:dyDescent="0.3">
      <c r="A444" s="625" t="s">
        <v>526</v>
      </c>
      <c r="B444" s="626" t="s">
        <v>5840</v>
      </c>
      <c r="C444" s="626" t="s">
        <v>5377</v>
      </c>
      <c r="D444" s="626" t="s">
        <v>5855</v>
      </c>
      <c r="E444" s="626" t="s">
        <v>5856</v>
      </c>
      <c r="F444" s="629">
        <v>1</v>
      </c>
      <c r="G444" s="629">
        <v>347</v>
      </c>
      <c r="H444" s="629">
        <v>1</v>
      </c>
      <c r="I444" s="629">
        <v>347</v>
      </c>
      <c r="J444" s="629">
        <v>4</v>
      </c>
      <c r="K444" s="629">
        <v>1396</v>
      </c>
      <c r="L444" s="629">
        <v>4.0230547550432281</v>
      </c>
      <c r="M444" s="629">
        <v>349</v>
      </c>
      <c r="N444" s="629">
        <v>3</v>
      </c>
      <c r="O444" s="629">
        <v>1053</v>
      </c>
      <c r="P444" s="642">
        <v>3.0345821325648417</v>
      </c>
      <c r="Q444" s="630">
        <v>351</v>
      </c>
    </row>
    <row r="445" spans="1:17" ht="14.4" customHeight="1" x14ac:dyDescent="0.3">
      <c r="A445" s="625" t="s">
        <v>526</v>
      </c>
      <c r="B445" s="626" t="s">
        <v>5840</v>
      </c>
      <c r="C445" s="626" t="s">
        <v>5377</v>
      </c>
      <c r="D445" s="626" t="s">
        <v>5857</v>
      </c>
      <c r="E445" s="626" t="s">
        <v>5858</v>
      </c>
      <c r="F445" s="629"/>
      <c r="G445" s="629"/>
      <c r="H445" s="629"/>
      <c r="I445" s="629"/>
      <c r="J445" s="629">
        <v>1</v>
      </c>
      <c r="K445" s="629">
        <v>310</v>
      </c>
      <c r="L445" s="629"/>
      <c r="M445" s="629">
        <v>310</v>
      </c>
      <c r="N445" s="629"/>
      <c r="O445" s="629"/>
      <c r="P445" s="642"/>
      <c r="Q445" s="630"/>
    </row>
    <row r="446" spans="1:17" ht="14.4" customHeight="1" x14ac:dyDescent="0.3">
      <c r="A446" s="625" t="s">
        <v>526</v>
      </c>
      <c r="B446" s="626" t="s">
        <v>5840</v>
      </c>
      <c r="C446" s="626" t="s">
        <v>5377</v>
      </c>
      <c r="D446" s="626" t="s">
        <v>5859</v>
      </c>
      <c r="E446" s="626" t="s">
        <v>5860</v>
      </c>
      <c r="F446" s="629"/>
      <c r="G446" s="629"/>
      <c r="H446" s="629"/>
      <c r="I446" s="629"/>
      <c r="J446" s="629">
        <v>1</v>
      </c>
      <c r="K446" s="629">
        <v>5665</v>
      </c>
      <c r="L446" s="629"/>
      <c r="M446" s="629">
        <v>5665</v>
      </c>
      <c r="N446" s="629"/>
      <c r="O446" s="629"/>
      <c r="P446" s="642"/>
      <c r="Q446" s="630"/>
    </row>
    <row r="447" spans="1:17" ht="14.4" customHeight="1" x14ac:dyDescent="0.3">
      <c r="A447" s="625" t="s">
        <v>526</v>
      </c>
      <c r="B447" s="626" t="s">
        <v>5840</v>
      </c>
      <c r="C447" s="626" t="s">
        <v>5377</v>
      </c>
      <c r="D447" s="626" t="s">
        <v>5861</v>
      </c>
      <c r="E447" s="626" t="s">
        <v>5862</v>
      </c>
      <c r="F447" s="629"/>
      <c r="G447" s="629"/>
      <c r="H447" s="629"/>
      <c r="I447" s="629"/>
      <c r="J447" s="629">
        <v>1</v>
      </c>
      <c r="K447" s="629">
        <v>1434</v>
      </c>
      <c r="L447" s="629"/>
      <c r="M447" s="629">
        <v>1434</v>
      </c>
      <c r="N447" s="629">
        <v>3</v>
      </c>
      <c r="O447" s="629">
        <v>4338</v>
      </c>
      <c r="P447" s="642"/>
      <c r="Q447" s="630">
        <v>1446</v>
      </c>
    </row>
    <row r="448" spans="1:17" ht="14.4" customHeight="1" x14ac:dyDescent="0.3">
      <c r="A448" s="625" t="s">
        <v>526</v>
      </c>
      <c r="B448" s="626" t="s">
        <v>5840</v>
      </c>
      <c r="C448" s="626" t="s">
        <v>5377</v>
      </c>
      <c r="D448" s="626" t="s">
        <v>5863</v>
      </c>
      <c r="E448" s="626" t="s">
        <v>5864</v>
      </c>
      <c r="F448" s="629">
        <v>1</v>
      </c>
      <c r="G448" s="629">
        <v>333</v>
      </c>
      <c r="H448" s="629">
        <v>1</v>
      </c>
      <c r="I448" s="629">
        <v>333</v>
      </c>
      <c r="J448" s="629">
        <v>4</v>
      </c>
      <c r="K448" s="629">
        <v>1340</v>
      </c>
      <c r="L448" s="629">
        <v>4.0240240240240244</v>
      </c>
      <c r="M448" s="629">
        <v>335</v>
      </c>
      <c r="N448" s="629"/>
      <c r="O448" s="629"/>
      <c r="P448" s="642"/>
      <c r="Q448" s="630"/>
    </row>
    <row r="449" spans="1:17" ht="14.4" customHeight="1" x14ac:dyDescent="0.3">
      <c r="A449" s="625" t="s">
        <v>526</v>
      </c>
      <c r="B449" s="626" t="s">
        <v>5840</v>
      </c>
      <c r="C449" s="626" t="s">
        <v>5377</v>
      </c>
      <c r="D449" s="626" t="s">
        <v>5865</v>
      </c>
      <c r="E449" s="626" t="s">
        <v>5866</v>
      </c>
      <c r="F449" s="629"/>
      <c r="G449" s="629"/>
      <c r="H449" s="629"/>
      <c r="I449" s="629"/>
      <c r="J449" s="629">
        <v>3</v>
      </c>
      <c r="K449" s="629">
        <v>1029</v>
      </c>
      <c r="L449" s="629"/>
      <c r="M449" s="629">
        <v>343</v>
      </c>
      <c r="N449" s="629">
        <v>2</v>
      </c>
      <c r="O449" s="629">
        <v>692</v>
      </c>
      <c r="P449" s="642"/>
      <c r="Q449" s="630">
        <v>346</v>
      </c>
    </row>
    <row r="450" spans="1:17" ht="14.4" customHeight="1" x14ac:dyDescent="0.3">
      <c r="A450" s="625" t="s">
        <v>526</v>
      </c>
      <c r="B450" s="626" t="s">
        <v>5840</v>
      </c>
      <c r="C450" s="626" t="s">
        <v>5377</v>
      </c>
      <c r="D450" s="626" t="s">
        <v>5867</v>
      </c>
      <c r="E450" s="626" t="s">
        <v>5868</v>
      </c>
      <c r="F450" s="629"/>
      <c r="G450" s="629"/>
      <c r="H450" s="629"/>
      <c r="I450" s="629"/>
      <c r="J450" s="629">
        <v>1</v>
      </c>
      <c r="K450" s="629">
        <v>6774</v>
      </c>
      <c r="L450" s="629"/>
      <c r="M450" s="629">
        <v>6774</v>
      </c>
      <c r="N450" s="629">
        <v>2</v>
      </c>
      <c r="O450" s="629">
        <v>13638</v>
      </c>
      <c r="P450" s="642"/>
      <c r="Q450" s="630">
        <v>6819</v>
      </c>
    </row>
    <row r="451" spans="1:17" ht="14.4" customHeight="1" x14ac:dyDescent="0.3">
      <c r="A451" s="625" t="s">
        <v>526</v>
      </c>
      <c r="B451" s="626" t="s">
        <v>5869</v>
      </c>
      <c r="C451" s="626" t="s">
        <v>5377</v>
      </c>
      <c r="D451" s="626" t="s">
        <v>5870</v>
      </c>
      <c r="E451" s="626" t="s">
        <v>5871</v>
      </c>
      <c r="F451" s="629"/>
      <c r="G451" s="629"/>
      <c r="H451" s="629"/>
      <c r="I451" s="629"/>
      <c r="J451" s="629"/>
      <c r="K451" s="629"/>
      <c r="L451" s="629"/>
      <c r="M451" s="629"/>
      <c r="N451" s="629">
        <v>2</v>
      </c>
      <c r="O451" s="629">
        <v>3538</v>
      </c>
      <c r="P451" s="642"/>
      <c r="Q451" s="630">
        <v>1769</v>
      </c>
    </row>
    <row r="452" spans="1:17" ht="14.4" customHeight="1" x14ac:dyDescent="0.3">
      <c r="A452" s="625" t="s">
        <v>526</v>
      </c>
      <c r="B452" s="626" t="s">
        <v>5360</v>
      </c>
      <c r="C452" s="626" t="s">
        <v>5366</v>
      </c>
      <c r="D452" s="626" t="s">
        <v>5522</v>
      </c>
      <c r="E452" s="626" t="s">
        <v>5523</v>
      </c>
      <c r="F452" s="629"/>
      <c r="G452" s="629"/>
      <c r="H452" s="629"/>
      <c r="I452" s="629"/>
      <c r="J452" s="629">
        <v>5</v>
      </c>
      <c r="K452" s="629">
        <v>11550</v>
      </c>
      <c r="L452" s="629"/>
      <c r="M452" s="629">
        <v>2310</v>
      </c>
      <c r="N452" s="629">
        <v>8</v>
      </c>
      <c r="O452" s="629">
        <v>18480</v>
      </c>
      <c r="P452" s="642"/>
      <c r="Q452" s="630">
        <v>2310</v>
      </c>
    </row>
    <row r="453" spans="1:17" ht="14.4" customHeight="1" x14ac:dyDescent="0.3">
      <c r="A453" s="625" t="s">
        <v>526</v>
      </c>
      <c r="B453" s="626" t="s">
        <v>5360</v>
      </c>
      <c r="C453" s="626" t="s">
        <v>5366</v>
      </c>
      <c r="D453" s="626" t="s">
        <v>5496</v>
      </c>
      <c r="E453" s="626" t="s">
        <v>5497</v>
      </c>
      <c r="F453" s="629"/>
      <c r="G453" s="629"/>
      <c r="H453" s="629"/>
      <c r="I453" s="629"/>
      <c r="J453" s="629"/>
      <c r="K453" s="629"/>
      <c r="L453" s="629"/>
      <c r="M453" s="629"/>
      <c r="N453" s="629">
        <v>48</v>
      </c>
      <c r="O453" s="629">
        <v>43428</v>
      </c>
      <c r="P453" s="642"/>
      <c r="Q453" s="630">
        <v>904.75</v>
      </c>
    </row>
    <row r="454" spans="1:17" ht="14.4" customHeight="1" x14ac:dyDescent="0.3">
      <c r="A454" s="625" t="s">
        <v>526</v>
      </c>
      <c r="B454" s="626" t="s">
        <v>5360</v>
      </c>
      <c r="C454" s="626" t="s">
        <v>5366</v>
      </c>
      <c r="D454" s="626" t="s">
        <v>5872</v>
      </c>
      <c r="E454" s="626" t="s">
        <v>5873</v>
      </c>
      <c r="F454" s="629">
        <v>1</v>
      </c>
      <c r="G454" s="629">
        <v>3851</v>
      </c>
      <c r="H454" s="629">
        <v>1</v>
      </c>
      <c r="I454" s="629">
        <v>3851</v>
      </c>
      <c r="J454" s="629"/>
      <c r="K454" s="629"/>
      <c r="L454" s="629"/>
      <c r="M454" s="629"/>
      <c r="N454" s="629"/>
      <c r="O454" s="629"/>
      <c r="P454" s="642"/>
      <c r="Q454" s="630"/>
    </row>
    <row r="455" spans="1:17" ht="14.4" customHeight="1" x14ac:dyDescent="0.3">
      <c r="A455" s="625" t="s">
        <v>526</v>
      </c>
      <c r="B455" s="626" t="s">
        <v>5360</v>
      </c>
      <c r="C455" s="626" t="s">
        <v>5366</v>
      </c>
      <c r="D455" s="626" t="s">
        <v>5874</v>
      </c>
      <c r="E455" s="626" t="s">
        <v>5875</v>
      </c>
      <c r="F455" s="629">
        <v>1</v>
      </c>
      <c r="G455" s="629">
        <v>800</v>
      </c>
      <c r="H455" s="629">
        <v>1</v>
      </c>
      <c r="I455" s="629">
        <v>800</v>
      </c>
      <c r="J455" s="629"/>
      <c r="K455" s="629"/>
      <c r="L455" s="629"/>
      <c r="M455" s="629"/>
      <c r="N455" s="629"/>
      <c r="O455" s="629"/>
      <c r="P455" s="642"/>
      <c r="Q455" s="630"/>
    </row>
    <row r="456" spans="1:17" ht="14.4" customHeight="1" x14ac:dyDescent="0.3">
      <c r="A456" s="625" t="s">
        <v>526</v>
      </c>
      <c r="B456" s="626" t="s">
        <v>5360</v>
      </c>
      <c r="C456" s="626" t="s">
        <v>5366</v>
      </c>
      <c r="D456" s="626" t="s">
        <v>5876</v>
      </c>
      <c r="E456" s="626" t="s">
        <v>5877</v>
      </c>
      <c r="F456" s="629">
        <v>1</v>
      </c>
      <c r="G456" s="629">
        <v>296.10000000000002</v>
      </c>
      <c r="H456" s="629">
        <v>1</v>
      </c>
      <c r="I456" s="629">
        <v>296.10000000000002</v>
      </c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526</v>
      </c>
      <c r="B457" s="626" t="s">
        <v>5360</v>
      </c>
      <c r="C457" s="626" t="s">
        <v>5366</v>
      </c>
      <c r="D457" s="626" t="s">
        <v>5369</v>
      </c>
      <c r="E457" s="626" t="s">
        <v>5370</v>
      </c>
      <c r="F457" s="629"/>
      <c r="G457" s="629"/>
      <c r="H457" s="629"/>
      <c r="I457" s="629"/>
      <c r="J457" s="629">
        <v>1</v>
      </c>
      <c r="K457" s="629">
        <v>242.64</v>
      </c>
      <c r="L457" s="629"/>
      <c r="M457" s="629">
        <v>242.64</v>
      </c>
      <c r="N457" s="629">
        <v>1</v>
      </c>
      <c r="O457" s="629">
        <v>242.64</v>
      </c>
      <c r="P457" s="642"/>
      <c r="Q457" s="630">
        <v>242.64</v>
      </c>
    </row>
    <row r="458" spans="1:17" ht="14.4" customHeight="1" x14ac:dyDescent="0.3">
      <c r="A458" s="625" t="s">
        <v>526</v>
      </c>
      <c r="B458" s="626" t="s">
        <v>5360</v>
      </c>
      <c r="C458" s="626" t="s">
        <v>5377</v>
      </c>
      <c r="D458" s="626" t="s">
        <v>5498</v>
      </c>
      <c r="E458" s="626" t="s">
        <v>5499</v>
      </c>
      <c r="F458" s="629">
        <v>44</v>
      </c>
      <c r="G458" s="629">
        <v>8052</v>
      </c>
      <c r="H458" s="629">
        <v>1</v>
      </c>
      <c r="I458" s="629">
        <v>183</v>
      </c>
      <c r="J458" s="629">
        <v>37</v>
      </c>
      <c r="K458" s="629">
        <v>6845</v>
      </c>
      <c r="L458" s="629">
        <v>0.85009935419771487</v>
      </c>
      <c r="M458" s="629">
        <v>185</v>
      </c>
      <c r="N458" s="629">
        <v>46</v>
      </c>
      <c r="O458" s="629">
        <v>8510</v>
      </c>
      <c r="P458" s="642">
        <v>1.0568802781917537</v>
      </c>
      <c r="Q458" s="630">
        <v>185</v>
      </c>
    </row>
    <row r="459" spans="1:17" ht="14.4" customHeight="1" x14ac:dyDescent="0.3">
      <c r="A459" s="625" t="s">
        <v>526</v>
      </c>
      <c r="B459" s="626" t="s">
        <v>5360</v>
      </c>
      <c r="C459" s="626" t="s">
        <v>5377</v>
      </c>
      <c r="D459" s="626" t="s">
        <v>5388</v>
      </c>
      <c r="E459" s="626" t="s">
        <v>5389</v>
      </c>
      <c r="F459" s="629"/>
      <c r="G459" s="629"/>
      <c r="H459" s="629"/>
      <c r="I459" s="629"/>
      <c r="J459" s="629">
        <v>4</v>
      </c>
      <c r="K459" s="629">
        <v>1332</v>
      </c>
      <c r="L459" s="629"/>
      <c r="M459" s="629">
        <v>333</v>
      </c>
      <c r="N459" s="629">
        <v>1</v>
      </c>
      <c r="O459" s="629">
        <v>335</v>
      </c>
      <c r="P459" s="642"/>
      <c r="Q459" s="630">
        <v>335</v>
      </c>
    </row>
    <row r="460" spans="1:17" ht="14.4" customHeight="1" x14ac:dyDescent="0.3">
      <c r="A460" s="625" t="s">
        <v>526</v>
      </c>
      <c r="B460" s="626" t="s">
        <v>5360</v>
      </c>
      <c r="C460" s="626" t="s">
        <v>5377</v>
      </c>
      <c r="D460" s="626" t="s">
        <v>5500</v>
      </c>
      <c r="E460" s="626" t="s">
        <v>5501</v>
      </c>
      <c r="F460" s="629">
        <v>1</v>
      </c>
      <c r="G460" s="629">
        <v>850</v>
      </c>
      <c r="H460" s="629">
        <v>1</v>
      </c>
      <c r="I460" s="629">
        <v>850</v>
      </c>
      <c r="J460" s="629">
        <v>1</v>
      </c>
      <c r="K460" s="629">
        <v>852</v>
      </c>
      <c r="L460" s="629">
        <v>1.0023529411764707</v>
      </c>
      <c r="M460" s="629">
        <v>852</v>
      </c>
      <c r="N460" s="629">
        <v>4</v>
      </c>
      <c r="O460" s="629">
        <v>2812</v>
      </c>
      <c r="P460" s="642">
        <v>3.3082352941176469</v>
      </c>
      <c r="Q460" s="630">
        <v>703</v>
      </c>
    </row>
    <row r="461" spans="1:17" ht="14.4" customHeight="1" x14ac:dyDescent="0.3">
      <c r="A461" s="625" t="s">
        <v>526</v>
      </c>
      <c r="B461" s="626" t="s">
        <v>5360</v>
      </c>
      <c r="C461" s="626" t="s">
        <v>5377</v>
      </c>
      <c r="D461" s="626" t="s">
        <v>5394</v>
      </c>
      <c r="E461" s="626" t="s">
        <v>5395</v>
      </c>
      <c r="F461" s="629">
        <v>1</v>
      </c>
      <c r="G461" s="629">
        <v>603</v>
      </c>
      <c r="H461" s="629">
        <v>1</v>
      </c>
      <c r="I461" s="629">
        <v>603</v>
      </c>
      <c r="J461" s="629">
        <v>6</v>
      </c>
      <c r="K461" s="629">
        <v>3624</v>
      </c>
      <c r="L461" s="629">
        <v>6.0099502487562191</v>
      </c>
      <c r="M461" s="629">
        <v>604</v>
      </c>
      <c r="N461" s="629">
        <v>3</v>
      </c>
      <c r="O461" s="629">
        <v>1818</v>
      </c>
      <c r="P461" s="642">
        <v>3.0149253731343282</v>
      </c>
      <c r="Q461" s="630">
        <v>606</v>
      </c>
    </row>
    <row r="462" spans="1:17" ht="14.4" customHeight="1" x14ac:dyDescent="0.3">
      <c r="A462" s="625" t="s">
        <v>526</v>
      </c>
      <c r="B462" s="626" t="s">
        <v>5360</v>
      </c>
      <c r="C462" s="626" t="s">
        <v>5377</v>
      </c>
      <c r="D462" s="626" t="s">
        <v>5555</v>
      </c>
      <c r="E462" s="626" t="s">
        <v>5556</v>
      </c>
      <c r="F462" s="629">
        <v>0</v>
      </c>
      <c r="G462" s="629">
        <v>0</v>
      </c>
      <c r="H462" s="629"/>
      <c r="I462" s="629"/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526</v>
      </c>
      <c r="B463" s="626" t="s">
        <v>5360</v>
      </c>
      <c r="C463" s="626" t="s">
        <v>5377</v>
      </c>
      <c r="D463" s="626" t="s">
        <v>5400</v>
      </c>
      <c r="E463" s="626" t="s">
        <v>5401</v>
      </c>
      <c r="F463" s="629"/>
      <c r="G463" s="629"/>
      <c r="H463" s="629"/>
      <c r="I463" s="629"/>
      <c r="J463" s="629">
        <v>4</v>
      </c>
      <c r="K463" s="629">
        <v>2528</v>
      </c>
      <c r="L463" s="629"/>
      <c r="M463" s="629">
        <v>632</v>
      </c>
      <c r="N463" s="629">
        <v>4</v>
      </c>
      <c r="O463" s="629">
        <v>2540</v>
      </c>
      <c r="P463" s="642"/>
      <c r="Q463" s="630">
        <v>635</v>
      </c>
    </row>
    <row r="464" spans="1:17" ht="14.4" customHeight="1" x14ac:dyDescent="0.3">
      <c r="A464" s="625" t="s">
        <v>526</v>
      </c>
      <c r="B464" s="626" t="s">
        <v>5360</v>
      </c>
      <c r="C464" s="626" t="s">
        <v>5377</v>
      </c>
      <c r="D464" s="626" t="s">
        <v>5528</v>
      </c>
      <c r="E464" s="626" t="s">
        <v>5505</v>
      </c>
      <c r="F464" s="629">
        <v>8</v>
      </c>
      <c r="G464" s="629">
        <v>7528</v>
      </c>
      <c r="H464" s="629">
        <v>1</v>
      </c>
      <c r="I464" s="629">
        <v>941</v>
      </c>
      <c r="J464" s="629"/>
      <c r="K464" s="629"/>
      <c r="L464" s="629"/>
      <c r="M464" s="629"/>
      <c r="N464" s="629">
        <v>2</v>
      </c>
      <c r="O464" s="629">
        <v>1886</v>
      </c>
      <c r="P464" s="642">
        <v>0.25053134962805523</v>
      </c>
      <c r="Q464" s="630">
        <v>943</v>
      </c>
    </row>
    <row r="465" spans="1:17" ht="14.4" customHeight="1" x14ac:dyDescent="0.3">
      <c r="A465" s="625" t="s">
        <v>526</v>
      </c>
      <c r="B465" s="626" t="s">
        <v>5360</v>
      </c>
      <c r="C465" s="626" t="s">
        <v>5377</v>
      </c>
      <c r="D465" s="626" t="s">
        <v>5404</v>
      </c>
      <c r="E465" s="626" t="s">
        <v>5405</v>
      </c>
      <c r="F465" s="629">
        <v>173</v>
      </c>
      <c r="G465" s="629">
        <v>39790</v>
      </c>
      <c r="H465" s="629">
        <v>1</v>
      </c>
      <c r="I465" s="629">
        <v>230</v>
      </c>
      <c r="J465" s="629">
        <v>244</v>
      </c>
      <c r="K465" s="629">
        <v>56364</v>
      </c>
      <c r="L465" s="629">
        <v>1.4165368182960543</v>
      </c>
      <c r="M465" s="629">
        <v>231</v>
      </c>
      <c r="N465" s="629">
        <v>223</v>
      </c>
      <c r="O465" s="629">
        <v>51736</v>
      </c>
      <c r="P465" s="642">
        <v>1.3002261874842926</v>
      </c>
      <c r="Q465" s="630">
        <v>232</v>
      </c>
    </row>
    <row r="466" spans="1:17" ht="14.4" customHeight="1" x14ac:dyDescent="0.3">
      <c r="A466" s="625" t="s">
        <v>526</v>
      </c>
      <c r="B466" s="626" t="s">
        <v>5360</v>
      </c>
      <c r="C466" s="626" t="s">
        <v>5377</v>
      </c>
      <c r="D466" s="626" t="s">
        <v>5406</v>
      </c>
      <c r="E466" s="626" t="s">
        <v>5407</v>
      </c>
      <c r="F466" s="629">
        <v>15</v>
      </c>
      <c r="G466" s="629">
        <v>2565</v>
      </c>
      <c r="H466" s="629">
        <v>1</v>
      </c>
      <c r="I466" s="629">
        <v>171</v>
      </c>
      <c r="J466" s="629">
        <v>30</v>
      </c>
      <c r="K466" s="629">
        <v>5160</v>
      </c>
      <c r="L466" s="629">
        <v>2.0116959064327484</v>
      </c>
      <c r="M466" s="629">
        <v>172</v>
      </c>
      <c r="N466" s="629">
        <v>8</v>
      </c>
      <c r="O466" s="629">
        <v>1376</v>
      </c>
      <c r="P466" s="642">
        <v>0.53645224171539962</v>
      </c>
      <c r="Q466" s="630">
        <v>172</v>
      </c>
    </row>
    <row r="467" spans="1:17" ht="14.4" customHeight="1" x14ac:dyDescent="0.3">
      <c r="A467" s="625" t="s">
        <v>526</v>
      </c>
      <c r="B467" s="626" t="s">
        <v>5360</v>
      </c>
      <c r="C467" s="626" t="s">
        <v>5377</v>
      </c>
      <c r="D467" s="626" t="s">
        <v>5408</v>
      </c>
      <c r="E467" s="626" t="s">
        <v>5409</v>
      </c>
      <c r="F467" s="629">
        <v>807</v>
      </c>
      <c r="G467" s="629">
        <v>64560</v>
      </c>
      <c r="H467" s="629">
        <v>1</v>
      </c>
      <c r="I467" s="629">
        <v>80</v>
      </c>
      <c r="J467" s="629">
        <v>1280</v>
      </c>
      <c r="K467" s="629">
        <v>103680</v>
      </c>
      <c r="L467" s="629">
        <v>1.6059479553903346</v>
      </c>
      <c r="M467" s="629">
        <v>81</v>
      </c>
      <c r="N467" s="629">
        <v>1116</v>
      </c>
      <c r="O467" s="629">
        <v>91512</v>
      </c>
      <c r="P467" s="642">
        <v>1.4174721189591077</v>
      </c>
      <c r="Q467" s="630">
        <v>82</v>
      </c>
    </row>
    <row r="468" spans="1:17" ht="14.4" customHeight="1" x14ac:dyDescent="0.3">
      <c r="A468" s="625" t="s">
        <v>526</v>
      </c>
      <c r="B468" s="626" t="s">
        <v>5360</v>
      </c>
      <c r="C468" s="626" t="s">
        <v>5377</v>
      </c>
      <c r="D468" s="626" t="s">
        <v>5502</v>
      </c>
      <c r="E468" s="626" t="s">
        <v>5503</v>
      </c>
      <c r="F468" s="629">
        <v>491</v>
      </c>
      <c r="G468" s="629">
        <v>256302</v>
      </c>
      <c r="H468" s="629">
        <v>1</v>
      </c>
      <c r="I468" s="629">
        <v>522</v>
      </c>
      <c r="J468" s="629">
        <v>601</v>
      </c>
      <c r="K468" s="629">
        <v>314323</v>
      </c>
      <c r="L468" s="629">
        <v>1.2263774765706081</v>
      </c>
      <c r="M468" s="629">
        <v>523</v>
      </c>
      <c r="N468" s="629">
        <v>472</v>
      </c>
      <c r="O468" s="629">
        <v>247328</v>
      </c>
      <c r="P468" s="642">
        <v>0.96498661734984514</v>
      </c>
      <c r="Q468" s="630">
        <v>524</v>
      </c>
    </row>
    <row r="469" spans="1:17" ht="14.4" customHeight="1" x14ac:dyDescent="0.3">
      <c r="A469" s="625" t="s">
        <v>526</v>
      </c>
      <c r="B469" s="626" t="s">
        <v>5360</v>
      </c>
      <c r="C469" s="626" t="s">
        <v>5377</v>
      </c>
      <c r="D469" s="626" t="s">
        <v>5504</v>
      </c>
      <c r="E469" s="626" t="s">
        <v>5505</v>
      </c>
      <c r="F469" s="629">
        <v>128</v>
      </c>
      <c r="G469" s="629">
        <v>93696</v>
      </c>
      <c r="H469" s="629">
        <v>1</v>
      </c>
      <c r="I469" s="629">
        <v>732</v>
      </c>
      <c r="J469" s="629">
        <v>96</v>
      </c>
      <c r="K469" s="629">
        <v>70368</v>
      </c>
      <c r="L469" s="629">
        <v>0.75102459016393441</v>
      </c>
      <c r="M469" s="629">
        <v>733</v>
      </c>
      <c r="N469" s="629">
        <v>48</v>
      </c>
      <c r="O469" s="629">
        <v>35232</v>
      </c>
      <c r="P469" s="642">
        <v>0.37602459016393441</v>
      </c>
      <c r="Q469" s="630">
        <v>734</v>
      </c>
    </row>
    <row r="470" spans="1:17" ht="14.4" customHeight="1" x14ac:dyDescent="0.3">
      <c r="A470" s="625" t="s">
        <v>526</v>
      </c>
      <c r="B470" s="626" t="s">
        <v>5360</v>
      </c>
      <c r="C470" s="626" t="s">
        <v>5377</v>
      </c>
      <c r="D470" s="626" t="s">
        <v>5414</v>
      </c>
      <c r="E470" s="626" t="s">
        <v>5415</v>
      </c>
      <c r="F470" s="629">
        <v>2</v>
      </c>
      <c r="G470" s="629">
        <v>310</v>
      </c>
      <c r="H470" s="629">
        <v>1</v>
      </c>
      <c r="I470" s="629">
        <v>155</v>
      </c>
      <c r="J470" s="629">
        <v>7</v>
      </c>
      <c r="K470" s="629">
        <v>1092</v>
      </c>
      <c r="L470" s="629">
        <v>3.5225806451612902</v>
      </c>
      <c r="M470" s="629">
        <v>156</v>
      </c>
      <c r="N470" s="629"/>
      <c r="O470" s="629"/>
      <c r="P470" s="642"/>
      <c r="Q470" s="630"/>
    </row>
    <row r="471" spans="1:17" ht="14.4" customHeight="1" x14ac:dyDescent="0.3">
      <c r="A471" s="625" t="s">
        <v>526</v>
      </c>
      <c r="B471" s="626" t="s">
        <v>5360</v>
      </c>
      <c r="C471" s="626" t="s">
        <v>5377</v>
      </c>
      <c r="D471" s="626" t="s">
        <v>5418</v>
      </c>
      <c r="E471" s="626" t="s">
        <v>5407</v>
      </c>
      <c r="F471" s="629">
        <v>53</v>
      </c>
      <c r="G471" s="629">
        <v>10865</v>
      </c>
      <c r="H471" s="629">
        <v>1</v>
      </c>
      <c r="I471" s="629">
        <v>205</v>
      </c>
      <c r="J471" s="629">
        <v>93</v>
      </c>
      <c r="K471" s="629">
        <v>19158</v>
      </c>
      <c r="L471" s="629">
        <v>1.763276576161988</v>
      </c>
      <c r="M471" s="629">
        <v>206</v>
      </c>
      <c r="N471" s="629">
        <v>95</v>
      </c>
      <c r="O471" s="629">
        <v>19665</v>
      </c>
      <c r="P471" s="642">
        <v>1.8099401748734469</v>
      </c>
      <c r="Q471" s="630">
        <v>207</v>
      </c>
    </row>
    <row r="472" spans="1:17" ht="14.4" customHeight="1" x14ac:dyDescent="0.3">
      <c r="A472" s="625" t="s">
        <v>526</v>
      </c>
      <c r="B472" s="626" t="s">
        <v>5360</v>
      </c>
      <c r="C472" s="626" t="s">
        <v>5377</v>
      </c>
      <c r="D472" s="626" t="s">
        <v>5419</v>
      </c>
      <c r="E472" s="626" t="s">
        <v>5389</v>
      </c>
      <c r="F472" s="629"/>
      <c r="G472" s="629"/>
      <c r="H472" s="629"/>
      <c r="I472" s="629"/>
      <c r="J472" s="629">
        <v>2</v>
      </c>
      <c r="K472" s="629">
        <v>870</v>
      </c>
      <c r="L472" s="629"/>
      <c r="M472" s="629">
        <v>435</v>
      </c>
      <c r="N472" s="629"/>
      <c r="O472" s="629"/>
      <c r="P472" s="642"/>
      <c r="Q472" s="630"/>
    </row>
    <row r="473" spans="1:17" ht="14.4" customHeight="1" x14ac:dyDescent="0.3">
      <c r="A473" s="625" t="s">
        <v>526</v>
      </c>
      <c r="B473" s="626" t="s">
        <v>5360</v>
      </c>
      <c r="C473" s="626" t="s">
        <v>5377</v>
      </c>
      <c r="D473" s="626" t="s">
        <v>5420</v>
      </c>
      <c r="E473" s="626" t="s">
        <v>5421</v>
      </c>
      <c r="F473" s="629">
        <v>59</v>
      </c>
      <c r="G473" s="629">
        <v>17346</v>
      </c>
      <c r="H473" s="629">
        <v>1</v>
      </c>
      <c r="I473" s="629">
        <v>294</v>
      </c>
      <c r="J473" s="629">
        <v>47</v>
      </c>
      <c r="K473" s="629">
        <v>13865</v>
      </c>
      <c r="L473" s="629">
        <v>0.79931972789115646</v>
      </c>
      <c r="M473" s="629">
        <v>295</v>
      </c>
      <c r="N473" s="629">
        <v>15</v>
      </c>
      <c r="O473" s="629">
        <v>4440</v>
      </c>
      <c r="P473" s="642">
        <v>0.25596679349705986</v>
      </c>
      <c r="Q473" s="630">
        <v>296</v>
      </c>
    </row>
    <row r="474" spans="1:17" ht="14.4" customHeight="1" x14ac:dyDescent="0.3">
      <c r="A474" s="625" t="s">
        <v>526</v>
      </c>
      <c r="B474" s="626" t="s">
        <v>5360</v>
      </c>
      <c r="C474" s="626" t="s">
        <v>5377</v>
      </c>
      <c r="D474" s="626" t="s">
        <v>5422</v>
      </c>
      <c r="E474" s="626" t="s">
        <v>5423</v>
      </c>
      <c r="F474" s="629"/>
      <c r="G474" s="629"/>
      <c r="H474" s="629"/>
      <c r="I474" s="629"/>
      <c r="J474" s="629">
        <v>3</v>
      </c>
      <c r="K474" s="629">
        <v>957</v>
      </c>
      <c r="L474" s="629"/>
      <c r="M474" s="629">
        <v>319</v>
      </c>
      <c r="N474" s="629"/>
      <c r="O474" s="629"/>
      <c r="P474" s="642"/>
      <c r="Q474" s="630"/>
    </row>
    <row r="475" spans="1:17" ht="14.4" customHeight="1" x14ac:dyDescent="0.3">
      <c r="A475" s="625" t="s">
        <v>526</v>
      </c>
      <c r="B475" s="626" t="s">
        <v>5360</v>
      </c>
      <c r="C475" s="626" t="s">
        <v>5377</v>
      </c>
      <c r="D475" s="626" t="s">
        <v>5424</v>
      </c>
      <c r="E475" s="626" t="s">
        <v>5415</v>
      </c>
      <c r="F475" s="629">
        <v>12</v>
      </c>
      <c r="G475" s="629">
        <v>924</v>
      </c>
      <c r="H475" s="629">
        <v>1</v>
      </c>
      <c r="I475" s="629">
        <v>77</v>
      </c>
      <c r="J475" s="629">
        <v>9</v>
      </c>
      <c r="K475" s="629">
        <v>702</v>
      </c>
      <c r="L475" s="629">
        <v>0.75974025974025972</v>
      </c>
      <c r="M475" s="629">
        <v>78</v>
      </c>
      <c r="N475" s="629"/>
      <c r="O475" s="629"/>
      <c r="P475" s="642"/>
      <c r="Q475" s="630"/>
    </row>
    <row r="476" spans="1:17" ht="14.4" customHeight="1" x14ac:dyDescent="0.3">
      <c r="A476" s="625" t="s">
        <v>526</v>
      </c>
      <c r="B476" s="626" t="s">
        <v>5360</v>
      </c>
      <c r="C476" s="626" t="s">
        <v>5377</v>
      </c>
      <c r="D476" s="626" t="s">
        <v>5425</v>
      </c>
      <c r="E476" s="626" t="s">
        <v>5421</v>
      </c>
      <c r="F476" s="629">
        <v>10</v>
      </c>
      <c r="G476" s="629">
        <v>3600</v>
      </c>
      <c r="H476" s="629">
        <v>1</v>
      </c>
      <c r="I476" s="629">
        <v>360</v>
      </c>
      <c r="J476" s="629">
        <v>35</v>
      </c>
      <c r="K476" s="629">
        <v>12670</v>
      </c>
      <c r="L476" s="629">
        <v>3.5194444444444444</v>
      </c>
      <c r="M476" s="629">
        <v>362</v>
      </c>
      <c r="N476" s="629">
        <v>12</v>
      </c>
      <c r="O476" s="629">
        <v>4380</v>
      </c>
      <c r="P476" s="642">
        <v>1.2166666666666666</v>
      </c>
      <c r="Q476" s="630">
        <v>365</v>
      </c>
    </row>
    <row r="477" spans="1:17" ht="14.4" customHeight="1" x14ac:dyDescent="0.3">
      <c r="A477" s="625" t="s">
        <v>526</v>
      </c>
      <c r="B477" s="626" t="s">
        <v>5360</v>
      </c>
      <c r="C477" s="626" t="s">
        <v>5377</v>
      </c>
      <c r="D477" s="626" t="s">
        <v>5426</v>
      </c>
      <c r="E477" s="626" t="s">
        <v>5427</v>
      </c>
      <c r="F477" s="629">
        <v>11</v>
      </c>
      <c r="G477" s="629">
        <v>6028</v>
      </c>
      <c r="H477" s="629">
        <v>1</v>
      </c>
      <c r="I477" s="629">
        <v>548</v>
      </c>
      <c r="J477" s="629">
        <v>21</v>
      </c>
      <c r="K477" s="629">
        <v>11550</v>
      </c>
      <c r="L477" s="629">
        <v>1.916058394160584</v>
      </c>
      <c r="M477" s="629">
        <v>550</v>
      </c>
      <c r="N477" s="629">
        <v>23</v>
      </c>
      <c r="O477" s="629">
        <v>12719</v>
      </c>
      <c r="P477" s="642">
        <v>2.1099867285998672</v>
      </c>
      <c r="Q477" s="630">
        <v>553</v>
      </c>
    </row>
    <row r="478" spans="1:17" ht="14.4" customHeight="1" x14ac:dyDescent="0.3">
      <c r="A478" s="625" t="s">
        <v>526</v>
      </c>
      <c r="B478" s="626" t="s">
        <v>5360</v>
      </c>
      <c r="C478" s="626" t="s">
        <v>5377</v>
      </c>
      <c r="D478" s="626" t="s">
        <v>5428</v>
      </c>
      <c r="E478" s="626" t="s">
        <v>5427</v>
      </c>
      <c r="F478" s="629">
        <v>19</v>
      </c>
      <c r="G478" s="629">
        <v>9158</v>
      </c>
      <c r="H478" s="629">
        <v>1</v>
      </c>
      <c r="I478" s="629">
        <v>482</v>
      </c>
      <c r="J478" s="629">
        <v>12</v>
      </c>
      <c r="K478" s="629">
        <v>5796</v>
      </c>
      <c r="L478" s="629">
        <v>0.63288927713474563</v>
      </c>
      <c r="M478" s="629">
        <v>483</v>
      </c>
      <c r="N478" s="629">
        <v>11</v>
      </c>
      <c r="O478" s="629">
        <v>5324</v>
      </c>
      <c r="P478" s="642">
        <v>0.5813496396593143</v>
      </c>
      <c r="Q478" s="630">
        <v>484</v>
      </c>
    </row>
    <row r="479" spans="1:17" ht="14.4" customHeight="1" x14ac:dyDescent="0.3">
      <c r="A479" s="625" t="s">
        <v>526</v>
      </c>
      <c r="B479" s="626" t="s">
        <v>5360</v>
      </c>
      <c r="C479" s="626" t="s">
        <v>5377</v>
      </c>
      <c r="D479" s="626" t="s">
        <v>5429</v>
      </c>
      <c r="E479" s="626" t="s">
        <v>5430</v>
      </c>
      <c r="F479" s="629"/>
      <c r="G479" s="629"/>
      <c r="H479" s="629"/>
      <c r="I479" s="629"/>
      <c r="J479" s="629">
        <v>2</v>
      </c>
      <c r="K479" s="629">
        <v>1198</v>
      </c>
      <c r="L479" s="629"/>
      <c r="M479" s="629">
        <v>599</v>
      </c>
      <c r="N479" s="629">
        <v>1</v>
      </c>
      <c r="O479" s="629">
        <v>601</v>
      </c>
      <c r="P479" s="642"/>
      <c r="Q479" s="630">
        <v>601</v>
      </c>
    </row>
    <row r="480" spans="1:17" ht="14.4" customHeight="1" x14ac:dyDescent="0.3">
      <c r="A480" s="625" t="s">
        <v>526</v>
      </c>
      <c r="B480" s="626" t="s">
        <v>5360</v>
      </c>
      <c r="C480" s="626" t="s">
        <v>5377</v>
      </c>
      <c r="D480" s="626" t="s">
        <v>5517</v>
      </c>
      <c r="E480" s="626" t="s">
        <v>5417</v>
      </c>
      <c r="F480" s="629">
        <v>7</v>
      </c>
      <c r="G480" s="629">
        <v>4088</v>
      </c>
      <c r="H480" s="629">
        <v>1</v>
      </c>
      <c r="I480" s="629">
        <v>584</v>
      </c>
      <c r="J480" s="629">
        <v>1</v>
      </c>
      <c r="K480" s="629">
        <v>586</v>
      </c>
      <c r="L480" s="629">
        <v>0.14334637964774952</v>
      </c>
      <c r="M480" s="629">
        <v>586</v>
      </c>
      <c r="N480" s="629">
        <v>11</v>
      </c>
      <c r="O480" s="629">
        <v>6479</v>
      </c>
      <c r="P480" s="642">
        <v>1.5848825831702544</v>
      </c>
      <c r="Q480" s="630">
        <v>589</v>
      </c>
    </row>
    <row r="481" spans="1:17" ht="14.4" customHeight="1" x14ac:dyDescent="0.3">
      <c r="A481" s="625" t="s">
        <v>526</v>
      </c>
      <c r="B481" s="626" t="s">
        <v>5360</v>
      </c>
      <c r="C481" s="626" t="s">
        <v>5377</v>
      </c>
      <c r="D481" s="626" t="s">
        <v>5506</v>
      </c>
      <c r="E481" s="626" t="s">
        <v>5417</v>
      </c>
      <c r="F481" s="629"/>
      <c r="G481" s="629"/>
      <c r="H481" s="629"/>
      <c r="I481" s="629"/>
      <c r="J481" s="629">
        <v>23</v>
      </c>
      <c r="K481" s="629">
        <v>18354</v>
      </c>
      <c r="L481" s="629"/>
      <c r="M481" s="629">
        <v>798</v>
      </c>
      <c r="N481" s="629">
        <v>5</v>
      </c>
      <c r="O481" s="629">
        <v>4005</v>
      </c>
      <c r="P481" s="642"/>
      <c r="Q481" s="630">
        <v>801</v>
      </c>
    </row>
    <row r="482" spans="1:17" ht="14.4" customHeight="1" x14ac:dyDescent="0.3">
      <c r="A482" s="625" t="s">
        <v>526</v>
      </c>
      <c r="B482" s="626" t="s">
        <v>5360</v>
      </c>
      <c r="C482" s="626" t="s">
        <v>5377</v>
      </c>
      <c r="D482" s="626" t="s">
        <v>5431</v>
      </c>
      <c r="E482" s="626" t="s">
        <v>5432</v>
      </c>
      <c r="F482" s="629">
        <v>4</v>
      </c>
      <c r="G482" s="629">
        <v>460</v>
      </c>
      <c r="H482" s="629">
        <v>1</v>
      </c>
      <c r="I482" s="629">
        <v>115</v>
      </c>
      <c r="J482" s="629">
        <v>24</v>
      </c>
      <c r="K482" s="629">
        <v>2784</v>
      </c>
      <c r="L482" s="629">
        <v>6.052173913043478</v>
      </c>
      <c r="M482" s="629">
        <v>116</v>
      </c>
      <c r="N482" s="629">
        <v>20</v>
      </c>
      <c r="O482" s="629">
        <v>2320</v>
      </c>
      <c r="P482" s="642">
        <v>5.0434782608695654</v>
      </c>
      <c r="Q482" s="630">
        <v>116</v>
      </c>
    </row>
    <row r="483" spans="1:17" ht="14.4" customHeight="1" x14ac:dyDescent="0.3">
      <c r="A483" s="625" t="s">
        <v>526</v>
      </c>
      <c r="B483" s="626" t="s">
        <v>5360</v>
      </c>
      <c r="C483" s="626" t="s">
        <v>5377</v>
      </c>
      <c r="D483" s="626" t="s">
        <v>5507</v>
      </c>
      <c r="E483" s="626" t="s">
        <v>5508</v>
      </c>
      <c r="F483" s="629">
        <v>4</v>
      </c>
      <c r="G483" s="629">
        <v>400</v>
      </c>
      <c r="H483" s="629">
        <v>1</v>
      </c>
      <c r="I483" s="629">
        <v>100</v>
      </c>
      <c r="J483" s="629">
        <v>17</v>
      </c>
      <c r="K483" s="629">
        <v>1700</v>
      </c>
      <c r="L483" s="629">
        <v>4.25</v>
      </c>
      <c r="M483" s="629">
        <v>100</v>
      </c>
      <c r="N483" s="629">
        <v>10</v>
      </c>
      <c r="O483" s="629">
        <v>1000</v>
      </c>
      <c r="P483" s="642">
        <v>2.5</v>
      </c>
      <c r="Q483" s="630">
        <v>100</v>
      </c>
    </row>
    <row r="484" spans="1:17" ht="14.4" customHeight="1" x14ac:dyDescent="0.3">
      <c r="A484" s="625" t="s">
        <v>526</v>
      </c>
      <c r="B484" s="626" t="s">
        <v>5360</v>
      </c>
      <c r="C484" s="626" t="s">
        <v>5377</v>
      </c>
      <c r="D484" s="626" t="s">
        <v>5433</v>
      </c>
      <c r="E484" s="626" t="s">
        <v>5434</v>
      </c>
      <c r="F484" s="629">
        <v>9</v>
      </c>
      <c r="G484" s="629">
        <v>6075</v>
      </c>
      <c r="H484" s="629">
        <v>1</v>
      </c>
      <c r="I484" s="629">
        <v>675</v>
      </c>
      <c r="J484" s="629">
        <v>14</v>
      </c>
      <c r="K484" s="629">
        <v>9464</v>
      </c>
      <c r="L484" s="629">
        <v>1.5578600823045268</v>
      </c>
      <c r="M484" s="629">
        <v>676</v>
      </c>
      <c r="N484" s="629">
        <v>6</v>
      </c>
      <c r="O484" s="629">
        <v>4062</v>
      </c>
      <c r="P484" s="642">
        <v>0.668641975308642</v>
      </c>
      <c r="Q484" s="630">
        <v>677</v>
      </c>
    </row>
    <row r="485" spans="1:17" ht="14.4" customHeight="1" x14ac:dyDescent="0.3">
      <c r="A485" s="625" t="s">
        <v>526</v>
      </c>
      <c r="B485" s="626" t="s">
        <v>5360</v>
      </c>
      <c r="C485" s="626" t="s">
        <v>5377</v>
      </c>
      <c r="D485" s="626" t="s">
        <v>5509</v>
      </c>
      <c r="E485" s="626" t="s">
        <v>5505</v>
      </c>
      <c r="F485" s="629">
        <v>178</v>
      </c>
      <c r="G485" s="629">
        <v>164472</v>
      </c>
      <c r="H485" s="629">
        <v>1</v>
      </c>
      <c r="I485" s="629">
        <v>924</v>
      </c>
      <c r="J485" s="629">
        <v>582</v>
      </c>
      <c r="K485" s="629">
        <v>538932</v>
      </c>
      <c r="L485" s="629">
        <v>3.2767401138187653</v>
      </c>
      <c r="M485" s="629">
        <v>926</v>
      </c>
      <c r="N485" s="629">
        <v>527</v>
      </c>
      <c r="O485" s="629">
        <v>489583</v>
      </c>
      <c r="P485" s="642">
        <v>2.9766951213580426</v>
      </c>
      <c r="Q485" s="630">
        <v>929</v>
      </c>
    </row>
    <row r="486" spans="1:17" ht="14.4" customHeight="1" x14ac:dyDescent="0.3">
      <c r="A486" s="625" t="s">
        <v>526</v>
      </c>
      <c r="B486" s="626" t="s">
        <v>5360</v>
      </c>
      <c r="C486" s="626" t="s">
        <v>5377</v>
      </c>
      <c r="D486" s="626" t="s">
        <v>5435</v>
      </c>
      <c r="E486" s="626" t="s">
        <v>5395</v>
      </c>
      <c r="F486" s="629">
        <v>1</v>
      </c>
      <c r="G486" s="629">
        <v>517</v>
      </c>
      <c r="H486" s="629">
        <v>1</v>
      </c>
      <c r="I486" s="629">
        <v>517</v>
      </c>
      <c r="J486" s="629">
        <v>4</v>
      </c>
      <c r="K486" s="629">
        <v>2072</v>
      </c>
      <c r="L486" s="629">
        <v>4.0077369439071564</v>
      </c>
      <c r="M486" s="629">
        <v>518</v>
      </c>
      <c r="N486" s="629">
        <v>3</v>
      </c>
      <c r="O486" s="629">
        <v>1560</v>
      </c>
      <c r="P486" s="642">
        <v>3.0174081237911023</v>
      </c>
      <c r="Q486" s="630">
        <v>520</v>
      </c>
    </row>
    <row r="487" spans="1:17" ht="14.4" customHeight="1" x14ac:dyDescent="0.3">
      <c r="A487" s="625" t="s">
        <v>526</v>
      </c>
      <c r="B487" s="626" t="s">
        <v>5360</v>
      </c>
      <c r="C487" s="626" t="s">
        <v>5377</v>
      </c>
      <c r="D487" s="626" t="s">
        <v>5438</v>
      </c>
      <c r="E487" s="626" t="s">
        <v>5439</v>
      </c>
      <c r="F487" s="629"/>
      <c r="G487" s="629"/>
      <c r="H487" s="629"/>
      <c r="I487" s="629"/>
      <c r="J487" s="629">
        <v>1</v>
      </c>
      <c r="K487" s="629">
        <v>748</v>
      </c>
      <c r="L487" s="629"/>
      <c r="M487" s="629">
        <v>748</v>
      </c>
      <c r="N487" s="629">
        <v>1</v>
      </c>
      <c r="O487" s="629">
        <v>749</v>
      </c>
      <c r="P487" s="642"/>
      <c r="Q487" s="630">
        <v>749</v>
      </c>
    </row>
    <row r="488" spans="1:17" ht="14.4" customHeight="1" x14ac:dyDescent="0.3">
      <c r="A488" s="625" t="s">
        <v>526</v>
      </c>
      <c r="B488" s="626" t="s">
        <v>5360</v>
      </c>
      <c r="C488" s="626" t="s">
        <v>5377</v>
      </c>
      <c r="D488" s="626" t="s">
        <v>5510</v>
      </c>
      <c r="E488" s="626" t="s">
        <v>5505</v>
      </c>
      <c r="F488" s="629">
        <v>8</v>
      </c>
      <c r="G488" s="629">
        <v>6864</v>
      </c>
      <c r="H488" s="629">
        <v>1</v>
      </c>
      <c r="I488" s="629">
        <v>858</v>
      </c>
      <c r="J488" s="629">
        <v>36</v>
      </c>
      <c r="K488" s="629">
        <v>30924</v>
      </c>
      <c r="L488" s="629">
        <v>4.505244755244755</v>
      </c>
      <c r="M488" s="629">
        <v>859</v>
      </c>
      <c r="N488" s="629">
        <v>41</v>
      </c>
      <c r="O488" s="629">
        <v>35260</v>
      </c>
      <c r="P488" s="642">
        <v>5.1369463869463869</v>
      </c>
      <c r="Q488" s="630">
        <v>860</v>
      </c>
    </row>
    <row r="489" spans="1:17" ht="14.4" customHeight="1" x14ac:dyDescent="0.3">
      <c r="A489" s="625" t="s">
        <v>526</v>
      </c>
      <c r="B489" s="626" t="s">
        <v>5360</v>
      </c>
      <c r="C489" s="626" t="s">
        <v>5377</v>
      </c>
      <c r="D489" s="626" t="s">
        <v>5511</v>
      </c>
      <c r="E489" s="626" t="s">
        <v>5505</v>
      </c>
      <c r="F489" s="629">
        <v>80</v>
      </c>
      <c r="G489" s="629">
        <v>80560</v>
      </c>
      <c r="H489" s="629">
        <v>1</v>
      </c>
      <c r="I489" s="629">
        <v>1007</v>
      </c>
      <c r="J489" s="629">
        <v>90</v>
      </c>
      <c r="K489" s="629">
        <v>90810</v>
      </c>
      <c r="L489" s="629">
        <v>1.1272343594836147</v>
      </c>
      <c r="M489" s="629">
        <v>1009</v>
      </c>
      <c r="N489" s="629">
        <v>126</v>
      </c>
      <c r="O489" s="629">
        <v>127512</v>
      </c>
      <c r="P489" s="642">
        <v>1.5828202581926514</v>
      </c>
      <c r="Q489" s="630">
        <v>1012</v>
      </c>
    </row>
    <row r="490" spans="1:17" ht="14.4" customHeight="1" x14ac:dyDescent="0.3">
      <c r="A490" s="625" t="s">
        <v>526</v>
      </c>
      <c r="B490" s="626" t="s">
        <v>5360</v>
      </c>
      <c r="C490" s="626" t="s">
        <v>5377</v>
      </c>
      <c r="D490" s="626" t="s">
        <v>5512</v>
      </c>
      <c r="E490" s="626" t="s">
        <v>5505</v>
      </c>
      <c r="F490" s="629">
        <v>418</v>
      </c>
      <c r="G490" s="629">
        <v>333564</v>
      </c>
      <c r="H490" s="629">
        <v>1</v>
      </c>
      <c r="I490" s="629">
        <v>798</v>
      </c>
      <c r="J490" s="629">
        <v>470</v>
      </c>
      <c r="K490" s="629">
        <v>376000</v>
      </c>
      <c r="L490" s="629">
        <v>1.1272199637850608</v>
      </c>
      <c r="M490" s="629">
        <v>800</v>
      </c>
      <c r="N490" s="629">
        <v>399</v>
      </c>
      <c r="O490" s="629">
        <v>320397</v>
      </c>
      <c r="P490" s="642">
        <v>0.96052631578947367</v>
      </c>
      <c r="Q490" s="630">
        <v>803</v>
      </c>
    </row>
    <row r="491" spans="1:17" ht="14.4" customHeight="1" x14ac:dyDescent="0.3">
      <c r="A491" s="625" t="s">
        <v>526</v>
      </c>
      <c r="B491" s="626" t="s">
        <v>5360</v>
      </c>
      <c r="C491" s="626" t="s">
        <v>5377</v>
      </c>
      <c r="D491" s="626" t="s">
        <v>5444</v>
      </c>
      <c r="E491" s="626" t="s">
        <v>5434</v>
      </c>
      <c r="F491" s="629">
        <v>4</v>
      </c>
      <c r="G491" s="629">
        <v>2964</v>
      </c>
      <c r="H491" s="629">
        <v>1</v>
      </c>
      <c r="I491" s="629">
        <v>741</v>
      </c>
      <c r="J491" s="629">
        <v>3</v>
      </c>
      <c r="K491" s="629">
        <v>2229</v>
      </c>
      <c r="L491" s="629">
        <v>0.75202429149797567</v>
      </c>
      <c r="M491" s="629">
        <v>743</v>
      </c>
      <c r="N491" s="629">
        <v>1</v>
      </c>
      <c r="O491" s="629">
        <v>746</v>
      </c>
      <c r="P491" s="642">
        <v>0.25168690958164641</v>
      </c>
      <c r="Q491" s="630">
        <v>746</v>
      </c>
    </row>
    <row r="492" spans="1:17" ht="14.4" customHeight="1" x14ac:dyDescent="0.3">
      <c r="A492" s="625" t="s">
        <v>526</v>
      </c>
      <c r="B492" s="626" t="s">
        <v>5360</v>
      </c>
      <c r="C492" s="626" t="s">
        <v>5377</v>
      </c>
      <c r="D492" s="626" t="s">
        <v>5445</v>
      </c>
      <c r="E492" s="626" t="s">
        <v>5423</v>
      </c>
      <c r="F492" s="629"/>
      <c r="G492" s="629"/>
      <c r="H492" s="629"/>
      <c r="I492" s="629"/>
      <c r="J492" s="629">
        <v>1</v>
      </c>
      <c r="K492" s="629">
        <v>386</v>
      </c>
      <c r="L492" s="629"/>
      <c r="M492" s="629">
        <v>386</v>
      </c>
      <c r="N492" s="629"/>
      <c r="O492" s="629"/>
      <c r="P492" s="642"/>
      <c r="Q492" s="630"/>
    </row>
    <row r="493" spans="1:17" ht="14.4" customHeight="1" x14ac:dyDescent="0.3">
      <c r="A493" s="625" t="s">
        <v>526</v>
      </c>
      <c r="B493" s="626" t="s">
        <v>5360</v>
      </c>
      <c r="C493" s="626" t="s">
        <v>5377</v>
      </c>
      <c r="D493" s="626" t="s">
        <v>5446</v>
      </c>
      <c r="E493" s="626" t="s">
        <v>5447</v>
      </c>
      <c r="F493" s="629">
        <v>36</v>
      </c>
      <c r="G493" s="629">
        <v>3960</v>
      </c>
      <c r="H493" s="629">
        <v>1</v>
      </c>
      <c r="I493" s="629">
        <v>110</v>
      </c>
      <c r="J493" s="629">
        <v>25</v>
      </c>
      <c r="K493" s="629">
        <v>2775</v>
      </c>
      <c r="L493" s="629">
        <v>0.7007575757575758</v>
      </c>
      <c r="M493" s="629">
        <v>111</v>
      </c>
      <c r="N493" s="629"/>
      <c r="O493" s="629"/>
      <c r="P493" s="642"/>
      <c r="Q493" s="630"/>
    </row>
    <row r="494" spans="1:17" ht="14.4" customHeight="1" x14ac:dyDescent="0.3">
      <c r="A494" s="625" t="s">
        <v>526</v>
      </c>
      <c r="B494" s="626" t="s">
        <v>5360</v>
      </c>
      <c r="C494" s="626" t="s">
        <v>5377</v>
      </c>
      <c r="D494" s="626" t="s">
        <v>5450</v>
      </c>
      <c r="E494" s="626" t="s">
        <v>5449</v>
      </c>
      <c r="F494" s="629"/>
      <c r="G494" s="629"/>
      <c r="H494" s="629"/>
      <c r="I494" s="629"/>
      <c r="J494" s="629">
        <v>1</v>
      </c>
      <c r="K494" s="629">
        <v>428</v>
      </c>
      <c r="L494" s="629"/>
      <c r="M494" s="629">
        <v>428</v>
      </c>
      <c r="N494" s="629"/>
      <c r="O494" s="629"/>
      <c r="P494" s="642"/>
      <c r="Q494" s="630"/>
    </row>
    <row r="495" spans="1:17" ht="14.4" customHeight="1" x14ac:dyDescent="0.3">
      <c r="A495" s="625" t="s">
        <v>526</v>
      </c>
      <c r="B495" s="626" t="s">
        <v>5360</v>
      </c>
      <c r="C495" s="626" t="s">
        <v>5377</v>
      </c>
      <c r="D495" s="626" t="s">
        <v>5513</v>
      </c>
      <c r="E495" s="626" t="s">
        <v>5430</v>
      </c>
      <c r="F495" s="629">
        <v>1</v>
      </c>
      <c r="G495" s="629">
        <v>698</v>
      </c>
      <c r="H495" s="629">
        <v>1</v>
      </c>
      <c r="I495" s="629">
        <v>698</v>
      </c>
      <c r="J495" s="629">
        <v>6</v>
      </c>
      <c r="K495" s="629">
        <v>4206</v>
      </c>
      <c r="L495" s="629">
        <v>6.025787965616046</v>
      </c>
      <c r="M495" s="629">
        <v>701</v>
      </c>
      <c r="N495" s="629">
        <v>5</v>
      </c>
      <c r="O495" s="629">
        <v>3525</v>
      </c>
      <c r="P495" s="642">
        <v>5.0501432664756445</v>
      </c>
      <c r="Q495" s="630">
        <v>705</v>
      </c>
    </row>
    <row r="496" spans="1:17" ht="14.4" customHeight="1" x14ac:dyDescent="0.3">
      <c r="A496" s="625" t="s">
        <v>526</v>
      </c>
      <c r="B496" s="626" t="s">
        <v>5360</v>
      </c>
      <c r="C496" s="626" t="s">
        <v>5377</v>
      </c>
      <c r="D496" s="626" t="s">
        <v>5531</v>
      </c>
      <c r="E496" s="626" t="s">
        <v>5532</v>
      </c>
      <c r="F496" s="629"/>
      <c r="G496" s="629"/>
      <c r="H496" s="629"/>
      <c r="I496" s="629"/>
      <c r="J496" s="629">
        <v>1</v>
      </c>
      <c r="K496" s="629">
        <v>1364</v>
      </c>
      <c r="L496" s="629"/>
      <c r="M496" s="629">
        <v>1364</v>
      </c>
      <c r="N496" s="629">
        <v>4</v>
      </c>
      <c r="O496" s="629">
        <v>5464</v>
      </c>
      <c r="P496" s="642"/>
      <c r="Q496" s="630">
        <v>1366</v>
      </c>
    </row>
    <row r="497" spans="1:17" ht="14.4" customHeight="1" x14ac:dyDescent="0.3">
      <c r="A497" s="625" t="s">
        <v>526</v>
      </c>
      <c r="B497" s="626" t="s">
        <v>5360</v>
      </c>
      <c r="C497" s="626" t="s">
        <v>5377</v>
      </c>
      <c r="D497" s="626" t="s">
        <v>5453</v>
      </c>
      <c r="E497" s="626" t="s">
        <v>5439</v>
      </c>
      <c r="F497" s="629">
        <v>1</v>
      </c>
      <c r="G497" s="629">
        <v>813</v>
      </c>
      <c r="H497" s="629">
        <v>1</v>
      </c>
      <c r="I497" s="629">
        <v>813</v>
      </c>
      <c r="J497" s="629">
        <v>3</v>
      </c>
      <c r="K497" s="629">
        <v>2445</v>
      </c>
      <c r="L497" s="629">
        <v>3.0073800738007379</v>
      </c>
      <c r="M497" s="629">
        <v>815</v>
      </c>
      <c r="N497" s="629">
        <v>4</v>
      </c>
      <c r="O497" s="629">
        <v>3272</v>
      </c>
      <c r="P497" s="642">
        <v>4.0246002460024597</v>
      </c>
      <c r="Q497" s="630">
        <v>818</v>
      </c>
    </row>
    <row r="498" spans="1:17" ht="14.4" customHeight="1" x14ac:dyDescent="0.3">
      <c r="A498" s="625" t="s">
        <v>526</v>
      </c>
      <c r="B498" s="626" t="s">
        <v>5360</v>
      </c>
      <c r="C498" s="626" t="s">
        <v>5377</v>
      </c>
      <c r="D498" s="626" t="s">
        <v>5534</v>
      </c>
      <c r="E498" s="626" t="s">
        <v>5535</v>
      </c>
      <c r="F498" s="629"/>
      <c r="G498" s="629"/>
      <c r="H498" s="629"/>
      <c r="I498" s="629"/>
      <c r="J498" s="629"/>
      <c r="K498" s="629"/>
      <c r="L498" s="629"/>
      <c r="M498" s="629"/>
      <c r="N498" s="629">
        <v>1</v>
      </c>
      <c r="O498" s="629">
        <v>1134</v>
      </c>
      <c r="P498" s="642"/>
      <c r="Q498" s="630">
        <v>1134</v>
      </c>
    </row>
    <row r="499" spans="1:17" ht="14.4" customHeight="1" x14ac:dyDescent="0.3">
      <c r="A499" s="625" t="s">
        <v>526</v>
      </c>
      <c r="B499" s="626" t="s">
        <v>5360</v>
      </c>
      <c r="C499" s="626" t="s">
        <v>5377</v>
      </c>
      <c r="D499" s="626" t="s">
        <v>5878</v>
      </c>
      <c r="E499" s="626" t="s">
        <v>5879</v>
      </c>
      <c r="F499" s="629">
        <v>1</v>
      </c>
      <c r="G499" s="629">
        <v>1666</v>
      </c>
      <c r="H499" s="629">
        <v>1</v>
      </c>
      <c r="I499" s="629">
        <v>1666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526</v>
      </c>
      <c r="B500" s="626" t="s">
        <v>5360</v>
      </c>
      <c r="C500" s="626" t="s">
        <v>5377</v>
      </c>
      <c r="D500" s="626" t="s">
        <v>5466</v>
      </c>
      <c r="E500" s="626" t="s">
        <v>5467</v>
      </c>
      <c r="F500" s="629"/>
      <c r="G500" s="629"/>
      <c r="H500" s="629"/>
      <c r="I500" s="629"/>
      <c r="J500" s="629"/>
      <c r="K500" s="629"/>
      <c r="L500" s="629"/>
      <c r="M500" s="629"/>
      <c r="N500" s="629">
        <v>1</v>
      </c>
      <c r="O500" s="629">
        <v>0</v>
      </c>
      <c r="P500" s="642"/>
      <c r="Q500" s="630">
        <v>0</v>
      </c>
    </row>
    <row r="501" spans="1:17" ht="14.4" customHeight="1" x14ac:dyDescent="0.3">
      <c r="A501" s="625" t="s">
        <v>526</v>
      </c>
      <c r="B501" s="626" t="s">
        <v>5880</v>
      </c>
      <c r="C501" s="626" t="s">
        <v>5377</v>
      </c>
      <c r="D501" s="626" t="s">
        <v>5555</v>
      </c>
      <c r="E501" s="626" t="s">
        <v>5556</v>
      </c>
      <c r="F501" s="629"/>
      <c r="G501" s="629"/>
      <c r="H501" s="629"/>
      <c r="I501" s="629"/>
      <c r="J501" s="629"/>
      <c r="K501" s="629"/>
      <c r="L501" s="629"/>
      <c r="M501" s="629"/>
      <c r="N501" s="629">
        <v>1</v>
      </c>
      <c r="O501" s="629">
        <v>806</v>
      </c>
      <c r="P501" s="642"/>
      <c r="Q501" s="630">
        <v>806</v>
      </c>
    </row>
    <row r="502" spans="1:17" ht="14.4" customHeight="1" x14ac:dyDescent="0.3">
      <c r="A502" s="625" t="s">
        <v>526</v>
      </c>
      <c r="B502" s="626" t="s">
        <v>5880</v>
      </c>
      <c r="C502" s="626" t="s">
        <v>5377</v>
      </c>
      <c r="D502" s="626" t="s">
        <v>5881</v>
      </c>
      <c r="E502" s="626" t="s">
        <v>5415</v>
      </c>
      <c r="F502" s="629"/>
      <c r="G502" s="629"/>
      <c r="H502" s="629"/>
      <c r="I502" s="629"/>
      <c r="J502" s="629">
        <v>1</v>
      </c>
      <c r="K502" s="629">
        <v>237</v>
      </c>
      <c r="L502" s="629"/>
      <c r="M502" s="629">
        <v>237</v>
      </c>
      <c r="N502" s="629"/>
      <c r="O502" s="629"/>
      <c r="P502" s="642"/>
      <c r="Q502" s="630"/>
    </row>
    <row r="503" spans="1:17" ht="14.4" customHeight="1" x14ac:dyDescent="0.3">
      <c r="A503" s="625" t="s">
        <v>526</v>
      </c>
      <c r="B503" s="626" t="s">
        <v>5882</v>
      </c>
      <c r="C503" s="626" t="s">
        <v>5361</v>
      </c>
      <c r="D503" s="626" t="s">
        <v>5883</v>
      </c>
      <c r="E503" s="626" t="s">
        <v>5884</v>
      </c>
      <c r="F503" s="629">
        <v>127</v>
      </c>
      <c r="G503" s="629">
        <v>38812.120000000003</v>
      </c>
      <c r="H503" s="629">
        <v>1</v>
      </c>
      <c r="I503" s="629">
        <v>305.60724409448824</v>
      </c>
      <c r="J503" s="629">
        <v>84.4</v>
      </c>
      <c r="K503" s="629">
        <v>17737.43</v>
      </c>
      <c r="L503" s="629">
        <v>0.45700750178037169</v>
      </c>
      <c r="M503" s="629">
        <v>210.1591232227488</v>
      </c>
      <c r="N503" s="629">
        <v>123</v>
      </c>
      <c r="O503" s="629">
        <v>14093.34</v>
      </c>
      <c r="P503" s="642">
        <v>0.36311698510671409</v>
      </c>
      <c r="Q503" s="630">
        <v>114.58</v>
      </c>
    </row>
    <row r="504" spans="1:17" ht="14.4" customHeight="1" x14ac:dyDescent="0.3">
      <c r="A504" s="625" t="s">
        <v>526</v>
      </c>
      <c r="B504" s="626" t="s">
        <v>5882</v>
      </c>
      <c r="C504" s="626" t="s">
        <v>5361</v>
      </c>
      <c r="D504" s="626" t="s">
        <v>5885</v>
      </c>
      <c r="E504" s="626" t="s">
        <v>5886</v>
      </c>
      <c r="F504" s="629">
        <v>36</v>
      </c>
      <c r="G504" s="629">
        <v>5426.29</v>
      </c>
      <c r="H504" s="629">
        <v>1</v>
      </c>
      <c r="I504" s="629">
        <v>150.73027777777779</v>
      </c>
      <c r="J504" s="629">
        <v>128.55000000000001</v>
      </c>
      <c r="K504" s="629">
        <v>12262.400000000001</v>
      </c>
      <c r="L504" s="629">
        <v>2.2598128739894112</v>
      </c>
      <c r="M504" s="629">
        <v>95.390120575651494</v>
      </c>
      <c r="N504" s="629">
        <v>68.849999999999994</v>
      </c>
      <c r="O504" s="629">
        <v>5735.2</v>
      </c>
      <c r="P504" s="642">
        <v>1.0569283985927771</v>
      </c>
      <c r="Q504" s="630">
        <v>83.29992737835876</v>
      </c>
    </row>
    <row r="505" spans="1:17" ht="14.4" customHeight="1" x14ac:dyDescent="0.3">
      <c r="A505" s="625" t="s">
        <v>526</v>
      </c>
      <c r="B505" s="626" t="s">
        <v>5882</v>
      </c>
      <c r="C505" s="626" t="s">
        <v>5361</v>
      </c>
      <c r="D505" s="626" t="s">
        <v>5887</v>
      </c>
      <c r="E505" s="626" t="s">
        <v>5888</v>
      </c>
      <c r="F505" s="629">
        <v>5</v>
      </c>
      <c r="G505" s="629">
        <v>7942.2</v>
      </c>
      <c r="H505" s="629">
        <v>1</v>
      </c>
      <c r="I505" s="629">
        <v>1588.44</v>
      </c>
      <c r="J505" s="629">
        <v>14</v>
      </c>
      <c r="K505" s="629">
        <v>23554.02</v>
      </c>
      <c r="L505" s="629">
        <v>2.9656795346377578</v>
      </c>
      <c r="M505" s="629">
        <v>1682.43</v>
      </c>
      <c r="N505" s="629">
        <v>8</v>
      </c>
      <c r="O505" s="629">
        <v>8514.56</v>
      </c>
      <c r="P505" s="642">
        <v>1.0720656744982497</v>
      </c>
      <c r="Q505" s="630">
        <v>1064.32</v>
      </c>
    </row>
    <row r="506" spans="1:17" ht="14.4" customHeight="1" x14ac:dyDescent="0.3">
      <c r="A506" s="625" t="s">
        <v>526</v>
      </c>
      <c r="B506" s="626" t="s">
        <v>5882</v>
      </c>
      <c r="C506" s="626" t="s">
        <v>5361</v>
      </c>
      <c r="D506" s="626" t="s">
        <v>5889</v>
      </c>
      <c r="E506" s="626" t="s">
        <v>5890</v>
      </c>
      <c r="F506" s="629">
        <v>12.3</v>
      </c>
      <c r="G506" s="629">
        <v>46675.33</v>
      </c>
      <c r="H506" s="629">
        <v>1</v>
      </c>
      <c r="I506" s="629">
        <v>3794.742276422764</v>
      </c>
      <c r="J506" s="629"/>
      <c r="K506" s="629"/>
      <c r="L506" s="629"/>
      <c r="M506" s="629"/>
      <c r="N506" s="629">
        <v>33</v>
      </c>
      <c r="O506" s="629">
        <v>172089.06</v>
      </c>
      <c r="P506" s="642">
        <v>3.6869382605329193</v>
      </c>
      <c r="Q506" s="630">
        <v>5214.82</v>
      </c>
    </row>
    <row r="507" spans="1:17" ht="14.4" customHeight="1" x14ac:dyDescent="0.3">
      <c r="A507" s="625" t="s">
        <v>526</v>
      </c>
      <c r="B507" s="626" t="s">
        <v>5882</v>
      </c>
      <c r="C507" s="626" t="s">
        <v>5361</v>
      </c>
      <c r="D507" s="626" t="s">
        <v>5891</v>
      </c>
      <c r="E507" s="626" t="s">
        <v>5892</v>
      </c>
      <c r="F507" s="629">
        <v>186</v>
      </c>
      <c r="G507" s="629">
        <v>23646.420000000002</v>
      </c>
      <c r="H507" s="629">
        <v>1</v>
      </c>
      <c r="I507" s="629">
        <v>127.13129032258065</v>
      </c>
      <c r="J507" s="629">
        <v>35</v>
      </c>
      <c r="K507" s="629">
        <v>4827.8999999999996</v>
      </c>
      <c r="L507" s="629">
        <v>0.20417044102236193</v>
      </c>
      <c r="M507" s="629">
        <v>137.94</v>
      </c>
      <c r="N507" s="629">
        <v>33</v>
      </c>
      <c r="O507" s="629">
        <v>3892.68</v>
      </c>
      <c r="P507" s="642">
        <v>0.16462026809977998</v>
      </c>
      <c r="Q507" s="630">
        <v>117.96</v>
      </c>
    </row>
    <row r="508" spans="1:17" ht="14.4" customHeight="1" x14ac:dyDescent="0.3">
      <c r="A508" s="625" t="s">
        <v>526</v>
      </c>
      <c r="B508" s="626" t="s">
        <v>5882</v>
      </c>
      <c r="C508" s="626" t="s">
        <v>5361</v>
      </c>
      <c r="D508" s="626" t="s">
        <v>5893</v>
      </c>
      <c r="E508" s="626" t="s">
        <v>5894</v>
      </c>
      <c r="F508" s="629">
        <v>0</v>
      </c>
      <c r="G508" s="629">
        <v>0</v>
      </c>
      <c r="H508" s="629"/>
      <c r="I508" s="629"/>
      <c r="J508" s="629">
        <v>0</v>
      </c>
      <c r="K508" s="629">
        <v>0</v>
      </c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526</v>
      </c>
      <c r="B509" s="626" t="s">
        <v>5882</v>
      </c>
      <c r="C509" s="626" t="s">
        <v>5361</v>
      </c>
      <c r="D509" s="626" t="s">
        <v>5895</v>
      </c>
      <c r="E509" s="626" t="s">
        <v>5896</v>
      </c>
      <c r="F509" s="629">
        <v>132.25</v>
      </c>
      <c r="G509" s="629">
        <v>39293.810000000005</v>
      </c>
      <c r="H509" s="629">
        <v>1</v>
      </c>
      <c r="I509" s="629">
        <v>297.1176559546314</v>
      </c>
      <c r="J509" s="629">
        <v>70.25</v>
      </c>
      <c r="K509" s="629">
        <v>15740.3</v>
      </c>
      <c r="L509" s="629">
        <v>0.40057963328066171</v>
      </c>
      <c r="M509" s="629">
        <v>224.0612099644128</v>
      </c>
      <c r="N509" s="629">
        <v>114</v>
      </c>
      <c r="O509" s="629">
        <v>9585.1200000000008</v>
      </c>
      <c r="P509" s="642">
        <v>0.24393460445805584</v>
      </c>
      <c r="Q509" s="630">
        <v>84.080000000000013</v>
      </c>
    </row>
    <row r="510" spans="1:17" ht="14.4" customHeight="1" x14ac:dyDescent="0.3">
      <c r="A510" s="625" t="s">
        <v>526</v>
      </c>
      <c r="B510" s="626" t="s">
        <v>5882</v>
      </c>
      <c r="C510" s="626" t="s">
        <v>5361</v>
      </c>
      <c r="D510" s="626" t="s">
        <v>5897</v>
      </c>
      <c r="E510" s="626" t="s">
        <v>5898</v>
      </c>
      <c r="F510" s="629"/>
      <c r="G510" s="629"/>
      <c r="H510" s="629"/>
      <c r="I510" s="629"/>
      <c r="J510" s="629">
        <v>3</v>
      </c>
      <c r="K510" s="629">
        <v>99805.1</v>
      </c>
      <c r="L510" s="629"/>
      <c r="M510" s="629">
        <v>33268.366666666669</v>
      </c>
      <c r="N510" s="629"/>
      <c r="O510" s="629"/>
      <c r="P510" s="642"/>
      <c r="Q510" s="630"/>
    </row>
    <row r="511" spans="1:17" ht="14.4" customHeight="1" x14ac:dyDescent="0.3">
      <c r="A511" s="625" t="s">
        <v>526</v>
      </c>
      <c r="B511" s="626" t="s">
        <v>5882</v>
      </c>
      <c r="C511" s="626" t="s">
        <v>5361</v>
      </c>
      <c r="D511" s="626" t="s">
        <v>5899</v>
      </c>
      <c r="E511" s="626" t="s">
        <v>5900</v>
      </c>
      <c r="F511" s="629">
        <v>110.75999999999999</v>
      </c>
      <c r="G511" s="629">
        <v>249194.77999999997</v>
      </c>
      <c r="H511" s="629">
        <v>1</v>
      </c>
      <c r="I511" s="629">
        <v>2249.8625857710363</v>
      </c>
      <c r="J511" s="629">
        <v>130.5</v>
      </c>
      <c r="K511" s="629">
        <v>141090.87</v>
      </c>
      <c r="L511" s="629">
        <v>0.56618710070893141</v>
      </c>
      <c r="M511" s="629">
        <v>1081.1560919540229</v>
      </c>
      <c r="N511" s="629">
        <v>196.9</v>
      </c>
      <c r="O511" s="629">
        <v>212517.88</v>
      </c>
      <c r="P511" s="642">
        <v>0.85281834555282432</v>
      </c>
      <c r="Q511" s="630">
        <v>1079.3188420518029</v>
      </c>
    </row>
    <row r="512" spans="1:17" ht="14.4" customHeight="1" x14ac:dyDescent="0.3">
      <c r="A512" s="625" t="s">
        <v>526</v>
      </c>
      <c r="B512" s="626" t="s">
        <v>5882</v>
      </c>
      <c r="C512" s="626" t="s">
        <v>5361</v>
      </c>
      <c r="D512" s="626" t="s">
        <v>5901</v>
      </c>
      <c r="E512" s="626" t="s">
        <v>5902</v>
      </c>
      <c r="F512" s="629">
        <v>3</v>
      </c>
      <c r="G512" s="629">
        <v>1163.97</v>
      </c>
      <c r="H512" s="629">
        <v>1</v>
      </c>
      <c r="I512" s="629">
        <v>387.99</v>
      </c>
      <c r="J512" s="629">
        <v>22</v>
      </c>
      <c r="K512" s="629">
        <v>5745.74</v>
      </c>
      <c r="L512" s="629">
        <v>4.9363299741402269</v>
      </c>
      <c r="M512" s="629">
        <v>261.17</v>
      </c>
      <c r="N512" s="629"/>
      <c r="O512" s="629"/>
      <c r="P512" s="642"/>
      <c r="Q512" s="630"/>
    </row>
    <row r="513" spans="1:17" ht="14.4" customHeight="1" x14ac:dyDescent="0.3">
      <c r="A513" s="625" t="s">
        <v>526</v>
      </c>
      <c r="B513" s="626" t="s">
        <v>5882</v>
      </c>
      <c r="C513" s="626" t="s">
        <v>5361</v>
      </c>
      <c r="D513" s="626" t="s">
        <v>5903</v>
      </c>
      <c r="E513" s="626" t="s">
        <v>5904</v>
      </c>
      <c r="F513" s="629">
        <v>23</v>
      </c>
      <c r="G513" s="629">
        <v>23673.690000000002</v>
      </c>
      <c r="H513" s="629">
        <v>1</v>
      </c>
      <c r="I513" s="629">
        <v>1029.2908695652175</v>
      </c>
      <c r="J513" s="629"/>
      <c r="K513" s="629"/>
      <c r="L513" s="629"/>
      <c r="M513" s="629"/>
      <c r="N513" s="629">
        <v>38</v>
      </c>
      <c r="O513" s="629">
        <v>35254.5</v>
      </c>
      <c r="P513" s="642">
        <v>1.4891848292344791</v>
      </c>
      <c r="Q513" s="630">
        <v>927.75</v>
      </c>
    </row>
    <row r="514" spans="1:17" ht="14.4" customHeight="1" x14ac:dyDescent="0.3">
      <c r="A514" s="625" t="s">
        <v>526</v>
      </c>
      <c r="B514" s="626" t="s">
        <v>5882</v>
      </c>
      <c r="C514" s="626" t="s">
        <v>5361</v>
      </c>
      <c r="D514" s="626" t="s">
        <v>5905</v>
      </c>
      <c r="E514" s="626" t="s">
        <v>5906</v>
      </c>
      <c r="F514" s="629">
        <v>709</v>
      </c>
      <c r="G514" s="629">
        <v>73615.5</v>
      </c>
      <c r="H514" s="629">
        <v>1</v>
      </c>
      <c r="I514" s="629">
        <v>103.83004231311706</v>
      </c>
      <c r="J514" s="629">
        <v>868</v>
      </c>
      <c r="K514" s="629">
        <v>67814.429999999993</v>
      </c>
      <c r="L514" s="629">
        <v>0.92119770972145798</v>
      </c>
      <c r="M514" s="629">
        <v>78.127223502304133</v>
      </c>
      <c r="N514" s="629">
        <v>759</v>
      </c>
      <c r="O514" s="629">
        <v>47419.789999999994</v>
      </c>
      <c r="P514" s="642">
        <v>0.64415496736420985</v>
      </c>
      <c r="Q514" s="630">
        <v>62.476666666666659</v>
      </c>
    </row>
    <row r="515" spans="1:17" ht="14.4" customHeight="1" x14ac:dyDescent="0.3">
      <c r="A515" s="625" t="s">
        <v>526</v>
      </c>
      <c r="B515" s="626" t="s">
        <v>5882</v>
      </c>
      <c r="C515" s="626" t="s">
        <v>5361</v>
      </c>
      <c r="D515" s="626" t="s">
        <v>5907</v>
      </c>
      <c r="E515" s="626" t="s">
        <v>5908</v>
      </c>
      <c r="F515" s="629">
        <v>17</v>
      </c>
      <c r="G515" s="629">
        <v>3087.2</v>
      </c>
      <c r="H515" s="629">
        <v>1</v>
      </c>
      <c r="I515" s="629">
        <v>181.6</v>
      </c>
      <c r="J515" s="629">
        <v>23</v>
      </c>
      <c r="K515" s="629">
        <v>3282.1</v>
      </c>
      <c r="L515" s="629">
        <v>1.0631316403213269</v>
      </c>
      <c r="M515" s="629">
        <v>142.69999999999999</v>
      </c>
      <c r="N515" s="629"/>
      <c r="O515" s="629"/>
      <c r="P515" s="642"/>
      <c r="Q515" s="630"/>
    </row>
    <row r="516" spans="1:17" ht="14.4" customHeight="1" x14ac:dyDescent="0.3">
      <c r="A516" s="625" t="s">
        <v>526</v>
      </c>
      <c r="B516" s="626" t="s">
        <v>5882</v>
      </c>
      <c r="C516" s="626" t="s">
        <v>5361</v>
      </c>
      <c r="D516" s="626" t="s">
        <v>5909</v>
      </c>
      <c r="E516" s="626" t="s">
        <v>5910</v>
      </c>
      <c r="F516" s="629">
        <v>95.070000000000007</v>
      </c>
      <c r="G516" s="629">
        <v>573598.16999999993</v>
      </c>
      <c r="H516" s="629">
        <v>1</v>
      </c>
      <c r="I516" s="629">
        <v>6033.4297885768365</v>
      </c>
      <c r="J516" s="629">
        <v>85.8</v>
      </c>
      <c r="K516" s="629">
        <v>316695.76</v>
      </c>
      <c r="L516" s="629">
        <v>0.5521212872767709</v>
      </c>
      <c r="M516" s="629">
        <v>3691.0927738927739</v>
      </c>
      <c r="N516" s="629"/>
      <c r="O516" s="629"/>
      <c r="P516" s="642"/>
      <c r="Q516" s="630"/>
    </row>
    <row r="517" spans="1:17" ht="14.4" customHeight="1" x14ac:dyDescent="0.3">
      <c r="A517" s="625" t="s">
        <v>526</v>
      </c>
      <c r="B517" s="626" t="s">
        <v>5882</v>
      </c>
      <c r="C517" s="626" t="s">
        <v>5361</v>
      </c>
      <c r="D517" s="626" t="s">
        <v>5911</v>
      </c>
      <c r="E517" s="626" t="s">
        <v>5912</v>
      </c>
      <c r="F517" s="629">
        <v>63.749999999999993</v>
      </c>
      <c r="G517" s="629">
        <v>66784.52</v>
      </c>
      <c r="H517" s="629">
        <v>1</v>
      </c>
      <c r="I517" s="629">
        <v>1047.6003137254904</v>
      </c>
      <c r="J517" s="629">
        <v>82.649999999999991</v>
      </c>
      <c r="K517" s="629">
        <v>96302.469999999987</v>
      </c>
      <c r="L517" s="629">
        <v>1.4419879037836909</v>
      </c>
      <c r="M517" s="629">
        <v>1165.184150030248</v>
      </c>
      <c r="N517" s="629">
        <v>118.33</v>
      </c>
      <c r="O517" s="629">
        <v>95787.420000000013</v>
      </c>
      <c r="P517" s="642">
        <v>1.4342757872632761</v>
      </c>
      <c r="Q517" s="630">
        <v>809.49395757626985</v>
      </c>
    </row>
    <row r="518" spans="1:17" ht="14.4" customHeight="1" x14ac:dyDescent="0.3">
      <c r="A518" s="625" t="s">
        <v>526</v>
      </c>
      <c r="B518" s="626" t="s">
        <v>5882</v>
      </c>
      <c r="C518" s="626" t="s">
        <v>5361</v>
      </c>
      <c r="D518" s="626" t="s">
        <v>5913</v>
      </c>
      <c r="E518" s="626" t="s">
        <v>5914</v>
      </c>
      <c r="F518" s="629">
        <v>0</v>
      </c>
      <c r="G518" s="629">
        <v>0</v>
      </c>
      <c r="H518" s="629"/>
      <c r="I518" s="629"/>
      <c r="J518" s="629"/>
      <c r="K518" s="629"/>
      <c r="L518" s="629"/>
      <c r="M518" s="629"/>
      <c r="N518" s="629"/>
      <c r="O518" s="629"/>
      <c r="P518" s="642"/>
      <c r="Q518" s="630"/>
    </row>
    <row r="519" spans="1:17" ht="14.4" customHeight="1" x14ac:dyDescent="0.3">
      <c r="A519" s="625" t="s">
        <v>526</v>
      </c>
      <c r="B519" s="626" t="s">
        <v>5882</v>
      </c>
      <c r="C519" s="626" t="s">
        <v>5361</v>
      </c>
      <c r="D519" s="626" t="s">
        <v>5915</v>
      </c>
      <c r="E519" s="626" t="s">
        <v>5916</v>
      </c>
      <c r="F519" s="629"/>
      <c r="G519" s="629"/>
      <c r="H519" s="629"/>
      <c r="I519" s="629"/>
      <c r="J519" s="629"/>
      <c r="K519" s="629"/>
      <c r="L519" s="629"/>
      <c r="M519" s="629"/>
      <c r="N519" s="629">
        <v>41</v>
      </c>
      <c r="O519" s="629">
        <v>50517.740000000005</v>
      </c>
      <c r="P519" s="642"/>
      <c r="Q519" s="630">
        <v>1232.1400000000001</v>
      </c>
    </row>
    <row r="520" spans="1:17" ht="14.4" customHeight="1" x14ac:dyDescent="0.3">
      <c r="A520" s="625" t="s">
        <v>526</v>
      </c>
      <c r="B520" s="626" t="s">
        <v>5882</v>
      </c>
      <c r="C520" s="626" t="s">
        <v>5361</v>
      </c>
      <c r="D520" s="626" t="s">
        <v>5917</v>
      </c>
      <c r="E520" s="626" t="s">
        <v>5918</v>
      </c>
      <c r="F520" s="629"/>
      <c r="G520" s="629"/>
      <c r="H520" s="629"/>
      <c r="I520" s="629"/>
      <c r="J520" s="629">
        <v>10</v>
      </c>
      <c r="K520" s="629">
        <v>232087.8</v>
      </c>
      <c r="L520" s="629"/>
      <c r="M520" s="629">
        <v>23208.78</v>
      </c>
      <c r="N520" s="629">
        <v>2</v>
      </c>
      <c r="O520" s="629">
        <v>41286.82</v>
      </c>
      <c r="P520" s="642"/>
      <c r="Q520" s="630">
        <v>20643.41</v>
      </c>
    </row>
    <row r="521" spans="1:17" ht="14.4" customHeight="1" x14ac:dyDescent="0.3">
      <c r="A521" s="625" t="s">
        <v>526</v>
      </c>
      <c r="B521" s="626" t="s">
        <v>5882</v>
      </c>
      <c r="C521" s="626" t="s">
        <v>5361</v>
      </c>
      <c r="D521" s="626" t="s">
        <v>5919</v>
      </c>
      <c r="E521" s="626" t="s">
        <v>5920</v>
      </c>
      <c r="F521" s="629">
        <v>0.2</v>
      </c>
      <c r="G521" s="629">
        <v>2512.1999999999998</v>
      </c>
      <c r="H521" s="629">
        <v>1</v>
      </c>
      <c r="I521" s="629">
        <v>12560.999999999998</v>
      </c>
      <c r="J521" s="629">
        <v>7</v>
      </c>
      <c r="K521" s="629">
        <v>90580.28</v>
      </c>
      <c r="L521" s="629">
        <v>36.056157949207865</v>
      </c>
      <c r="M521" s="629">
        <v>12940.039999999999</v>
      </c>
      <c r="N521" s="629"/>
      <c r="O521" s="629"/>
      <c r="P521" s="642"/>
      <c r="Q521" s="630"/>
    </row>
    <row r="522" spans="1:17" ht="14.4" customHeight="1" x14ac:dyDescent="0.3">
      <c r="A522" s="625" t="s">
        <v>526</v>
      </c>
      <c r="B522" s="626" t="s">
        <v>5882</v>
      </c>
      <c r="C522" s="626" t="s">
        <v>5361</v>
      </c>
      <c r="D522" s="626" t="s">
        <v>5921</v>
      </c>
      <c r="E522" s="626" t="s">
        <v>5920</v>
      </c>
      <c r="F522" s="629"/>
      <c r="G522" s="629"/>
      <c r="H522" s="629"/>
      <c r="I522" s="629"/>
      <c r="J522" s="629">
        <v>1</v>
      </c>
      <c r="K522" s="629">
        <v>25880.07</v>
      </c>
      <c r="L522" s="629"/>
      <c r="M522" s="629">
        <v>25880.07</v>
      </c>
      <c r="N522" s="629"/>
      <c r="O522" s="629"/>
      <c r="P522" s="642"/>
      <c r="Q522" s="630"/>
    </row>
    <row r="523" spans="1:17" ht="14.4" customHeight="1" x14ac:dyDescent="0.3">
      <c r="A523" s="625" t="s">
        <v>526</v>
      </c>
      <c r="B523" s="626" t="s">
        <v>5882</v>
      </c>
      <c r="C523" s="626" t="s">
        <v>5361</v>
      </c>
      <c r="D523" s="626" t="s">
        <v>5922</v>
      </c>
      <c r="E523" s="626" t="s">
        <v>5923</v>
      </c>
      <c r="F523" s="629">
        <v>11.3</v>
      </c>
      <c r="G523" s="629">
        <v>160542.91999999998</v>
      </c>
      <c r="H523" s="629">
        <v>1</v>
      </c>
      <c r="I523" s="629">
        <v>14207.338053097343</v>
      </c>
      <c r="J523" s="629">
        <v>18.100000000000001</v>
      </c>
      <c r="K523" s="629">
        <v>251411.41</v>
      </c>
      <c r="L523" s="629">
        <v>1.5660074576941794</v>
      </c>
      <c r="M523" s="629">
        <v>13890.13314917127</v>
      </c>
      <c r="N523" s="629">
        <v>8.6499999999999986</v>
      </c>
      <c r="O523" s="629">
        <v>117629.62</v>
      </c>
      <c r="P523" s="642">
        <v>0.73269889447631831</v>
      </c>
      <c r="Q523" s="630">
        <v>13598.800000000001</v>
      </c>
    </row>
    <row r="524" spans="1:17" ht="14.4" customHeight="1" x14ac:dyDescent="0.3">
      <c r="A524" s="625" t="s">
        <v>526</v>
      </c>
      <c r="B524" s="626" t="s">
        <v>5882</v>
      </c>
      <c r="C524" s="626" t="s">
        <v>5361</v>
      </c>
      <c r="D524" s="626" t="s">
        <v>5924</v>
      </c>
      <c r="E524" s="626" t="s">
        <v>5925</v>
      </c>
      <c r="F524" s="629">
        <v>104</v>
      </c>
      <c r="G524" s="629">
        <v>442792.04</v>
      </c>
      <c r="H524" s="629">
        <v>1</v>
      </c>
      <c r="I524" s="629">
        <v>4257.6157692307688</v>
      </c>
      <c r="J524" s="629">
        <v>99</v>
      </c>
      <c r="K524" s="629">
        <v>364188.31</v>
      </c>
      <c r="L524" s="629">
        <v>0.82248161010301812</v>
      </c>
      <c r="M524" s="629">
        <v>3678.6697979797977</v>
      </c>
      <c r="N524" s="629">
        <v>119.3</v>
      </c>
      <c r="O524" s="629">
        <v>417167.38</v>
      </c>
      <c r="P524" s="642">
        <v>0.9421293571582724</v>
      </c>
      <c r="Q524" s="630">
        <v>3496.7927912824812</v>
      </c>
    </row>
    <row r="525" spans="1:17" ht="14.4" customHeight="1" x14ac:dyDescent="0.3">
      <c r="A525" s="625" t="s">
        <v>526</v>
      </c>
      <c r="B525" s="626" t="s">
        <v>5882</v>
      </c>
      <c r="C525" s="626" t="s">
        <v>5361</v>
      </c>
      <c r="D525" s="626" t="s">
        <v>5926</v>
      </c>
      <c r="E525" s="626" t="s">
        <v>5927</v>
      </c>
      <c r="F525" s="629"/>
      <c r="G525" s="629"/>
      <c r="H525" s="629"/>
      <c r="I525" s="629"/>
      <c r="J525" s="629"/>
      <c r="K525" s="629"/>
      <c r="L525" s="629"/>
      <c r="M525" s="629"/>
      <c r="N525" s="629">
        <v>2</v>
      </c>
      <c r="O525" s="629">
        <v>24317.46</v>
      </c>
      <c r="P525" s="642"/>
      <c r="Q525" s="630">
        <v>12158.73</v>
      </c>
    </row>
    <row r="526" spans="1:17" ht="14.4" customHeight="1" x14ac:dyDescent="0.3">
      <c r="A526" s="625" t="s">
        <v>526</v>
      </c>
      <c r="B526" s="626" t="s">
        <v>5882</v>
      </c>
      <c r="C526" s="626" t="s">
        <v>5361</v>
      </c>
      <c r="D526" s="626" t="s">
        <v>5928</v>
      </c>
      <c r="E526" s="626" t="s">
        <v>5929</v>
      </c>
      <c r="F526" s="629">
        <v>41</v>
      </c>
      <c r="G526" s="629">
        <v>443478.14</v>
      </c>
      <c r="H526" s="629">
        <v>1</v>
      </c>
      <c r="I526" s="629">
        <v>10816.54</v>
      </c>
      <c r="J526" s="629">
        <v>31</v>
      </c>
      <c r="K526" s="629">
        <v>348848.19</v>
      </c>
      <c r="L526" s="629">
        <v>0.78661868203920937</v>
      </c>
      <c r="M526" s="629">
        <v>11253.167419354839</v>
      </c>
      <c r="N526" s="629"/>
      <c r="O526" s="629"/>
      <c r="P526" s="642"/>
      <c r="Q526" s="630"/>
    </row>
    <row r="527" spans="1:17" ht="14.4" customHeight="1" x14ac:dyDescent="0.3">
      <c r="A527" s="625" t="s">
        <v>526</v>
      </c>
      <c r="B527" s="626" t="s">
        <v>5882</v>
      </c>
      <c r="C527" s="626" t="s">
        <v>5361</v>
      </c>
      <c r="D527" s="626" t="s">
        <v>5930</v>
      </c>
      <c r="E527" s="626" t="s">
        <v>5931</v>
      </c>
      <c r="F527" s="629"/>
      <c r="G527" s="629"/>
      <c r="H527" s="629"/>
      <c r="I527" s="629"/>
      <c r="J527" s="629">
        <v>9</v>
      </c>
      <c r="K527" s="629">
        <v>51788.88</v>
      </c>
      <c r="L527" s="629"/>
      <c r="M527" s="629">
        <v>5754.32</v>
      </c>
      <c r="N527" s="629">
        <v>16</v>
      </c>
      <c r="O527" s="629">
        <v>92775.84</v>
      </c>
      <c r="P527" s="642"/>
      <c r="Q527" s="630">
        <v>5798.49</v>
      </c>
    </row>
    <row r="528" spans="1:17" ht="14.4" customHeight="1" x14ac:dyDescent="0.3">
      <c r="A528" s="625" t="s">
        <v>526</v>
      </c>
      <c r="B528" s="626" t="s">
        <v>5882</v>
      </c>
      <c r="C528" s="626" t="s">
        <v>5361</v>
      </c>
      <c r="D528" s="626" t="s">
        <v>5932</v>
      </c>
      <c r="E528" s="626" t="s">
        <v>5933</v>
      </c>
      <c r="F528" s="629">
        <v>5</v>
      </c>
      <c r="G528" s="629">
        <v>44145.05</v>
      </c>
      <c r="H528" s="629">
        <v>1</v>
      </c>
      <c r="I528" s="629">
        <v>8829.01</v>
      </c>
      <c r="J528" s="629">
        <v>15</v>
      </c>
      <c r="K528" s="629">
        <v>190092.3</v>
      </c>
      <c r="L528" s="629">
        <v>4.3060841475997869</v>
      </c>
      <c r="M528" s="629">
        <v>12672.82</v>
      </c>
      <c r="N528" s="629"/>
      <c r="O528" s="629"/>
      <c r="P528" s="642"/>
      <c r="Q528" s="630"/>
    </row>
    <row r="529" spans="1:17" ht="14.4" customHeight="1" x14ac:dyDescent="0.3">
      <c r="A529" s="625" t="s">
        <v>526</v>
      </c>
      <c r="B529" s="626" t="s">
        <v>5882</v>
      </c>
      <c r="C529" s="626" t="s">
        <v>5361</v>
      </c>
      <c r="D529" s="626" t="s">
        <v>5934</v>
      </c>
      <c r="E529" s="626" t="s">
        <v>5935</v>
      </c>
      <c r="F529" s="629">
        <v>10</v>
      </c>
      <c r="G529" s="629">
        <v>40137.730000000003</v>
      </c>
      <c r="H529" s="629">
        <v>1</v>
      </c>
      <c r="I529" s="629">
        <v>4013.7730000000001</v>
      </c>
      <c r="J529" s="629">
        <v>9</v>
      </c>
      <c r="K529" s="629">
        <v>36052.47</v>
      </c>
      <c r="L529" s="629">
        <v>0.89821895757433212</v>
      </c>
      <c r="M529" s="629">
        <v>4005.83</v>
      </c>
      <c r="N529" s="629"/>
      <c r="O529" s="629"/>
      <c r="P529" s="642"/>
      <c r="Q529" s="630"/>
    </row>
    <row r="530" spans="1:17" ht="14.4" customHeight="1" x14ac:dyDescent="0.3">
      <c r="A530" s="625" t="s">
        <v>526</v>
      </c>
      <c r="B530" s="626" t="s">
        <v>5882</v>
      </c>
      <c r="C530" s="626" t="s">
        <v>5361</v>
      </c>
      <c r="D530" s="626" t="s">
        <v>5936</v>
      </c>
      <c r="E530" s="626" t="s">
        <v>5937</v>
      </c>
      <c r="F530" s="629">
        <v>0</v>
      </c>
      <c r="G530" s="629">
        <v>0</v>
      </c>
      <c r="H530" s="629"/>
      <c r="I530" s="629"/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526</v>
      </c>
      <c r="B531" s="626" t="s">
        <v>5882</v>
      </c>
      <c r="C531" s="626" t="s">
        <v>5361</v>
      </c>
      <c r="D531" s="626" t="s">
        <v>5938</v>
      </c>
      <c r="E531" s="626" t="s">
        <v>5937</v>
      </c>
      <c r="F531" s="629">
        <v>0</v>
      </c>
      <c r="G531" s="629">
        <v>0</v>
      </c>
      <c r="H531" s="629"/>
      <c r="I531" s="629"/>
      <c r="J531" s="629"/>
      <c r="K531" s="629"/>
      <c r="L531" s="629"/>
      <c r="M531" s="629"/>
      <c r="N531" s="629">
        <v>0.30000000000000004</v>
      </c>
      <c r="O531" s="629">
        <v>1593.2200000000003</v>
      </c>
      <c r="P531" s="642"/>
      <c r="Q531" s="630">
        <v>5310.7333333333336</v>
      </c>
    </row>
    <row r="532" spans="1:17" ht="14.4" customHeight="1" x14ac:dyDescent="0.3">
      <c r="A532" s="625" t="s">
        <v>526</v>
      </c>
      <c r="B532" s="626" t="s">
        <v>5882</v>
      </c>
      <c r="C532" s="626" t="s">
        <v>5361</v>
      </c>
      <c r="D532" s="626" t="s">
        <v>5939</v>
      </c>
      <c r="E532" s="626" t="s">
        <v>5940</v>
      </c>
      <c r="F532" s="629">
        <v>13</v>
      </c>
      <c r="G532" s="629">
        <v>5070.84</v>
      </c>
      <c r="H532" s="629">
        <v>1</v>
      </c>
      <c r="I532" s="629">
        <v>390.06461538461542</v>
      </c>
      <c r="J532" s="629">
        <v>25</v>
      </c>
      <c r="K532" s="629">
        <v>10526.62</v>
      </c>
      <c r="L532" s="629">
        <v>2.0759124720953532</v>
      </c>
      <c r="M532" s="629">
        <v>421.06480000000005</v>
      </c>
      <c r="N532" s="629"/>
      <c r="O532" s="629"/>
      <c r="P532" s="642"/>
      <c r="Q532" s="630"/>
    </row>
    <row r="533" spans="1:17" ht="14.4" customHeight="1" x14ac:dyDescent="0.3">
      <c r="A533" s="625" t="s">
        <v>526</v>
      </c>
      <c r="B533" s="626" t="s">
        <v>5882</v>
      </c>
      <c r="C533" s="626" t="s">
        <v>5361</v>
      </c>
      <c r="D533" s="626" t="s">
        <v>5941</v>
      </c>
      <c r="E533" s="626" t="s">
        <v>5942</v>
      </c>
      <c r="F533" s="629">
        <v>7.9</v>
      </c>
      <c r="G533" s="629">
        <v>4950.0200000000004</v>
      </c>
      <c r="H533" s="629">
        <v>1</v>
      </c>
      <c r="I533" s="629">
        <v>626.58481012658228</v>
      </c>
      <c r="J533" s="629">
        <v>22</v>
      </c>
      <c r="K533" s="629">
        <v>14918.800000000001</v>
      </c>
      <c r="L533" s="629">
        <v>3.013886812578535</v>
      </c>
      <c r="M533" s="629">
        <v>678.12727272727273</v>
      </c>
      <c r="N533" s="629">
        <v>12.3</v>
      </c>
      <c r="O533" s="629">
        <v>5423.6100000000006</v>
      </c>
      <c r="P533" s="642">
        <v>1.095674360911673</v>
      </c>
      <c r="Q533" s="630">
        <v>440.94390243902438</v>
      </c>
    </row>
    <row r="534" spans="1:17" ht="14.4" customHeight="1" x14ac:dyDescent="0.3">
      <c r="A534" s="625" t="s">
        <v>526</v>
      </c>
      <c r="B534" s="626" t="s">
        <v>5882</v>
      </c>
      <c r="C534" s="626" t="s">
        <v>5361</v>
      </c>
      <c r="D534" s="626" t="s">
        <v>5943</v>
      </c>
      <c r="E534" s="626" t="s">
        <v>5944</v>
      </c>
      <c r="F534" s="629">
        <v>650.79999999999995</v>
      </c>
      <c r="G534" s="629">
        <v>51652.42</v>
      </c>
      <c r="H534" s="629">
        <v>1</v>
      </c>
      <c r="I534" s="629">
        <v>79.36757836508913</v>
      </c>
      <c r="J534" s="629">
        <v>907.9</v>
      </c>
      <c r="K534" s="629">
        <v>58878.049999999996</v>
      </c>
      <c r="L534" s="629">
        <v>1.1398894766208436</v>
      </c>
      <c r="M534" s="629">
        <v>64.850809560524283</v>
      </c>
      <c r="N534" s="629">
        <v>810.6</v>
      </c>
      <c r="O534" s="629">
        <v>47000.9</v>
      </c>
      <c r="P534" s="642">
        <v>0.90994574891166768</v>
      </c>
      <c r="Q534" s="630">
        <v>57.982852208240807</v>
      </c>
    </row>
    <row r="535" spans="1:17" ht="14.4" customHeight="1" x14ac:dyDescent="0.3">
      <c r="A535" s="625" t="s">
        <v>526</v>
      </c>
      <c r="B535" s="626" t="s">
        <v>5882</v>
      </c>
      <c r="C535" s="626" t="s">
        <v>5361</v>
      </c>
      <c r="D535" s="626" t="s">
        <v>5945</v>
      </c>
      <c r="E535" s="626" t="s">
        <v>5946</v>
      </c>
      <c r="F535" s="629">
        <v>6.1999999999999993</v>
      </c>
      <c r="G535" s="629">
        <v>2185.3000000000002</v>
      </c>
      <c r="H535" s="629">
        <v>1</v>
      </c>
      <c r="I535" s="629">
        <v>352.46774193548396</v>
      </c>
      <c r="J535" s="629">
        <v>10.199999999999999</v>
      </c>
      <c r="K535" s="629">
        <v>4040.1299999999997</v>
      </c>
      <c r="L535" s="629">
        <v>1.8487759117741267</v>
      </c>
      <c r="M535" s="629">
        <v>396.09117647058821</v>
      </c>
      <c r="N535" s="629">
        <v>13.7</v>
      </c>
      <c r="O535" s="629">
        <v>5537.6200000000008</v>
      </c>
      <c r="P535" s="642">
        <v>2.5340319406946414</v>
      </c>
      <c r="Q535" s="630">
        <v>404.2058394160585</v>
      </c>
    </row>
    <row r="536" spans="1:17" ht="14.4" customHeight="1" x14ac:dyDescent="0.3">
      <c r="A536" s="625" t="s">
        <v>526</v>
      </c>
      <c r="B536" s="626" t="s">
        <v>5882</v>
      </c>
      <c r="C536" s="626" t="s">
        <v>5361</v>
      </c>
      <c r="D536" s="626" t="s">
        <v>5947</v>
      </c>
      <c r="E536" s="626" t="s">
        <v>5948</v>
      </c>
      <c r="F536" s="629"/>
      <c r="G536" s="629"/>
      <c r="H536" s="629"/>
      <c r="I536" s="629"/>
      <c r="J536" s="629">
        <v>14</v>
      </c>
      <c r="K536" s="629">
        <v>2075.5</v>
      </c>
      <c r="L536" s="629"/>
      <c r="M536" s="629">
        <v>148.25</v>
      </c>
      <c r="N536" s="629"/>
      <c r="O536" s="629"/>
      <c r="P536" s="642"/>
      <c r="Q536" s="630"/>
    </row>
    <row r="537" spans="1:17" ht="14.4" customHeight="1" x14ac:dyDescent="0.3">
      <c r="A537" s="625" t="s">
        <v>526</v>
      </c>
      <c r="B537" s="626" t="s">
        <v>5882</v>
      </c>
      <c r="C537" s="626" t="s">
        <v>5361</v>
      </c>
      <c r="D537" s="626" t="s">
        <v>5949</v>
      </c>
      <c r="E537" s="626" t="s">
        <v>5950</v>
      </c>
      <c r="F537" s="629">
        <v>233</v>
      </c>
      <c r="G537" s="629">
        <v>18853.260000000002</v>
      </c>
      <c r="H537" s="629">
        <v>1</v>
      </c>
      <c r="I537" s="629">
        <v>80.915278969957086</v>
      </c>
      <c r="J537" s="629">
        <v>90</v>
      </c>
      <c r="K537" s="629">
        <v>5751.5</v>
      </c>
      <c r="L537" s="629">
        <v>0.3050666038658566</v>
      </c>
      <c r="M537" s="629">
        <v>63.905555555555559</v>
      </c>
      <c r="N537" s="629">
        <v>8</v>
      </c>
      <c r="O537" s="629">
        <v>460.08</v>
      </c>
      <c r="P537" s="642">
        <v>2.4403206660280501E-2</v>
      </c>
      <c r="Q537" s="630">
        <v>57.51</v>
      </c>
    </row>
    <row r="538" spans="1:17" ht="14.4" customHeight="1" x14ac:dyDescent="0.3">
      <c r="A538" s="625" t="s">
        <v>526</v>
      </c>
      <c r="B538" s="626" t="s">
        <v>5882</v>
      </c>
      <c r="C538" s="626" t="s">
        <v>5361</v>
      </c>
      <c r="D538" s="626" t="s">
        <v>2460</v>
      </c>
      <c r="E538" s="626" t="s">
        <v>5951</v>
      </c>
      <c r="F538" s="629">
        <v>10</v>
      </c>
      <c r="G538" s="629">
        <v>65950</v>
      </c>
      <c r="H538" s="629">
        <v>1</v>
      </c>
      <c r="I538" s="629">
        <v>6595</v>
      </c>
      <c r="J538" s="629">
        <v>10</v>
      </c>
      <c r="K538" s="629">
        <v>68365.3</v>
      </c>
      <c r="L538" s="629">
        <v>1.03662319939348</v>
      </c>
      <c r="M538" s="629">
        <v>6836.5300000000007</v>
      </c>
      <c r="N538" s="629">
        <v>25</v>
      </c>
      <c r="O538" s="629">
        <v>172412.5</v>
      </c>
      <c r="P538" s="642">
        <v>2.6142911296436693</v>
      </c>
      <c r="Q538" s="630">
        <v>6896.5</v>
      </c>
    </row>
    <row r="539" spans="1:17" ht="14.4" customHeight="1" x14ac:dyDescent="0.3">
      <c r="A539" s="625" t="s">
        <v>526</v>
      </c>
      <c r="B539" s="626" t="s">
        <v>5882</v>
      </c>
      <c r="C539" s="626" t="s">
        <v>5361</v>
      </c>
      <c r="D539" s="626" t="s">
        <v>5952</v>
      </c>
      <c r="E539" s="626" t="s">
        <v>5953</v>
      </c>
      <c r="F539" s="629">
        <v>3</v>
      </c>
      <c r="G539" s="629">
        <v>2745.65</v>
      </c>
      <c r="H539" s="629">
        <v>1</v>
      </c>
      <c r="I539" s="629">
        <v>915.2166666666667</v>
      </c>
      <c r="J539" s="629">
        <v>1.1000000000000001</v>
      </c>
      <c r="K539" s="629">
        <v>450.45</v>
      </c>
      <c r="L539" s="629">
        <v>0.16405951231948718</v>
      </c>
      <c r="M539" s="629">
        <v>409.49999999999994</v>
      </c>
      <c r="N539" s="629"/>
      <c r="O539" s="629"/>
      <c r="P539" s="642"/>
      <c r="Q539" s="630"/>
    </row>
    <row r="540" spans="1:17" ht="14.4" customHeight="1" x14ac:dyDescent="0.3">
      <c r="A540" s="625" t="s">
        <v>526</v>
      </c>
      <c r="B540" s="626" t="s">
        <v>5882</v>
      </c>
      <c r="C540" s="626" t="s">
        <v>5361</v>
      </c>
      <c r="D540" s="626" t="s">
        <v>5954</v>
      </c>
      <c r="E540" s="626" t="s">
        <v>5955</v>
      </c>
      <c r="F540" s="629">
        <v>267.60000000000002</v>
      </c>
      <c r="G540" s="629">
        <v>117592.52</v>
      </c>
      <c r="H540" s="629">
        <v>1</v>
      </c>
      <c r="I540" s="629">
        <v>439.43393124065767</v>
      </c>
      <c r="J540" s="629">
        <v>177</v>
      </c>
      <c r="K540" s="629">
        <v>12180.23</v>
      </c>
      <c r="L540" s="629">
        <v>0.10357997260369961</v>
      </c>
      <c r="M540" s="629">
        <v>68.81485875706214</v>
      </c>
      <c r="N540" s="629">
        <v>132</v>
      </c>
      <c r="O540" s="629">
        <v>6270</v>
      </c>
      <c r="P540" s="642">
        <v>5.3319717954849508E-2</v>
      </c>
      <c r="Q540" s="630">
        <v>47.5</v>
      </c>
    </row>
    <row r="541" spans="1:17" ht="14.4" customHeight="1" x14ac:dyDescent="0.3">
      <c r="A541" s="625" t="s">
        <v>526</v>
      </c>
      <c r="B541" s="626" t="s">
        <v>5882</v>
      </c>
      <c r="C541" s="626" t="s">
        <v>5361</v>
      </c>
      <c r="D541" s="626" t="s">
        <v>5956</v>
      </c>
      <c r="E541" s="626" t="s">
        <v>5957</v>
      </c>
      <c r="F541" s="629"/>
      <c r="G541" s="629"/>
      <c r="H541" s="629"/>
      <c r="I541" s="629"/>
      <c r="J541" s="629">
        <v>1</v>
      </c>
      <c r="K541" s="629">
        <v>1933.46</v>
      </c>
      <c r="L541" s="629"/>
      <c r="M541" s="629">
        <v>1933.46</v>
      </c>
      <c r="N541" s="629"/>
      <c r="O541" s="629"/>
      <c r="P541" s="642"/>
      <c r="Q541" s="630"/>
    </row>
    <row r="542" spans="1:17" ht="14.4" customHeight="1" x14ac:dyDescent="0.3">
      <c r="A542" s="625" t="s">
        <v>526</v>
      </c>
      <c r="B542" s="626" t="s">
        <v>5882</v>
      </c>
      <c r="C542" s="626" t="s">
        <v>5361</v>
      </c>
      <c r="D542" s="626" t="s">
        <v>5958</v>
      </c>
      <c r="E542" s="626" t="s">
        <v>5959</v>
      </c>
      <c r="F542" s="629">
        <v>823.6</v>
      </c>
      <c r="G542" s="629">
        <v>274902.01999999996</v>
      </c>
      <c r="H542" s="629">
        <v>1</v>
      </c>
      <c r="I542" s="629">
        <v>333.78098591549292</v>
      </c>
      <c r="J542" s="629">
        <v>966.80000000000007</v>
      </c>
      <c r="K542" s="629">
        <v>86828.55</v>
      </c>
      <c r="L542" s="629">
        <v>0.31585271726995684</v>
      </c>
      <c r="M542" s="629">
        <v>89.810250310302024</v>
      </c>
      <c r="N542" s="629">
        <v>976.7</v>
      </c>
      <c r="O542" s="629">
        <v>46393.25</v>
      </c>
      <c r="P542" s="642">
        <v>0.1687628559440924</v>
      </c>
      <c r="Q542" s="630">
        <v>47.5</v>
      </c>
    </row>
    <row r="543" spans="1:17" ht="14.4" customHeight="1" x14ac:dyDescent="0.3">
      <c r="A543" s="625" t="s">
        <v>526</v>
      </c>
      <c r="B543" s="626" t="s">
        <v>5882</v>
      </c>
      <c r="C543" s="626" t="s">
        <v>5361</v>
      </c>
      <c r="D543" s="626" t="s">
        <v>5960</v>
      </c>
      <c r="E543" s="626" t="s">
        <v>5961</v>
      </c>
      <c r="F543" s="629">
        <v>15.7</v>
      </c>
      <c r="G543" s="629">
        <v>12503.580000000002</v>
      </c>
      <c r="H543" s="629">
        <v>1</v>
      </c>
      <c r="I543" s="629">
        <v>796.40636942675178</v>
      </c>
      <c r="J543" s="629">
        <v>4.5</v>
      </c>
      <c r="K543" s="629">
        <v>3313.79</v>
      </c>
      <c r="L543" s="629">
        <v>0.26502729618237331</v>
      </c>
      <c r="M543" s="629">
        <v>736.39777777777772</v>
      </c>
      <c r="N543" s="629"/>
      <c r="O543" s="629"/>
      <c r="P543" s="642"/>
      <c r="Q543" s="630"/>
    </row>
    <row r="544" spans="1:17" ht="14.4" customHeight="1" x14ac:dyDescent="0.3">
      <c r="A544" s="625" t="s">
        <v>526</v>
      </c>
      <c r="B544" s="626" t="s">
        <v>5882</v>
      </c>
      <c r="C544" s="626" t="s">
        <v>5361</v>
      </c>
      <c r="D544" s="626" t="s">
        <v>5962</v>
      </c>
      <c r="E544" s="626" t="s">
        <v>5963</v>
      </c>
      <c r="F544" s="629">
        <v>100</v>
      </c>
      <c r="G544" s="629">
        <v>9818.2400000000016</v>
      </c>
      <c r="H544" s="629">
        <v>1</v>
      </c>
      <c r="I544" s="629">
        <v>98.182400000000015</v>
      </c>
      <c r="J544" s="629">
        <v>85.2</v>
      </c>
      <c r="K544" s="629">
        <v>9798</v>
      </c>
      <c r="L544" s="629">
        <v>0.99793853073463257</v>
      </c>
      <c r="M544" s="629">
        <v>115</v>
      </c>
      <c r="N544" s="629">
        <v>210</v>
      </c>
      <c r="O544" s="629">
        <v>24342</v>
      </c>
      <c r="P544" s="642">
        <v>2.47926308584838</v>
      </c>
      <c r="Q544" s="630">
        <v>115.91428571428571</v>
      </c>
    </row>
    <row r="545" spans="1:17" ht="14.4" customHeight="1" x14ac:dyDescent="0.3">
      <c r="A545" s="625" t="s">
        <v>526</v>
      </c>
      <c r="B545" s="626" t="s">
        <v>5882</v>
      </c>
      <c r="C545" s="626" t="s">
        <v>5361</v>
      </c>
      <c r="D545" s="626" t="s">
        <v>5964</v>
      </c>
      <c r="E545" s="626" t="s">
        <v>5965</v>
      </c>
      <c r="F545" s="629">
        <v>4.5</v>
      </c>
      <c r="G545" s="629">
        <v>675</v>
      </c>
      <c r="H545" s="629">
        <v>1</v>
      </c>
      <c r="I545" s="629">
        <v>150</v>
      </c>
      <c r="J545" s="629"/>
      <c r="K545" s="629"/>
      <c r="L545" s="629"/>
      <c r="M545" s="629"/>
      <c r="N545" s="629"/>
      <c r="O545" s="629"/>
      <c r="P545" s="642"/>
      <c r="Q545" s="630"/>
    </row>
    <row r="546" spans="1:17" ht="14.4" customHeight="1" x14ac:dyDescent="0.3">
      <c r="A546" s="625" t="s">
        <v>526</v>
      </c>
      <c r="B546" s="626" t="s">
        <v>5882</v>
      </c>
      <c r="C546" s="626" t="s">
        <v>5361</v>
      </c>
      <c r="D546" s="626" t="s">
        <v>5966</v>
      </c>
      <c r="E546" s="626" t="s">
        <v>5967</v>
      </c>
      <c r="F546" s="629">
        <v>285.22000000000003</v>
      </c>
      <c r="G546" s="629">
        <v>155522.46000000002</v>
      </c>
      <c r="H546" s="629">
        <v>1</v>
      </c>
      <c r="I546" s="629">
        <v>545.27193043966065</v>
      </c>
      <c r="J546" s="629">
        <v>327.56</v>
      </c>
      <c r="K546" s="629">
        <v>180554.7</v>
      </c>
      <c r="L546" s="629">
        <v>1.1609557873505858</v>
      </c>
      <c r="M546" s="629">
        <v>551.21107583343507</v>
      </c>
      <c r="N546" s="629">
        <v>291.8</v>
      </c>
      <c r="O546" s="629">
        <v>110811.11</v>
      </c>
      <c r="P546" s="642">
        <v>0.71250872703531043</v>
      </c>
      <c r="Q546" s="630">
        <v>379.75020562028783</v>
      </c>
    </row>
    <row r="547" spans="1:17" ht="14.4" customHeight="1" x14ac:dyDescent="0.3">
      <c r="A547" s="625" t="s">
        <v>526</v>
      </c>
      <c r="B547" s="626" t="s">
        <v>5882</v>
      </c>
      <c r="C547" s="626" t="s">
        <v>5361</v>
      </c>
      <c r="D547" s="626" t="s">
        <v>5968</v>
      </c>
      <c r="E547" s="626" t="s">
        <v>5969</v>
      </c>
      <c r="F547" s="629">
        <v>2</v>
      </c>
      <c r="G547" s="629">
        <v>8820.48</v>
      </c>
      <c r="H547" s="629">
        <v>1</v>
      </c>
      <c r="I547" s="629">
        <v>4410.24</v>
      </c>
      <c r="J547" s="629">
        <v>23</v>
      </c>
      <c r="K547" s="629">
        <v>137928.16999999998</v>
      </c>
      <c r="L547" s="629">
        <v>15.637263504933971</v>
      </c>
      <c r="M547" s="629">
        <v>5996.8769565217381</v>
      </c>
      <c r="N547" s="629">
        <v>2</v>
      </c>
      <c r="O547" s="629">
        <v>12515.58</v>
      </c>
      <c r="P547" s="642">
        <v>1.4189227797126687</v>
      </c>
      <c r="Q547" s="630">
        <v>6257.79</v>
      </c>
    </row>
    <row r="548" spans="1:17" ht="14.4" customHeight="1" x14ac:dyDescent="0.3">
      <c r="A548" s="625" t="s">
        <v>526</v>
      </c>
      <c r="B548" s="626" t="s">
        <v>5882</v>
      </c>
      <c r="C548" s="626" t="s">
        <v>5361</v>
      </c>
      <c r="D548" s="626" t="s">
        <v>5970</v>
      </c>
      <c r="E548" s="626" t="s">
        <v>5971</v>
      </c>
      <c r="F548" s="629">
        <v>51</v>
      </c>
      <c r="G548" s="629">
        <v>12693.060000000001</v>
      </c>
      <c r="H548" s="629">
        <v>1</v>
      </c>
      <c r="I548" s="629">
        <v>248.88352941176473</v>
      </c>
      <c r="J548" s="629">
        <v>207</v>
      </c>
      <c r="K548" s="629">
        <v>12952.37</v>
      </c>
      <c r="L548" s="629">
        <v>1.0204292739497016</v>
      </c>
      <c r="M548" s="629">
        <v>62.571835748792275</v>
      </c>
      <c r="N548" s="629">
        <v>194</v>
      </c>
      <c r="O548" s="629">
        <v>12780.8</v>
      </c>
      <c r="P548" s="642">
        <v>1.0069124387657507</v>
      </c>
      <c r="Q548" s="630">
        <v>65.880412371134014</v>
      </c>
    </row>
    <row r="549" spans="1:17" ht="14.4" customHeight="1" x14ac:dyDescent="0.3">
      <c r="A549" s="625" t="s">
        <v>526</v>
      </c>
      <c r="B549" s="626" t="s">
        <v>5882</v>
      </c>
      <c r="C549" s="626" t="s">
        <v>5361</v>
      </c>
      <c r="D549" s="626" t="s">
        <v>5972</v>
      </c>
      <c r="E549" s="626" t="s">
        <v>5973</v>
      </c>
      <c r="F549" s="629">
        <v>137</v>
      </c>
      <c r="G549" s="629">
        <v>66333.609999999986</v>
      </c>
      <c r="H549" s="629">
        <v>1</v>
      </c>
      <c r="I549" s="629">
        <v>484.18693430656924</v>
      </c>
      <c r="J549" s="629">
        <v>104</v>
      </c>
      <c r="K549" s="629">
        <v>8695.44</v>
      </c>
      <c r="L549" s="629">
        <v>0.13108648843323922</v>
      </c>
      <c r="M549" s="629">
        <v>83.61</v>
      </c>
      <c r="N549" s="629">
        <v>83.3</v>
      </c>
      <c r="O549" s="629">
        <v>8870.369999999999</v>
      </c>
      <c r="P549" s="642">
        <v>0.13372361311256845</v>
      </c>
      <c r="Q549" s="630">
        <v>106.48703481392556</v>
      </c>
    </row>
    <row r="550" spans="1:17" ht="14.4" customHeight="1" x14ac:dyDescent="0.3">
      <c r="A550" s="625" t="s">
        <v>526</v>
      </c>
      <c r="B550" s="626" t="s">
        <v>5882</v>
      </c>
      <c r="C550" s="626" t="s">
        <v>5361</v>
      </c>
      <c r="D550" s="626" t="s">
        <v>5974</v>
      </c>
      <c r="E550" s="626" t="s">
        <v>5975</v>
      </c>
      <c r="F550" s="629">
        <v>81</v>
      </c>
      <c r="G550" s="629">
        <v>7854.04</v>
      </c>
      <c r="H550" s="629">
        <v>1</v>
      </c>
      <c r="I550" s="629">
        <v>96.963456790123459</v>
      </c>
      <c r="J550" s="629">
        <v>134</v>
      </c>
      <c r="K550" s="629">
        <v>7396.14</v>
      </c>
      <c r="L550" s="629">
        <v>0.94169879450575755</v>
      </c>
      <c r="M550" s="629">
        <v>55.195074626865676</v>
      </c>
      <c r="N550" s="629">
        <v>124</v>
      </c>
      <c r="O550" s="629">
        <v>5077.7999999999993</v>
      </c>
      <c r="P550" s="642">
        <v>0.64652077147557174</v>
      </c>
      <c r="Q550" s="630">
        <v>40.949999999999996</v>
      </c>
    </row>
    <row r="551" spans="1:17" ht="14.4" customHeight="1" x14ac:dyDescent="0.3">
      <c r="A551" s="625" t="s">
        <v>526</v>
      </c>
      <c r="B551" s="626" t="s">
        <v>5882</v>
      </c>
      <c r="C551" s="626" t="s">
        <v>5361</v>
      </c>
      <c r="D551" s="626" t="s">
        <v>5976</v>
      </c>
      <c r="E551" s="626" t="s">
        <v>5977</v>
      </c>
      <c r="F551" s="629"/>
      <c r="G551" s="629"/>
      <c r="H551" s="629"/>
      <c r="I551" s="629"/>
      <c r="J551" s="629">
        <v>18</v>
      </c>
      <c r="K551" s="629">
        <v>1303.56</v>
      </c>
      <c r="L551" s="629"/>
      <c r="M551" s="629">
        <v>72.42</v>
      </c>
      <c r="N551" s="629">
        <v>64</v>
      </c>
      <c r="O551" s="629">
        <v>4438.1499999999996</v>
      </c>
      <c r="P551" s="642"/>
      <c r="Q551" s="630">
        <v>69.346093749999994</v>
      </c>
    </row>
    <row r="552" spans="1:17" ht="14.4" customHeight="1" x14ac:dyDescent="0.3">
      <c r="A552" s="625" t="s">
        <v>526</v>
      </c>
      <c r="B552" s="626" t="s">
        <v>5882</v>
      </c>
      <c r="C552" s="626" t="s">
        <v>5361</v>
      </c>
      <c r="D552" s="626" t="s">
        <v>5978</v>
      </c>
      <c r="E552" s="626" t="s">
        <v>5979</v>
      </c>
      <c r="F552" s="629">
        <v>103.45</v>
      </c>
      <c r="G552" s="629">
        <v>865044.09000000008</v>
      </c>
      <c r="H552" s="629">
        <v>1</v>
      </c>
      <c r="I552" s="629">
        <v>8361.9535041082654</v>
      </c>
      <c r="J552" s="629">
        <v>92.899999999999991</v>
      </c>
      <c r="K552" s="629">
        <v>592287.85</v>
      </c>
      <c r="L552" s="629">
        <v>0.68469093870117059</v>
      </c>
      <c r="M552" s="629">
        <v>6375.5419806243272</v>
      </c>
      <c r="N552" s="629">
        <v>129.4</v>
      </c>
      <c r="O552" s="629">
        <v>508012.88</v>
      </c>
      <c r="P552" s="642">
        <v>0.58726819346283254</v>
      </c>
      <c r="Q552" s="630">
        <v>3925.9109737248841</v>
      </c>
    </row>
    <row r="553" spans="1:17" ht="14.4" customHeight="1" x14ac:dyDescent="0.3">
      <c r="A553" s="625" t="s">
        <v>526</v>
      </c>
      <c r="B553" s="626" t="s">
        <v>5882</v>
      </c>
      <c r="C553" s="626" t="s">
        <v>5361</v>
      </c>
      <c r="D553" s="626" t="s">
        <v>5980</v>
      </c>
      <c r="E553" s="626" t="s">
        <v>5981</v>
      </c>
      <c r="F553" s="629">
        <v>45</v>
      </c>
      <c r="G553" s="629">
        <v>301200.40000000002</v>
      </c>
      <c r="H553" s="629">
        <v>1</v>
      </c>
      <c r="I553" s="629">
        <v>6693.3422222222225</v>
      </c>
      <c r="J553" s="629">
        <v>4</v>
      </c>
      <c r="K553" s="629">
        <v>27353.84</v>
      </c>
      <c r="L553" s="629">
        <v>9.0816081253544151E-2</v>
      </c>
      <c r="M553" s="629">
        <v>6838.46</v>
      </c>
      <c r="N553" s="629">
        <v>25.2</v>
      </c>
      <c r="O553" s="629">
        <v>163044.5</v>
      </c>
      <c r="P553" s="642">
        <v>0.54131568218368897</v>
      </c>
      <c r="Q553" s="630">
        <v>6470.0198412698419</v>
      </c>
    </row>
    <row r="554" spans="1:17" ht="14.4" customHeight="1" x14ac:dyDescent="0.3">
      <c r="A554" s="625" t="s">
        <v>526</v>
      </c>
      <c r="B554" s="626" t="s">
        <v>5882</v>
      </c>
      <c r="C554" s="626" t="s">
        <v>5361</v>
      </c>
      <c r="D554" s="626" t="s">
        <v>5982</v>
      </c>
      <c r="E554" s="626" t="s">
        <v>5981</v>
      </c>
      <c r="F554" s="629">
        <v>5</v>
      </c>
      <c r="G554" s="629">
        <v>66696.399999999994</v>
      </c>
      <c r="H554" s="629">
        <v>1</v>
      </c>
      <c r="I554" s="629">
        <v>13339.279999999999</v>
      </c>
      <c r="J554" s="629"/>
      <c r="K554" s="629"/>
      <c r="L554" s="629"/>
      <c r="M554" s="629"/>
      <c r="N554" s="629">
        <v>1</v>
      </c>
      <c r="O554" s="629">
        <v>12940.04</v>
      </c>
      <c r="P554" s="642">
        <v>0.19401406972490273</v>
      </c>
      <c r="Q554" s="630">
        <v>12940.04</v>
      </c>
    </row>
    <row r="555" spans="1:17" ht="14.4" customHeight="1" x14ac:dyDescent="0.3">
      <c r="A555" s="625" t="s">
        <v>526</v>
      </c>
      <c r="B555" s="626" t="s">
        <v>5882</v>
      </c>
      <c r="C555" s="626" t="s">
        <v>5361</v>
      </c>
      <c r="D555" s="626" t="s">
        <v>5983</v>
      </c>
      <c r="E555" s="626" t="s">
        <v>5984</v>
      </c>
      <c r="F555" s="629"/>
      <c r="G555" s="629"/>
      <c r="H555" s="629"/>
      <c r="I555" s="629"/>
      <c r="J555" s="629"/>
      <c r="K555" s="629"/>
      <c r="L555" s="629"/>
      <c r="M555" s="629"/>
      <c r="N555" s="629">
        <v>10</v>
      </c>
      <c r="O555" s="629">
        <v>2705.4</v>
      </c>
      <c r="P555" s="642"/>
      <c r="Q555" s="630">
        <v>270.54000000000002</v>
      </c>
    </row>
    <row r="556" spans="1:17" ht="14.4" customHeight="1" x14ac:dyDescent="0.3">
      <c r="A556" s="625" t="s">
        <v>526</v>
      </c>
      <c r="B556" s="626" t="s">
        <v>5882</v>
      </c>
      <c r="C556" s="626" t="s">
        <v>5361</v>
      </c>
      <c r="D556" s="626" t="s">
        <v>5985</v>
      </c>
      <c r="E556" s="626" t="s">
        <v>5986</v>
      </c>
      <c r="F556" s="629"/>
      <c r="G556" s="629"/>
      <c r="H556" s="629"/>
      <c r="I556" s="629"/>
      <c r="J556" s="629">
        <v>24</v>
      </c>
      <c r="K556" s="629">
        <v>16105.44</v>
      </c>
      <c r="L556" s="629"/>
      <c r="M556" s="629">
        <v>671.06000000000006</v>
      </c>
      <c r="N556" s="629"/>
      <c r="O556" s="629"/>
      <c r="P556" s="642"/>
      <c r="Q556" s="630"/>
    </row>
    <row r="557" spans="1:17" ht="14.4" customHeight="1" x14ac:dyDescent="0.3">
      <c r="A557" s="625" t="s">
        <v>526</v>
      </c>
      <c r="B557" s="626" t="s">
        <v>5882</v>
      </c>
      <c r="C557" s="626" t="s">
        <v>5361</v>
      </c>
      <c r="D557" s="626" t="s">
        <v>5987</v>
      </c>
      <c r="E557" s="626" t="s">
        <v>5988</v>
      </c>
      <c r="F557" s="629">
        <v>0.7</v>
      </c>
      <c r="G557" s="629">
        <v>11346.05</v>
      </c>
      <c r="H557" s="629">
        <v>1</v>
      </c>
      <c r="I557" s="629">
        <v>16208.642857142857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526</v>
      </c>
      <c r="B558" s="626" t="s">
        <v>5882</v>
      </c>
      <c r="C558" s="626" t="s">
        <v>5361</v>
      </c>
      <c r="D558" s="626" t="s">
        <v>5989</v>
      </c>
      <c r="E558" s="626" t="s">
        <v>5990</v>
      </c>
      <c r="F558" s="629"/>
      <c r="G558" s="629"/>
      <c r="H558" s="629"/>
      <c r="I558" s="629"/>
      <c r="J558" s="629">
        <v>0.2</v>
      </c>
      <c r="K558" s="629">
        <v>80.14</v>
      </c>
      <c r="L558" s="629"/>
      <c r="M558" s="629">
        <v>400.7</v>
      </c>
      <c r="N558" s="629"/>
      <c r="O558" s="629"/>
      <c r="P558" s="642"/>
      <c r="Q558" s="630"/>
    </row>
    <row r="559" spans="1:17" ht="14.4" customHeight="1" x14ac:dyDescent="0.3">
      <c r="A559" s="625" t="s">
        <v>526</v>
      </c>
      <c r="B559" s="626" t="s">
        <v>5882</v>
      </c>
      <c r="C559" s="626" t="s">
        <v>5361</v>
      </c>
      <c r="D559" s="626" t="s">
        <v>5991</v>
      </c>
      <c r="E559" s="626" t="s">
        <v>5992</v>
      </c>
      <c r="F559" s="629"/>
      <c r="G559" s="629"/>
      <c r="H559" s="629"/>
      <c r="I559" s="629"/>
      <c r="J559" s="629">
        <v>5</v>
      </c>
      <c r="K559" s="629">
        <v>1568.4</v>
      </c>
      <c r="L559" s="629"/>
      <c r="M559" s="629">
        <v>313.68</v>
      </c>
      <c r="N559" s="629"/>
      <c r="O559" s="629"/>
      <c r="P559" s="642"/>
      <c r="Q559" s="630"/>
    </row>
    <row r="560" spans="1:17" ht="14.4" customHeight="1" x14ac:dyDescent="0.3">
      <c r="A560" s="625" t="s">
        <v>526</v>
      </c>
      <c r="B560" s="626" t="s">
        <v>5882</v>
      </c>
      <c r="C560" s="626" t="s">
        <v>5361</v>
      </c>
      <c r="D560" s="626" t="s">
        <v>5993</v>
      </c>
      <c r="E560" s="626" t="s">
        <v>5994</v>
      </c>
      <c r="F560" s="629">
        <v>59</v>
      </c>
      <c r="G560" s="629">
        <v>35896.239999999998</v>
      </c>
      <c r="H560" s="629">
        <v>1</v>
      </c>
      <c r="I560" s="629">
        <v>608.41084745762703</v>
      </c>
      <c r="J560" s="629">
        <v>182</v>
      </c>
      <c r="K560" s="629">
        <v>63563.62</v>
      </c>
      <c r="L560" s="629">
        <v>1.7707598344561994</v>
      </c>
      <c r="M560" s="629">
        <v>349.25065934065935</v>
      </c>
      <c r="N560" s="629">
        <v>228.7</v>
      </c>
      <c r="O560" s="629">
        <v>52408.89</v>
      </c>
      <c r="P560" s="642">
        <v>1.4600105749237247</v>
      </c>
      <c r="Q560" s="630">
        <v>229.15999125491911</v>
      </c>
    </row>
    <row r="561" spans="1:17" ht="14.4" customHeight="1" x14ac:dyDescent="0.3">
      <c r="A561" s="625" t="s">
        <v>526</v>
      </c>
      <c r="B561" s="626" t="s">
        <v>5882</v>
      </c>
      <c r="C561" s="626" t="s">
        <v>5361</v>
      </c>
      <c r="D561" s="626" t="s">
        <v>5995</v>
      </c>
      <c r="E561" s="626" t="s">
        <v>5996</v>
      </c>
      <c r="F561" s="629">
        <v>68</v>
      </c>
      <c r="G561" s="629">
        <v>3234.08</v>
      </c>
      <c r="H561" s="629">
        <v>1</v>
      </c>
      <c r="I561" s="629">
        <v>47.56</v>
      </c>
      <c r="J561" s="629"/>
      <c r="K561" s="629"/>
      <c r="L561" s="629"/>
      <c r="M561" s="629"/>
      <c r="N561" s="629"/>
      <c r="O561" s="629"/>
      <c r="P561" s="642"/>
      <c r="Q561" s="630"/>
    </row>
    <row r="562" spans="1:17" ht="14.4" customHeight="1" x14ac:dyDescent="0.3">
      <c r="A562" s="625" t="s">
        <v>526</v>
      </c>
      <c r="B562" s="626" t="s">
        <v>5882</v>
      </c>
      <c r="C562" s="626" t="s">
        <v>5361</v>
      </c>
      <c r="D562" s="626" t="s">
        <v>5997</v>
      </c>
      <c r="E562" s="626" t="s">
        <v>5998</v>
      </c>
      <c r="F562" s="629">
        <v>5</v>
      </c>
      <c r="G562" s="629">
        <v>23610.51</v>
      </c>
      <c r="H562" s="629">
        <v>1</v>
      </c>
      <c r="I562" s="629">
        <v>4722.1019999999999</v>
      </c>
      <c r="J562" s="629"/>
      <c r="K562" s="629"/>
      <c r="L562" s="629"/>
      <c r="M562" s="629"/>
      <c r="N562" s="629">
        <v>2</v>
      </c>
      <c r="O562" s="629">
        <v>7071.68</v>
      </c>
      <c r="P562" s="642">
        <v>0.2995140723347357</v>
      </c>
      <c r="Q562" s="630">
        <v>3535.84</v>
      </c>
    </row>
    <row r="563" spans="1:17" ht="14.4" customHeight="1" x14ac:dyDescent="0.3">
      <c r="A563" s="625" t="s">
        <v>526</v>
      </c>
      <c r="B563" s="626" t="s">
        <v>5882</v>
      </c>
      <c r="C563" s="626" t="s">
        <v>5361</v>
      </c>
      <c r="D563" s="626" t="s">
        <v>5999</v>
      </c>
      <c r="E563" s="626" t="s">
        <v>6000</v>
      </c>
      <c r="F563" s="629">
        <v>0.5</v>
      </c>
      <c r="G563" s="629">
        <v>408.5</v>
      </c>
      <c r="H563" s="629">
        <v>1</v>
      </c>
      <c r="I563" s="629">
        <v>817</v>
      </c>
      <c r="J563" s="629">
        <v>26</v>
      </c>
      <c r="K563" s="629">
        <v>26681.730000000003</v>
      </c>
      <c r="L563" s="629">
        <v>65.316352509179936</v>
      </c>
      <c r="M563" s="629">
        <v>1026.2203846153848</v>
      </c>
      <c r="N563" s="629">
        <v>5.7</v>
      </c>
      <c r="O563" s="629">
        <v>5900.76</v>
      </c>
      <c r="P563" s="642">
        <v>14.444944920440637</v>
      </c>
      <c r="Q563" s="630">
        <v>1035.2210526315789</v>
      </c>
    </row>
    <row r="564" spans="1:17" ht="14.4" customHeight="1" x14ac:dyDescent="0.3">
      <c r="A564" s="625" t="s">
        <v>526</v>
      </c>
      <c r="B564" s="626" t="s">
        <v>5882</v>
      </c>
      <c r="C564" s="626" t="s">
        <v>5361</v>
      </c>
      <c r="D564" s="626" t="s">
        <v>6001</v>
      </c>
      <c r="E564" s="626" t="s">
        <v>6002</v>
      </c>
      <c r="F564" s="629">
        <v>5.8000000000000007</v>
      </c>
      <c r="G564" s="629">
        <v>2571.04</v>
      </c>
      <c r="H564" s="629">
        <v>1</v>
      </c>
      <c r="I564" s="629">
        <v>443.28275862068961</v>
      </c>
      <c r="J564" s="629">
        <v>4.4000000000000004</v>
      </c>
      <c r="K564" s="629">
        <v>2203.36</v>
      </c>
      <c r="L564" s="629">
        <v>0.85699172319372707</v>
      </c>
      <c r="M564" s="629">
        <v>500.76363636363635</v>
      </c>
      <c r="N564" s="629">
        <v>8.1</v>
      </c>
      <c r="O564" s="629">
        <v>1757.32</v>
      </c>
      <c r="P564" s="642">
        <v>0.68350550749891092</v>
      </c>
      <c r="Q564" s="630">
        <v>216.95308641975308</v>
      </c>
    </row>
    <row r="565" spans="1:17" ht="14.4" customHeight="1" x14ac:dyDescent="0.3">
      <c r="A565" s="625" t="s">
        <v>526</v>
      </c>
      <c r="B565" s="626" t="s">
        <v>5882</v>
      </c>
      <c r="C565" s="626" t="s">
        <v>5361</v>
      </c>
      <c r="D565" s="626" t="s">
        <v>6003</v>
      </c>
      <c r="E565" s="626" t="s">
        <v>6004</v>
      </c>
      <c r="F565" s="629">
        <v>0.3</v>
      </c>
      <c r="G565" s="629">
        <v>22.07</v>
      </c>
      <c r="H565" s="629">
        <v>1</v>
      </c>
      <c r="I565" s="629">
        <v>73.566666666666677</v>
      </c>
      <c r="J565" s="629"/>
      <c r="K565" s="629"/>
      <c r="L565" s="629"/>
      <c r="M565" s="629"/>
      <c r="N565" s="629"/>
      <c r="O565" s="629"/>
      <c r="P565" s="642"/>
      <c r="Q565" s="630"/>
    </row>
    <row r="566" spans="1:17" ht="14.4" customHeight="1" x14ac:dyDescent="0.3">
      <c r="A566" s="625" t="s">
        <v>526</v>
      </c>
      <c r="B566" s="626" t="s">
        <v>5882</v>
      </c>
      <c r="C566" s="626" t="s">
        <v>5361</v>
      </c>
      <c r="D566" s="626" t="s">
        <v>6005</v>
      </c>
      <c r="E566" s="626" t="s">
        <v>6006</v>
      </c>
      <c r="F566" s="629">
        <v>146.5</v>
      </c>
      <c r="G566" s="629">
        <v>11902.39</v>
      </c>
      <c r="H566" s="629">
        <v>1</v>
      </c>
      <c r="I566" s="629">
        <v>81.244982935153573</v>
      </c>
      <c r="J566" s="629">
        <v>124.44999999999997</v>
      </c>
      <c r="K566" s="629">
        <v>11629.279999999999</v>
      </c>
      <c r="L566" s="629">
        <v>0.97705418827647217</v>
      </c>
      <c r="M566" s="629">
        <v>93.445399758939345</v>
      </c>
      <c r="N566" s="629">
        <v>117</v>
      </c>
      <c r="O566" s="629">
        <v>11341.96</v>
      </c>
      <c r="P566" s="642">
        <v>0.95291449868471789</v>
      </c>
      <c r="Q566" s="630">
        <v>96.939829059829052</v>
      </c>
    </row>
    <row r="567" spans="1:17" ht="14.4" customHeight="1" x14ac:dyDescent="0.3">
      <c r="A567" s="625" t="s">
        <v>526</v>
      </c>
      <c r="B567" s="626" t="s">
        <v>5882</v>
      </c>
      <c r="C567" s="626" t="s">
        <v>5361</v>
      </c>
      <c r="D567" s="626" t="s">
        <v>6007</v>
      </c>
      <c r="E567" s="626" t="s">
        <v>6008</v>
      </c>
      <c r="F567" s="629">
        <v>451.3</v>
      </c>
      <c r="G567" s="629">
        <v>23876.91</v>
      </c>
      <c r="H567" s="629">
        <v>1</v>
      </c>
      <c r="I567" s="629">
        <v>52.906957677819634</v>
      </c>
      <c r="J567" s="629">
        <v>450.1</v>
      </c>
      <c r="K567" s="629">
        <v>27102.54</v>
      </c>
      <c r="L567" s="629">
        <v>1.1350941139368538</v>
      </c>
      <c r="M567" s="629">
        <v>60.214485669851143</v>
      </c>
      <c r="N567" s="629">
        <v>459.8</v>
      </c>
      <c r="O567" s="629">
        <v>29427.200000000001</v>
      </c>
      <c r="P567" s="642">
        <v>1.2324542832384928</v>
      </c>
      <c r="Q567" s="630">
        <v>64</v>
      </c>
    </row>
    <row r="568" spans="1:17" ht="14.4" customHeight="1" x14ac:dyDescent="0.3">
      <c r="A568" s="625" t="s">
        <v>526</v>
      </c>
      <c r="B568" s="626" t="s">
        <v>5882</v>
      </c>
      <c r="C568" s="626" t="s">
        <v>5361</v>
      </c>
      <c r="D568" s="626" t="s">
        <v>6009</v>
      </c>
      <c r="E568" s="626" t="s">
        <v>5910</v>
      </c>
      <c r="F568" s="629">
        <v>3</v>
      </c>
      <c r="G568" s="629">
        <v>1578.3</v>
      </c>
      <c r="H568" s="629">
        <v>1</v>
      </c>
      <c r="I568" s="629">
        <v>526.1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526</v>
      </c>
      <c r="B569" s="626" t="s">
        <v>5882</v>
      </c>
      <c r="C569" s="626" t="s">
        <v>5361</v>
      </c>
      <c r="D569" s="626" t="s">
        <v>6010</v>
      </c>
      <c r="E569" s="626" t="s">
        <v>6011</v>
      </c>
      <c r="F569" s="629">
        <v>80</v>
      </c>
      <c r="G569" s="629">
        <v>134030.88</v>
      </c>
      <c r="H569" s="629">
        <v>1</v>
      </c>
      <c r="I569" s="629">
        <v>1675.386</v>
      </c>
      <c r="J569" s="629">
        <v>86.5</v>
      </c>
      <c r="K569" s="629">
        <v>117867.62000000001</v>
      </c>
      <c r="L569" s="629">
        <v>0.87940644723066808</v>
      </c>
      <c r="M569" s="629">
        <v>1362.6314450867053</v>
      </c>
      <c r="N569" s="629">
        <v>56</v>
      </c>
      <c r="O569" s="629">
        <v>75369.279999999999</v>
      </c>
      <c r="P569" s="642">
        <v>0.56232772626726013</v>
      </c>
      <c r="Q569" s="630">
        <v>1345.8799999999999</v>
      </c>
    </row>
    <row r="570" spans="1:17" ht="14.4" customHeight="1" x14ac:dyDescent="0.3">
      <c r="A570" s="625" t="s">
        <v>526</v>
      </c>
      <c r="B570" s="626" t="s">
        <v>5882</v>
      </c>
      <c r="C570" s="626" t="s">
        <v>5361</v>
      </c>
      <c r="D570" s="626" t="s">
        <v>6012</v>
      </c>
      <c r="E570" s="626" t="s">
        <v>5892</v>
      </c>
      <c r="F570" s="629">
        <v>15.9</v>
      </c>
      <c r="G570" s="629">
        <v>9021.15</v>
      </c>
      <c r="H570" s="629">
        <v>1</v>
      </c>
      <c r="I570" s="629">
        <v>567.36792452830184</v>
      </c>
      <c r="J570" s="629">
        <v>17.619999999999997</v>
      </c>
      <c r="K570" s="629">
        <v>11889.07</v>
      </c>
      <c r="L570" s="629">
        <v>1.3179106876617726</v>
      </c>
      <c r="M570" s="629">
        <v>674.74858115777533</v>
      </c>
      <c r="N570" s="629">
        <v>11.55</v>
      </c>
      <c r="O570" s="629">
        <v>7851.9</v>
      </c>
      <c r="P570" s="642">
        <v>0.87038792171729773</v>
      </c>
      <c r="Q570" s="630">
        <v>679.81818181818176</v>
      </c>
    </row>
    <row r="571" spans="1:17" ht="14.4" customHeight="1" x14ac:dyDescent="0.3">
      <c r="A571" s="625" t="s">
        <v>526</v>
      </c>
      <c r="B571" s="626" t="s">
        <v>5882</v>
      </c>
      <c r="C571" s="626" t="s">
        <v>5361</v>
      </c>
      <c r="D571" s="626" t="s">
        <v>6013</v>
      </c>
      <c r="E571" s="626" t="s">
        <v>6014</v>
      </c>
      <c r="F571" s="629"/>
      <c r="G571" s="629"/>
      <c r="H571" s="629"/>
      <c r="I571" s="629"/>
      <c r="J571" s="629">
        <v>1</v>
      </c>
      <c r="K571" s="629">
        <v>1345.88</v>
      </c>
      <c r="L571" s="629"/>
      <c r="M571" s="629">
        <v>1345.88</v>
      </c>
      <c r="N571" s="629"/>
      <c r="O571" s="629"/>
      <c r="P571" s="642"/>
      <c r="Q571" s="630"/>
    </row>
    <row r="572" spans="1:17" ht="14.4" customHeight="1" x14ac:dyDescent="0.3">
      <c r="A572" s="625" t="s">
        <v>526</v>
      </c>
      <c r="B572" s="626" t="s">
        <v>5882</v>
      </c>
      <c r="C572" s="626" t="s">
        <v>5361</v>
      </c>
      <c r="D572" s="626" t="s">
        <v>6015</v>
      </c>
      <c r="E572" s="626" t="s">
        <v>6016</v>
      </c>
      <c r="F572" s="629"/>
      <c r="G572" s="629"/>
      <c r="H572" s="629"/>
      <c r="I572" s="629"/>
      <c r="J572" s="629">
        <v>30.8</v>
      </c>
      <c r="K572" s="629">
        <v>497437.18000000005</v>
      </c>
      <c r="L572" s="629"/>
      <c r="M572" s="629">
        <v>16150.557792207794</v>
      </c>
      <c r="N572" s="629">
        <v>8</v>
      </c>
      <c r="O572" s="629">
        <v>129204.48000000001</v>
      </c>
      <c r="P572" s="642"/>
      <c r="Q572" s="630">
        <v>16150.560000000001</v>
      </c>
    </row>
    <row r="573" spans="1:17" ht="14.4" customHeight="1" x14ac:dyDescent="0.3">
      <c r="A573" s="625" t="s">
        <v>526</v>
      </c>
      <c r="B573" s="626" t="s">
        <v>5882</v>
      </c>
      <c r="C573" s="626" t="s">
        <v>5361</v>
      </c>
      <c r="D573" s="626" t="s">
        <v>6017</v>
      </c>
      <c r="E573" s="626" t="s">
        <v>6018</v>
      </c>
      <c r="F573" s="629">
        <v>3</v>
      </c>
      <c r="G573" s="629">
        <v>28064.449999999997</v>
      </c>
      <c r="H573" s="629">
        <v>1</v>
      </c>
      <c r="I573" s="629">
        <v>9354.8166666666657</v>
      </c>
      <c r="J573" s="629"/>
      <c r="K573" s="629"/>
      <c r="L573" s="629"/>
      <c r="M573" s="629"/>
      <c r="N573" s="629"/>
      <c r="O573" s="629"/>
      <c r="P573" s="642"/>
      <c r="Q573" s="630"/>
    </row>
    <row r="574" spans="1:17" ht="14.4" customHeight="1" x14ac:dyDescent="0.3">
      <c r="A574" s="625" t="s">
        <v>526</v>
      </c>
      <c r="B574" s="626" t="s">
        <v>5882</v>
      </c>
      <c r="C574" s="626" t="s">
        <v>5361</v>
      </c>
      <c r="D574" s="626" t="s">
        <v>6019</v>
      </c>
      <c r="E574" s="626" t="s">
        <v>6020</v>
      </c>
      <c r="F574" s="629">
        <v>15</v>
      </c>
      <c r="G574" s="629">
        <v>13536</v>
      </c>
      <c r="H574" s="629">
        <v>1</v>
      </c>
      <c r="I574" s="629">
        <v>902.4</v>
      </c>
      <c r="J574" s="629">
        <v>8</v>
      </c>
      <c r="K574" s="629">
        <v>0</v>
      </c>
      <c r="L574" s="629">
        <v>0</v>
      </c>
      <c r="M574" s="629">
        <v>0</v>
      </c>
      <c r="N574" s="629">
        <v>26</v>
      </c>
      <c r="O574" s="629">
        <v>23462.399999999998</v>
      </c>
      <c r="P574" s="642">
        <v>1.7333333333333332</v>
      </c>
      <c r="Q574" s="630">
        <v>902.39999999999986</v>
      </c>
    </row>
    <row r="575" spans="1:17" ht="14.4" customHeight="1" x14ac:dyDescent="0.3">
      <c r="A575" s="625" t="s">
        <v>526</v>
      </c>
      <c r="B575" s="626" t="s">
        <v>5882</v>
      </c>
      <c r="C575" s="626" t="s">
        <v>5361</v>
      </c>
      <c r="D575" s="626" t="s">
        <v>6021</v>
      </c>
      <c r="E575" s="626" t="s">
        <v>6022</v>
      </c>
      <c r="F575" s="629"/>
      <c r="G575" s="629"/>
      <c r="H575" s="629"/>
      <c r="I575" s="629"/>
      <c r="J575" s="629">
        <v>12</v>
      </c>
      <c r="K575" s="629">
        <v>7525.2</v>
      </c>
      <c r="L575" s="629"/>
      <c r="M575" s="629">
        <v>627.1</v>
      </c>
      <c r="N575" s="629"/>
      <c r="O575" s="629"/>
      <c r="P575" s="642"/>
      <c r="Q575" s="630"/>
    </row>
    <row r="576" spans="1:17" ht="14.4" customHeight="1" x14ac:dyDescent="0.3">
      <c r="A576" s="625" t="s">
        <v>526</v>
      </c>
      <c r="B576" s="626" t="s">
        <v>5882</v>
      </c>
      <c r="C576" s="626" t="s">
        <v>5361</v>
      </c>
      <c r="D576" s="626" t="s">
        <v>6023</v>
      </c>
      <c r="E576" s="626" t="s">
        <v>6024</v>
      </c>
      <c r="F576" s="629"/>
      <c r="G576" s="629"/>
      <c r="H576" s="629"/>
      <c r="I576" s="629"/>
      <c r="J576" s="629">
        <v>1</v>
      </c>
      <c r="K576" s="629">
        <v>836.1</v>
      </c>
      <c r="L576" s="629"/>
      <c r="M576" s="629">
        <v>836.1</v>
      </c>
      <c r="N576" s="629">
        <v>2.8</v>
      </c>
      <c r="O576" s="629">
        <v>2341.2199999999998</v>
      </c>
      <c r="P576" s="642"/>
      <c r="Q576" s="630">
        <v>836.15</v>
      </c>
    </row>
    <row r="577" spans="1:17" ht="14.4" customHeight="1" x14ac:dyDescent="0.3">
      <c r="A577" s="625" t="s">
        <v>526</v>
      </c>
      <c r="B577" s="626" t="s">
        <v>5882</v>
      </c>
      <c r="C577" s="626" t="s">
        <v>5361</v>
      </c>
      <c r="D577" s="626" t="s">
        <v>6025</v>
      </c>
      <c r="E577" s="626" t="s">
        <v>6026</v>
      </c>
      <c r="F577" s="629">
        <v>1</v>
      </c>
      <c r="G577" s="629">
        <v>8907.83</v>
      </c>
      <c r="H577" s="629">
        <v>1</v>
      </c>
      <c r="I577" s="629">
        <v>8907.83</v>
      </c>
      <c r="J577" s="629"/>
      <c r="K577" s="629"/>
      <c r="L577" s="629"/>
      <c r="M577" s="629"/>
      <c r="N577" s="629"/>
      <c r="O577" s="629"/>
      <c r="P577" s="642"/>
      <c r="Q577" s="630"/>
    </row>
    <row r="578" spans="1:17" ht="14.4" customHeight="1" x14ac:dyDescent="0.3">
      <c r="A578" s="625" t="s">
        <v>526</v>
      </c>
      <c r="B578" s="626" t="s">
        <v>5882</v>
      </c>
      <c r="C578" s="626" t="s">
        <v>5361</v>
      </c>
      <c r="D578" s="626" t="s">
        <v>6027</v>
      </c>
      <c r="E578" s="626" t="s">
        <v>6028</v>
      </c>
      <c r="F578" s="629"/>
      <c r="G578" s="629"/>
      <c r="H578" s="629"/>
      <c r="I578" s="629"/>
      <c r="J578" s="629">
        <v>34.6</v>
      </c>
      <c r="K578" s="629">
        <v>162099.88</v>
      </c>
      <c r="L578" s="629"/>
      <c r="M578" s="629">
        <v>4684.967630057803</v>
      </c>
      <c r="N578" s="629"/>
      <c r="O578" s="629"/>
      <c r="P578" s="642"/>
      <c r="Q578" s="630"/>
    </row>
    <row r="579" spans="1:17" ht="14.4" customHeight="1" x14ac:dyDescent="0.3">
      <c r="A579" s="625" t="s">
        <v>526</v>
      </c>
      <c r="B579" s="626" t="s">
        <v>5882</v>
      </c>
      <c r="C579" s="626" t="s">
        <v>5361</v>
      </c>
      <c r="D579" s="626" t="s">
        <v>6029</v>
      </c>
      <c r="E579" s="626" t="s">
        <v>6030</v>
      </c>
      <c r="F579" s="629"/>
      <c r="G579" s="629"/>
      <c r="H579" s="629"/>
      <c r="I579" s="629"/>
      <c r="J579" s="629"/>
      <c r="K579" s="629"/>
      <c r="L579" s="629"/>
      <c r="M579" s="629"/>
      <c r="N579" s="629">
        <v>81.13</v>
      </c>
      <c r="O579" s="629">
        <v>294340.26</v>
      </c>
      <c r="P579" s="642"/>
      <c r="Q579" s="630">
        <v>3628.0076420559599</v>
      </c>
    </row>
    <row r="580" spans="1:17" ht="14.4" customHeight="1" x14ac:dyDescent="0.3">
      <c r="A580" s="625" t="s">
        <v>526</v>
      </c>
      <c r="B580" s="626" t="s">
        <v>5882</v>
      </c>
      <c r="C580" s="626" t="s">
        <v>5361</v>
      </c>
      <c r="D580" s="626" t="s">
        <v>6031</v>
      </c>
      <c r="E580" s="626" t="s">
        <v>5933</v>
      </c>
      <c r="F580" s="629"/>
      <c r="G580" s="629"/>
      <c r="H580" s="629"/>
      <c r="I580" s="629"/>
      <c r="J580" s="629"/>
      <c r="K580" s="629"/>
      <c r="L580" s="629"/>
      <c r="M580" s="629"/>
      <c r="N580" s="629">
        <v>12</v>
      </c>
      <c r="O580" s="629">
        <v>111794.88</v>
      </c>
      <c r="P580" s="642"/>
      <c r="Q580" s="630">
        <v>9316.24</v>
      </c>
    </row>
    <row r="581" spans="1:17" ht="14.4" customHeight="1" x14ac:dyDescent="0.3">
      <c r="A581" s="625" t="s">
        <v>526</v>
      </c>
      <c r="B581" s="626" t="s">
        <v>5882</v>
      </c>
      <c r="C581" s="626" t="s">
        <v>6032</v>
      </c>
      <c r="D581" s="626" t="s">
        <v>6033</v>
      </c>
      <c r="E581" s="626" t="s">
        <v>6034</v>
      </c>
      <c r="F581" s="629"/>
      <c r="G581" s="629"/>
      <c r="H581" s="629"/>
      <c r="I581" s="629"/>
      <c r="J581" s="629"/>
      <c r="K581" s="629"/>
      <c r="L581" s="629"/>
      <c r="M581" s="629"/>
      <c r="N581" s="629">
        <v>1</v>
      </c>
      <c r="O581" s="629">
        <v>1215.8499999999999</v>
      </c>
      <c r="P581" s="642"/>
      <c r="Q581" s="630">
        <v>1215.8499999999999</v>
      </c>
    </row>
    <row r="582" spans="1:17" ht="14.4" customHeight="1" x14ac:dyDescent="0.3">
      <c r="A582" s="625" t="s">
        <v>526</v>
      </c>
      <c r="B582" s="626" t="s">
        <v>5882</v>
      </c>
      <c r="C582" s="626" t="s">
        <v>6032</v>
      </c>
      <c r="D582" s="626" t="s">
        <v>6035</v>
      </c>
      <c r="E582" s="626" t="s">
        <v>6036</v>
      </c>
      <c r="F582" s="629"/>
      <c r="G582" s="629"/>
      <c r="H582" s="629"/>
      <c r="I582" s="629"/>
      <c r="J582" s="629">
        <v>3</v>
      </c>
      <c r="K582" s="629">
        <v>3529.9800000000005</v>
      </c>
      <c r="L582" s="629"/>
      <c r="M582" s="629">
        <v>1176.6600000000001</v>
      </c>
      <c r="N582" s="629">
        <v>1</v>
      </c>
      <c r="O582" s="629">
        <v>1215.8499999999999</v>
      </c>
      <c r="P582" s="642"/>
      <c r="Q582" s="630">
        <v>1215.8499999999999</v>
      </c>
    </row>
    <row r="583" spans="1:17" ht="14.4" customHeight="1" x14ac:dyDescent="0.3">
      <c r="A583" s="625" t="s">
        <v>526</v>
      </c>
      <c r="B583" s="626" t="s">
        <v>5882</v>
      </c>
      <c r="C583" s="626" t="s">
        <v>6032</v>
      </c>
      <c r="D583" s="626" t="s">
        <v>6037</v>
      </c>
      <c r="E583" s="626" t="s">
        <v>6038</v>
      </c>
      <c r="F583" s="629">
        <v>21</v>
      </c>
      <c r="G583" s="629">
        <v>32963.909999999996</v>
      </c>
      <c r="H583" s="629">
        <v>1</v>
      </c>
      <c r="I583" s="629">
        <v>1569.7099999999998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526</v>
      </c>
      <c r="B584" s="626" t="s">
        <v>5882</v>
      </c>
      <c r="C584" s="626" t="s">
        <v>6032</v>
      </c>
      <c r="D584" s="626" t="s">
        <v>6039</v>
      </c>
      <c r="E584" s="626" t="s">
        <v>6040</v>
      </c>
      <c r="F584" s="629">
        <v>693</v>
      </c>
      <c r="G584" s="629">
        <v>1235036.8799999999</v>
      </c>
      <c r="H584" s="629">
        <v>1</v>
      </c>
      <c r="I584" s="629">
        <v>1782.1599999999999</v>
      </c>
      <c r="J584" s="629">
        <v>594</v>
      </c>
      <c r="K584" s="629">
        <v>1069246.08</v>
      </c>
      <c r="L584" s="629">
        <v>0.86576044595526591</v>
      </c>
      <c r="M584" s="629">
        <v>1800.0775757575759</v>
      </c>
      <c r="N584" s="629">
        <v>602</v>
      </c>
      <c r="O584" s="629">
        <v>1117311.48</v>
      </c>
      <c r="P584" s="642">
        <v>0.904678635993445</v>
      </c>
      <c r="Q584" s="630">
        <v>1855.9991362126245</v>
      </c>
    </row>
    <row r="585" spans="1:17" ht="14.4" customHeight="1" x14ac:dyDescent="0.3">
      <c r="A585" s="625" t="s">
        <v>526</v>
      </c>
      <c r="B585" s="626" t="s">
        <v>5882</v>
      </c>
      <c r="C585" s="626" t="s">
        <v>6032</v>
      </c>
      <c r="D585" s="626" t="s">
        <v>6041</v>
      </c>
      <c r="E585" s="626" t="s">
        <v>6042</v>
      </c>
      <c r="F585" s="629">
        <v>69</v>
      </c>
      <c r="G585" s="629">
        <v>178007.58000000002</v>
      </c>
      <c r="H585" s="629">
        <v>1</v>
      </c>
      <c r="I585" s="629">
        <v>2579.8200000000002</v>
      </c>
      <c r="J585" s="629">
        <v>72</v>
      </c>
      <c r="K585" s="629">
        <v>187859.03999999998</v>
      </c>
      <c r="L585" s="629">
        <v>1.0553429241608698</v>
      </c>
      <c r="M585" s="629">
        <v>2609.1533333333332</v>
      </c>
      <c r="N585" s="629">
        <v>25</v>
      </c>
      <c r="O585" s="629">
        <v>67929.48</v>
      </c>
      <c r="P585" s="642">
        <v>0.38161004154991596</v>
      </c>
      <c r="Q585" s="630">
        <v>2717.1792</v>
      </c>
    </row>
    <row r="586" spans="1:17" ht="14.4" customHeight="1" x14ac:dyDescent="0.3">
      <c r="A586" s="625" t="s">
        <v>526</v>
      </c>
      <c r="B586" s="626" t="s">
        <v>5882</v>
      </c>
      <c r="C586" s="626" t="s">
        <v>6032</v>
      </c>
      <c r="D586" s="626" t="s">
        <v>6043</v>
      </c>
      <c r="E586" s="626" t="s">
        <v>6042</v>
      </c>
      <c r="F586" s="629">
        <v>2</v>
      </c>
      <c r="G586" s="629">
        <v>3106.66</v>
      </c>
      <c r="H586" s="629">
        <v>1</v>
      </c>
      <c r="I586" s="629">
        <v>1553.33</v>
      </c>
      <c r="J586" s="629"/>
      <c r="K586" s="629"/>
      <c r="L586" s="629"/>
      <c r="M586" s="629"/>
      <c r="N586" s="629">
        <v>1</v>
      </c>
      <c r="O586" s="629">
        <v>1614.05</v>
      </c>
      <c r="P586" s="642">
        <v>0.51954510631997064</v>
      </c>
      <c r="Q586" s="630">
        <v>1614.05</v>
      </c>
    </row>
    <row r="587" spans="1:17" ht="14.4" customHeight="1" x14ac:dyDescent="0.3">
      <c r="A587" s="625" t="s">
        <v>526</v>
      </c>
      <c r="B587" s="626" t="s">
        <v>5882</v>
      </c>
      <c r="C587" s="626" t="s">
        <v>6032</v>
      </c>
      <c r="D587" s="626" t="s">
        <v>6044</v>
      </c>
      <c r="E587" s="626" t="s">
        <v>6045</v>
      </c>
      <c r="F587" s="629">
        <v>43</v>
      </c>
      <c r="G587" s="629">
        <v>76632.88</v>
      </c>
      <c r="H587" s="629">
        <v>1</v>
      </c>
      <c r="I587" s="629">
        <v>1782.16</v>
      </c>
      <c r="J587" s="629">
        <v>9</v>
      </c>
      <c r="K587" s="629">
        <v>16132.8</v>
      </c>
      <c r="L587" s="629">
        <v>0.21052060160077499</v>
      </c>
      <c r="M587" s="629">
        <v>1792.5333333333333</v>
      </c>
      <c r="N587" s="629">
        <v>12</v>
      </c>
      <c r="O587" s="629">
        <v>22386.959999999999</v>
      </c>
      <c r="P587" s="642">
        <v>0.29213256763937356</v>
      </c>
      <c r="Q587" s="630">
        <v>1865.58</v>
      </c>
    </row>
    <row r="588" spans="1:17" ht="14.4" customHeight="1" x14ac:dyDescent="0.3">
      <c r="A588" s="625" t="s">
        <v>526</v>
      </c>
      <c r="B588" s="626" t="s">
        <v>5882</v>
      </c>
      <c r="C588" s="626" t="s">
        <v>6032</v>
      </c>
      <c r="D588" s="626" t="s">
        <v>6046</v>
      </c>
      <c r="E588" s="626" t="s">
        <v>6047</v>
      </c>
      <c r="F588" s="629">
        <v>3</v>
      </c>
      <c r="G588" s="629">
        <v>7739.4600000000009</v>
      </c>
      <c r="H588" s="629">
        <v>1</v>
      </c>
      <c r="I588" s="629">
        <v>2579.8200000000002</v>
      </c>
      <c r="J588" s="629"/>
      <c r="K588" s="629"/>
      <c r="L588" s="629"/>
      <c r="M588" s="629"/>
      <c r="N588" s="629"/>
      <c r="O588" s="629"/>
      <c r="P588" s="642"/>
      <c r="Q588" s="630"/>
    </row>
    <row r="589" spans="1:17" ht="14.4" customHeight="1" x14ac:dyDescent="0.3">
      <c r="A589" s="625" t="s">
        <v>526</v>
      </c>
      <c r="B589" s="626" t="s">
        <v>5882</v>
      </c>
      <c r="C589" s="626" t="s">
        <v>6032</v>
      </c>
      <c r="D589" s="626" t="s">
        <v>6048</v>
      </c>
      <c r="E589" s="626" t="s">
        <v>6049</v>
      </c>
      <c r="F589" s="629">
        <v>1</v>
      </c>
      <c r="G589" s="629">
        <v>7855.31</v>
      </c>
      <c r="H589" s="629">
        <v>1</v>
      </c>
      <c r="I589" s="629">
        <v>7855.31</v>
      </c>
      <c r="J589" s="629">
        <v>6</v>
      </c>
      <c r="K589" s="629">
        <v>46825.26</v>
      </c>
      <c r="L589" s="629">
        <v>5.9609690769683183</v>
      </c>
      <c r="M589" s="629">
        <v>7804.21</v>
      </c>
      <c r="N589" s="629">
        <v>8</v>
      </c>
      <c r="O589" s="629">
        <v>65533.04</v>
      </c>
      <c r="P589" s="642">
        <v>8.3425148084544087</v>
      </c>
      <c r="Q589" s="630">
        <v>8191.63</v>
      </c>
    </row>
    <row r="590" spans="1:17" ht="14.4" customHeight="1" x14ac:dyDescent="0.3">
      <c r="A590" s="625" t="s">
        <v>526</v>
      </c>
      <c r="B590" s="626" t="s">
        <v>5882</v>
      </c>
      <c r="C590" s="626" t="s">
        <v>6032</v>
      </c>
      <c r="D590" s="626" t="s">
        <v>6050</v>
      </c>
      <c r="E590" s="626" t="s">
        <v>6051</v>
      </c>
      <c r="F590" s="629">
        <v>5</v>
      </c>
      <c r="G590" s="629">
        <v>38613.75</v>
      </c>
      <c r="H590" s="629">
        <v>1</v>
      </c>
      <c r="I590" s="629">
        <v>7722.75</v>
      </c>
      <c r="J590" s="629">
        <v>53</v>
      </c>
      <c r="K590" s="629">
        <v>411855.53</v>
      </c>
      <c r="L590" s="629">
        <v>10.666032954582242</v>
      </c>
      <c r="M590" s="629">
        <v>7770.8590566037738</v>
      </c>
      <c r="N590" s="629">
        <v>42</v>
      </c>
      <c r="O590" s="629">
        <v>337642.22000000003</v>
      </c>
      <c r="P590" s="642">
        <v>8.7440929720630614</v>
      </c>
      <c r="Q590" s="630">
        <v>8039.1004761904769</v>
      </c>
    </row>
    <row r="591" spans="1:17" ht="14.4" customHeight="1" x14ac:dyDescent="0.3">
      <c r="A591" s="625" t="s">
        <v>526</v>
      </c>
      <c r="B591" s="626" t="s">
        <v>5882</v>
      </c>
      <c r="C591" s="626" t="s">
        <v>6032</v>
      </c>
      <c r="D591" s="626" t="s">
        <v>6052</v>
      </c>
      <c r="E591" s="626" t="s">
        <v>6053</v>
      </c>
      <c r="F591" s="629">
        <v>155</v>
      </c>
      <c r="G591" s="629">
        <v>1401046.55</v>
      </c>
      <c r="H591" s="629">
        <v>1</v>
      </c>
      <c r="I591" s="629">
        <v>9039.01</v>
      </c>
      <c r="J591" s="629">
        <v>123</v>
      </c>
      <c r="K591" s="629">
        <v>1127422.23</v>
      </c>
      <c r="L591" s="629">
        <v>0.80470005082985996</v>
      </c>
      <c r="M591" s="629">
        <v>9166.0343902439017</v>
      </c>
      <c r="N591" s="629">
        <v>67</v>
      </c>
      <c r="O591" s="629">
        <v>646818.25</v>
      </c>
      <c r="P591" s="642">
        <v>0.46166792245411115</v>
      </c>
      <c r="Q591" s="630">
        <v>9654.003731343284</v>
      </c>
    </row>
    <row r="592" spans="1:17" ht="14.4" customHeight="1" x14ac:dyDescent="0.3">
      <c r="A592" s="625" t="s">
        <v>526</v>
      </c>
      <c r="B592" s="626" t="s">
        <v>5882</v>
      </c>
      <c r="C592" s="626" t="s">
        <v>6032</v>
      </c>
      <c r="D592" s="626" t="s">
        <v>6054</v>
      </c>
      <c r="E592" s="626" t="s">
        <v>6055</v>
      </c>
      <c r="F592" s="629">
        <v>856</v>
      </c>
      <c r="G592" s="629">
        <v>735920.32</v>
      </c>
      <c r="H592" s="629">
        <v>1</v>
      </c>
      <c r="I592" s="629">
        <v>859.71999999999991</v>
      </c>
      <c r="J592" s="629">
        <v>580</v>
      </c>
      <c r="K592" s="629">
        <v>511831.48</v>
      </c>
      <c r="L592" s="629">
        <v>0.69549850179432471</v>
      </c>
      <c r="M592" s="629">
        <v>882.4680689655172</v>
      </c>
      <c r="N592" s="629">
        <v>528</v>
      </c>
      <c r="O592" s="629">
        <v>485548.2</v>
      </c>
      <c r="P592" s="642">
        <v>0.65978365701330277</v>
      </c>
      <c r="Q592" s="630">
        <v>919.5988636363636</v>
      </c>
    </row>
    <row r="593" spans="1:17" ht="14.4" customHeight="1" x14ac:dyDescent="0.3">
      <c r="A593" s="625" t="s">
        <v>526</v>
      </c>
      <c r="B593" s="626" t="s">
        <v>5882</v>
      </c>
      <c r="C593" s="626" t="s">
        <v>6032</v>
      </c>
      <c r="D593" s="626" t="s">
        <v>6056</v>
      </c>
      <c r="E593" s="626" t="s">
        <v>6057</v>
      </c>
      <c r="F593" s="629">
        <v>38</v>
      </c>
      <c r="G593" s="629">
        <v>7198.7199999999993</v>
      </c>
      <c r="H593" s="629">
        <v>1</v>
      </c>
      <c r="I593" s="629">
        <v>189.43999999999997</v>
      </c>
      <c r="J593" s="629">
        <v>54</v>
      </c>
      <c r="K593" s="629">
        <v>11282.01</v>
      </c>
      <c r="L593" s="629">
        <v>1.5672244510135136</v>
      </c>
      <c r="M593" s="629">
        <v>208.92611111111111</v>
      </c>
      <c r="N593" s="629">
        <v>18</v>
      </c>
      <c r="O593" s="629">
        <v>4296.24</v>
      </c>
      <c r="P593" s="642">
        <v>0.59680609886201996</v>
      </c>
      <c r="Q593" s="630">
        <v>238.67999999999998</v>
      </c>
    </row>
    <row r="594" spans="1:17" ht="14.4" customHeight="1" x14ac:dyDescent="0.3">
      <c r="A594" s="625" t="s">
        <v>526</v>
      </c>
      <c r="B594" s="626" t="s">
        <v>5882</v>
      </c>
      <c r="C594" s="626" t="s">
        <v>6032</v>
      </c>
      <c r="D594" s="626" t="s">
        <v>6058</v>
      </c>
      <c r="E594" s="626" t="s">
        <v>6053</v>
      </c>
      <c r="F594" s="629">
        <v>2</v>
      </c>
      <c r="G594" s="629">
        <v>26507.040000000001</v>
      </c>
      <c r="H594" s="629">
        <v>1</v>
      </c>
      <c r="I594" s="629">
        <v>13253.52</v>
      </c>
      <c r="J594" s="629"/>
      <c r="K594" s="629"/>
      <c r="L594" s="629"/>
      <c r="M594" s="629"/>
      <c r="N594" s="629"/>
      <c r="O594" s="629"/>
      <c r="P594" s="642"/>
      <c r="Q594" s="630"/>
    </row>
    <row r="595" spans="1:17" ht="14.4" customHeight="1" x14ac:dyDescent="0.3">
      <c r="A595" s="625" t="s">
        <v>526</v>
      </c>
      <c r="B595" s="626" t="s">
        <v>5882</v>
      </c>
      <c r="C595" s="626" t="s">
        <v>5366</v>
      </c>
      <c r="D595" s="626" t="s">
        <v>6059</v>
      </c>
      <c r="E595" s="626" t="s">
        <v>6060</v>
      </c>
      <c r="F595" s="629">
        <v>19</v>
      </c>
      <c r="G595" s="629">
        <v>6049.6</v>
      </c>
      <c r="H595" s="629">
        <v>1</v>
      </c>
      <c r="I595" s="629">
        <v>318.40000000000003</v>
      </c>
      <c r="J595" s="629">
        <v>29</v>
      </c>
      <c r="K595" s="629">
        <v>9569.4199999999983</v>
      </c>
      <c r="L595" s="629">
        <v>1.5818268976461249</v>
      </c>
      <c r="M595" s="629">
        <v>329.97999999999996</v>
      </c>
      <c r="N595" s="629">
        <v>25</v>
      </c>
      <c r="O595" s="629">
        <v>8249.5</v>
      </c>
      <c r="P595" s="642">
        <v>1.3636438772811426</v>
      </c>
      <c r="Q595" s="630">
        <v>329.98</v>
      </c>
    </row>
    <row r="596" spans="1:17" ht="14.4" customHeight="1" x14ac:dyDescent="0.3">
      <c r="A596" s="625" t="s">
        <v>526</v>
      </c>
      <c r="B596" s="626" t="s">
        <v>5882</v>
      </c>
      <c r="C596" s="626" t="s">
        <v>5366</v>
      </c>
      <c r="D596" s="626" t="s">
        <v>6061</v>
      </c>
      <c r="E596" s="626" t="s">
        <v>6060</v>
      </c>
      <c r="F596" s="629">
        <v>8</v>
      </c>
      <c r="G596" s="629">
        <v>3345.6</v>
      </c>
      <c r="H596" s="629">
        <v>1</v>
      </c>
      <c r="I596" s="629">
        <v>418.2</v>
      </c>
      <c r="J596" s="629">
        <v>13</v>
      </c>
      <c r="K596" s="629">
        <v>5634.33</v>
      </c>
      <c r="L596" s="629">
        <v>1.684101506456241</v>
      </c>
      <c r="M596" s="629">
        <v>433.40999999999997</v>
      </c>
      <c r="N596" s="629">
        <v>4</v>
      </c>
      <c r="O596" s="629">
        <v>1733.64</v>
      </c>
      <c r="P596" s="642">
        <v>0.51818507890961263</v>
      </c>
      <c r="Q596" s="630">
        <v>433.41</v>
      </c>
    </row>
    <row r="597" spans="1:17" ht="14.4" customHeight="1" x14ac:dyDescent="0.3">
      <c r="A597" s="625" t="s">
        <v>526</v>
      </c>
      <c r="B597" s="626" t="s">
        <v>5882</v>
      </c>
      <c r="C597" s="626" t="s">
        <v>5366</v>
      </c>
      <c r="D597" s="626" t="s">
        <v>6062</v>
      </c>
      <c r="E597" s="626" t="s">
        <v>6063</v>
      </c>
      <c r="F597" s="629">
        <v>1</v>
      </c>
      <c r="G597" s="629">
        <v>1385</v>
      </c>
      <c r="H597" s="629">
        <v>1</v>
      </c>
      <c r="I597" s="629">
        <v>1385</v>
      </c>
      <c r="J597" s="629">
        <v>6</v>
      </c>
      <c r="K597" s="629">
        <v>8612.16</v>
      </c>
      <c r="L597" s="629">
        <v>6.2181660649819497</v>
      </c>
      <c r="M597" s="629">
        <v>1435.36</v>
      </c>
      <c r="N597" s="629">
        <v>5</v>
      </c>
      <c r="O597" s="629">
        <v>7176.7999999999993</v>
      </c>
      <c r="P597" s="642">
        <v>5.1818050541516243</v>
      </c>
      <c r="Q597" s="630">
        <v>1435.36</v>
      </c>
    </row>
    <row r="598" spans="1:17" ht="14.4" customHeight="1" x14ac:dyDescent="0.3">
      <c r="A598" s="625" t="s">
        <v>526</v>
      </c>
      <c r="B598" s="626" t="s">
        <v>5882</v>
      </c>
      <c r="C598" s="626" t="s">
        <v>5366</v>
      </c>
      <c r="D598" s="626" t="s">
        <v>6064</v>
      </c>
      <c r="E598" s="626" t="s">
        <v>6065</v>
      </c>
      <c r="F598" s="629"/>
      <c r="G598" s="629"/>
      <c r="H598" s="629"/>
      <c r="I598" s="629"/>
      <c r="J598" s="629">
        <v>9</v>
      </c>
      <c r="K598" s="629">
        <v>4252.32</v>
      </c>
      <c r="L598" s="629"/>
      <c r="M598" s="629">
        <v>472.47999999999996</v>
      </c>
      <c r="N598" s="629"/>
      <c r="O598" s="629"/>
      <c r="P598" s="642"/>
      <c r="Q598" s="630"/>
    </row>
    <row r="599" spans="1:17" ht="14.4" customHeight="1" x14ac:dyDescent="0.3">
      <c r="A599" s="625" t="s">
        <v>526</v>
      </c>
      <c r="B599" s="626" t="s">
        <v>5882</v>
      </c>
      <c r="C599" s="626" t="s">
        <v>5366</v>
      </c>
      <c r="D599" s="626" t="s">
        <v>6066</v>
      </c>
      <c r="E599" s="626" t="s">
        <v>6067</v>
      </c>
      <c r="F599" s="629"/>
      <c r="G599" s="629"/>
      <c r="H599" s="629"/>
      <c r="I599" s="629"/>
      <c r="J599" s="629">
        <v>1</v>
      </c>
      <c r="K599" s="629">
        <v>607.41</v>
      </c>
      <c r="L599" s="629"/>
      <c r="M599" s="629">
        <v>607.41</v>
      </c>
      <c r="N599" s="629"/>
      <c r="O599" s="629"/>
      <c r="P599" s="642"/>
      <c r="Q599" s="630"/>
    </row>
    <row r="600" spans="1:17" ht="14.4" customHeight="1" x14ac:dyDescent="0.3">
      <c r="A600" s="625" t="s">
        <v>526</v>
      </c>
      <c r="B600" s="626" t="s">
        <v>5882</v>
      </c>
      <c r="C600" s="626" t="s">
        <v>5366</v>
      </c>
      <c r="D600" s="626" t="s">
        <v>6068</v>
      </c>
      <c r="E600" s="626" t="s">
        <v>6069</v>
      </c>
      <c r="F600" s="629">
        <v>7</v>
      </c>
      <c r="G600" s="629">
        <v>588</v>
      </c>
      <c r="H600" s="629">
        <v>1</v>
      </c>
      <c r="I600" s="629">
        <v>84</v>
      </c>
      <c r="J600" s="629"/>
      <c r="K600" s="629"/>
      <c r="L600" s="629"/>
      <c r="M600" s="629"/>
      <c r="N600" s="629"/>
      <c r="O600" s="629"/>
      <c r="P600" s="642"/>
      <c r="Q600" s="630"/>
    </row>
    <row r="601" spans="1:17" ht="14.4" customHeight="1" x14ac:dyDescent="0.3">
      <c r="A601" s="625" t="s">
        <v>526</v>
      </c>
      <c r="B601" s="626" t="s">
        <v>5882</v>
      </c>
      <c r="C601" s="626" t="s">
        <v>5366</v>
      </c>
      <c r="D601" s="626" t="s">
        <v>6070</v>
      </c>
      <c r="E601" s="626" t="s">
        <v>6071</v>
      </c>
      <c r="F601" s="629">
        <v>0.6</v>
      </c>
      <c r="G601" s="629">
        <v>557.4</v>
      </c>
      <c r="H601" s="629">
        <v>1</v>
      </c>
      <c r="I601" s="629">
        <v>929</v>
      </c>
      <c r="J601" s="629">
        <v>0.8</v>
      </c>
      <c r="K601" s="629">
        <v>770.22</v>
      </c>
      <c r="L601" s="629">
        <v>1.3818083961248655</v>
      </c>
      <c r="M601" s="629">
        <v>962.77499999999998</v>
      </c>
      <c r="N601" s="629">
        <v>1.6</v>
      </c>
      <c r="O601" s="629">
        <v>1540.44</v>
      </c>
      <c r="P601" s="642">
        <v>2.763616792249731</v>
      </c>
      <c r="Q601" s="630">
        <v>962.77499999999998</v>
      </c>
    </row>
    <row r="602" spans="1:17" ht="14.4" customHeight="1" x14ac:dyDescent="0.3">
      <c r="A602" s="625" t="s">
        <v>526</v>
      </c>
      <c r="B602" s="626" t="s">
        <v>5882</v>
      </c>
      <c r="C602" s="626" t="s">
        <v>5366</v>
      </c>
      <c r="D602" s="626" t="s">
        <v>6072</v>
      </c>
      <c r="E602" s="626" t="s">
        <v>6071</v>
      </c>
      <c r="F602" s="629">
        <v>1.2</v>
      </c>
      <c r="G602" s="629">
        <v>132.72</v>
      </c>
      <c r="H602" s="629">
        <v>1</v>
      </c>
      <c r="I602" s="629">
        <v>110.60000000000001</v>
      </c>
      <c r="J602" s="629"/>
      <c r="K602" s="629"/>
      <c r="L602" s="629"/>
      <c r="M602" s="629"/>
      <c r="N602" s="629"/>
      <c r="O602" s="629"/>
      <c r="P602" s="642"/>
      <c r="Q602" s="630"/>
    </row>
    <row r="603" spans="1:17" ht="14.4" customHeight="1" x14ac:dyDescent="0.3">
      <c r="A603" s="625" t="s">
        <v>526</v>
      </c>
      <c r="B603" s="626" t="s">
        <v>5882</v>
      </c>
      <c r="C603" s="626" t="s">
        <v>5366</v>
      </c>
      <c r="D603" s="626" t="s">
        <v>6073</v>
      </c>
      <c r="E603" s="626" t="s">
        <v>6071</v>
      </c>
      <c r="F603" s="629">
        <v>1.1000000000000001</v>
      </c>
      <c r="G603" s="629">
        <v>668.25</v>
      </c>
      <c r="H603" s="629">
        <v>1</v>
      </c>
      <c r="I603" s="629">
        <v>607.5</v>
      </c>
      <c r="J603" s="629">
        <v>4</v>
      </c>
      <c r="K603" s="629">
        <v>2518.34</v>
      </c>
      <c r="L603" s="629">
        <v>3.7685596707818934</v>
      </c>
      <c r="M603" s="629">
        <v>629.58500000000004</v>
      </c>
      <c r="N603" s="629">
        <v>4.4000000000000004</v>
      </c>
      <c r="O603" s="629">
        <v>2770.19</v>
      </c>
      <c r="P603" s="642">
        <v>4.145439580995137</v>
      </c>
      <c r="Q603" s="630">
        <v>629.58863636363628</v>
      </c>
    </row>
    <row r="604" spans="1:17" ht="14.4" customHeight="1" x14ac:dyDescent="0.3">
      <c r="A604" s="625" t="s">
        <v>526</v>
      </c>
      <c r="B604" s="626" t="s">
        <v>5882</v>
      </c>
      <c r="C604" s="626" t="s">
        <v>5366</v>
      </c>
      <c r="D604" s="626" t="s">
        <v>6074</v>
      </c>
      <c r="E604" s="626" t="s">
        <v>6075</v>
      </c>
      <c r="F604" s="629"/>
      <c r="G604" s="629"/>
      <c r="H604" s="629"/>
      <c r="I604" s="629"/>
      <c r="J604" s="629">
        <v>7</v>
      </c>
      <c r="K604" s="629">
        <v>8188.9500000000007</v>
      </c>
      <c r="L604" s="629"/>
      <c r="M604" s="629">
        <v>1169.8500000000001</v>
      </c>
      <c r="N604" s="629"/>
      <c r="O604" s="629"/>
      <c r="P604" s="642"/>
      <c r="Q604" s="630"/>
    </row>
    <row r="605" spans="1:17" ht="14.4" customHeight="1" x14ac:dyDescent="0.3">
      <c r="A605" s="625" t="s">
        <v>526</v>
      </c>
      <c r="B605" s="626" t="s">
        <v>5882</v>
      </c>
      <c r="C605" s="626" t="s">
        <v>5366</v>
      </c>
      <c r="D605" s="626" t="s">
        <v>6076</v>
      </c>
      <c r="E605" s="626" t="s">
        <v>6077</v>
      </c>
      <c r="F605" s="629"/>
      <c r="G605" s="629"/>
      <c r="H605" s="629"/>
      <c r="I605" s="629"/>
      <c r="J605" s="629">
        <v>1</v>
      </c>
      <c r="K605" s="629">
        <v>2111.8000000000002</v>
      </c>
      <c r="L605" s="629"/>
      <c r="M605" s="629">
        <v>2111.8000000000002</v>
      </c>
      <c r="N605" s="629"/>
      <c r="O605" s="629"/>
      <c r="P605" s="642"/>
      <c r="Q605" s="630"/>
    </row>
    <row r="606" spans="1:17" ht="14.4" customHeight="1" x14ac:dyDescent="0.3">
      <c r="A606" s="625" t="s">
        <v>526</v>
      </c>
      <c r="B606" s="626" t="s">
        <v>5882</v>
      </c>
      <c r="C606" s="626" t="s">
        <v>5366</v>
      </c>
      <c r="D606" s="626" t="s">
        <v>6078</v>
      </c>
      <c r="E606" s="626" t="s">
        <v>6079</v>
      </c>
      <c r="F606" s="629">
        <v>3</v>
      </c>
      <c r="G606" s="629">
        <v>2994</v>
      </c>
      <c r="H606" s="629">
        <v>1</v>
      </c>
      <c r="I606" s="629">
        <v>998</v>
      </c>
      <c r="J606" s="629">
        <v>10</v>
      </c>
      <c r="K606" s="629">
        <v>10342.900000000001</v>
      </c>
      <c r="L606" s="629">
        <v>3.4545424181696731</v>
      </c>
      <c r="M606" s="629">
        <v>1034.2900000000002</v>
      </c>
      <c r="N606" s="629"/>
      <c r="O606" s="629"/>
      <c r="P606" s="642"/>
      <c r="Q606" s="630"/>
    </row>
    <row r="607" spans="1:17" ht="14.4" customHeight="1" x14ac:dyDescent="0.3">
      <c r="A607" s="625" t="s">
        <v>526</v>
      </c>
      <c r="B607" s="626" t="s">
        <v>5882</v>
      </c>
      <c r="C607" s="626" t="s">
        <v>5366</v>
      </c>
      <c r="D607" s="626" t="s">
        <v>6080</v>
      </c>
      <c r="E607" s="626" t="s">
        <v>6079</v>
      </c>
      <c r="F607" s="629">
        <v>5</v>
      </c>
      <c r="G607" s="629">
        <v>5305</v>
      </c>
      <c r="H607" s="629">
        <v>1</v>
      </c>
      <c r="I607" s="629">
        <v>1061</v>
      </c>
      <c r="J607" s="629">
        <v>9</v>
      </c>
      <c r="K607" s="629">
        <v>9896.2199999999993</v>
      </c>
      <c r="L607" s="629">
        <v>1.8654514608859565</v>
      </c>
      <c r="M607" s="629">
        <v>1099.58</v>
      </c>
      <c r="N607" s="629"/>
      <c r="O607" s="629"/>
      <c r="P607" s="642"/>
      <c r="Q607" s="630"/>
    </row>
    <row r="608" spans="1:17" ht="14.4" customHeight="1" x14ac:dyDescent="0.3">
      <c r="A608" s="625" t="s">
        <v>526</v>
      </c>
      <c r="B608" s="626" t="s">
        <v>5882</v>
      </c>
      <c r="C608" s="626" t="s">
        <v>5366</v>
      </c>
      <c r="D608" s="626" t="s">
        <v>6081</v>
      </c>
      <c r="E608" s="626" t="s">
        <v>6079</v>
      </c>
      <c r="F608" s="629">
        <v>7</v>
      </c>
      <c r="G608" s="629">
        <v>7973</v>
      </c>
      <c r="H608" s="629">
        <v>1</v>
      </c>
      <c r="I608" s="629">
        <v>1139</v>
      </c>
      <c r="J608" s="629">
        <v>4</v>
      </c>
      <c r="K608" s="629">
        <v>4721.68</v>
      </c>
      <c r="L608" s="629">
        <v>0.59220870437727335</v>
      </c>
      <c r="M608" s="629">
        <v>1180.42</v>
      </c>
      <c r="N608" s="629"/>
      <c r="O608" s="629"/>
      <c r="P608" s="642"/>
      <c r="Q608" s="630"/>
    </row>
    <row r="609" spans="1:17" ht="14.4" customHeight="1" x14ac:dyDescent="0.3">
      <c r="A609" s="625" t="s">
        <v>526</v>
      </c>
      <c r="B609" s="626" t="s">
        <v>5882</v>
      </c>
      <c r="C609" s="626" t="s">
        <v>5366</v>
      </c>
      <c r="D609" s="626" t="s">
        <v>6082</v>
      </c>
      <c r="E609" s="626" t="s">
        <v>6079</v>
      </c>
      <c r="F609" s="629">
        <v>4</v>
      </c>
      <c r="G609" s="629">
        <v>4816</v>
      </c>
      <c r="H609" s="629">
        <v>1</v>
      </c>
      <c r="I609" s="629">
        <v>1204</v>
      </c>
      <c r="J609" s="629">
        <v>12</v>
      </c>
      <c r="K609" s="629">
        <v>14973.359999999999</v>
      </c>
      <c r="L609" s="629">
        <v>3.1090863787375413</v>
      </c>
      <c r="M609" s="629">
        <v>1247.78</v>
      </c>
      <c r="N609" s="629"/>
      <c r="O609" s="629"/>
      <c r="P609" s="642"/>
      <c r="Q609" s="630"/>
    </row>
    <row r="610" spans="1:17" ht="14.4" customHeight="1" x14ac:dyDescent="0.3">
      <c r="A610" s="625" t="s">
        <v>526</v>
      </c>
      <c r="B610" s="626" t="s">
        <v>5882</v>
      </c>
      <c r="C610" s="626" t="s">
        <v>5366</v>
      </c>
      <c r="D610" s="626" t="s">
        <v>6083</v>
      </c>
      <c r="E610" s="626" t="s">
        <v>6079</v>
      </c>
      <c r="F610" s="629"/>
      <c r="G610" s="629"/>
      <c r="H610" s="629"/>
      <c r="I610" s="629"/>
      <c r="J610" s="629">
        <v>6</v>
      </c>
      <c r="K610" s="629">
        <v>8257.74</v>
      </c>
      <c r="L610" s="629"/>
      <c r="M610" s="629">
        <v>1376.29</v>
      </c>
      <c r="N610" s="629"/>
      <c r="O610" s="629"/>
      <c r="P610" s="642"/>
      <c r="Q610" s="630"/>
    </row>
    <row r="611" spans="1:17" ht="14.4" customHeight="1" x14ac:dyDescent="0.3">
      <c r="A611" s="625" t="s">
        <v>526</v>
      </c>
      <c r="B611" s="626" t="s">
        <v>5882</v>
      </c>
      <c r="C611" s="626" t="s">
        <v>5366</v>
      </c>
      <c r="D611" s="626" t="s">
        <v>6084</v>
      </c>
      <c r="E611" s="626" t="s">
        <v>6085</v>
      </c>
      <c r="F611" s="629">
        <v>1</v>
      </c>
      <c r="G611" s="629">
        <v>10253</v>
      </c>
      <c r="H611" s="629">
        <v>1</v>
      </c>
      <c r="I611" s="629">
        <v>10253</v>
      </c>
      <c r="J611" s="629"/>
      <c r="K611" s="629"/>
      <c r="L611" s="629"/>
      <c r="M611" s="629"/>
      <c r="N611" s="629"/>
      <c r="O611" s="629"/>
      <c r="P611" s="642"/>
      <c r="Q611" s="630"/>
    </row>
    <row r="612" spans="1:17" ht="14.4" customHeight="1" x14ac:dyDescent="0.3">
      <c r="A612" s="625" t="s">
        <v>526</v>
      </c>
      <c r="B612" s="626" t="s">
        <v>5882</v>
      </c>
      <c r="C612" s="626" t="s">
        <v>5366</v>
      </c>
      <c r="D612" s="626" t="s">
        <v>6086</v>
      </c>
      <c r="E612" s="626" t="s">
        <v>6087</v>
      </c>
      <c r="F612" s="629"/>
      <c r="G612" s="629"/>
      <c r="H612" s="629"/>
      <c r="I612" s="629"/>
      <c r="J612" s="629"/>
      <c r="K612" s="629"/>
      <c r="L612" s="629"/>
      <c r="M612" s="629"/>
      <c r="N612" s="629">
        <v>2</v>
      </c>
      <c r="O612" s="629">
        <v>1374</v>
      </c>
      <c r="P612" s="642"/>
      <c r="Q612" s="630">
        <v>687</v>
      </c>
    </row>
    <row r="613" spans="1:17" ht="14.4" customHeight="1" x14ac:dyDescent="0.3">
      <c r="A613" s="625" t="s">
        <v>526</v>
      </c>
      <c r="B613" s="626" t="s">
        <v>5882</v>
      </c>
      <c r="C613" s="626" t="s">
        <v>5366</v>
      </c>
      <c r="D613" s="626" t="s">
        <v>6088</v>
      </c>
      <c r="E613" s="626" t="s">
        <v>6089</v>
      </c>
      <c r="F613" s="629">
        <v>2</v>
      </c>
      <c r="G613" s="629">
        <v>824</v>
      </c>
      <c r="H613" s="629">
        <v>1</v>
      </c>
      <c r="I613" s="629">
        <v>412</v>
      </c>
      <c r="J613" s="629"/>
      <c r="K613" s="629"/>
      <c r="L613" s="629"/>
      <c r="M613" s="629"/>
      <c r="N613" s="629"/>
      <c r="O613" s="629"/>
      <c r="P613" s="642"/>
      <c r="Q613" s="630"/>
    </row>
    <row r="614" spans="1:17" ht="14.4" customHeight="1" x14ac:dyDescent="0.3">
      <c r="A614" s="625" t="s">
        <v>526</v>
      </c>
      <c r="B614" s="626" t="s">
        <v>5882</v>
      </c>
      <c r="C614" s="626" t="s">
        <v>5366</v>
      </c>
      <c r="D614" s="626" t="s">
        <v>6090</v>
      </c>
      <c r="E614" s="626" t="s">
        <v>6069</v>
      </c>
      <c r="F614" s="629">
        <v>4</v>
      </c>
      <c r="G614" s="629">
        <v>266.39999999999998</v>
      </c>
      <c r="H614" s="629">
        <v>1</v>
      </c>
      <c r="I614" s="629">
        <v>66.599999999999994</v>
      </c>
      <c r="J614" s="629">
        <v>14</v>
      </c>
      <c r="K614" s="629">
        <v>966.28000000000009</v>
      </c>
      <c r="L614" s="629">
        <v>3.6271771771771779</v>
      </c>
      <c r="M614" s="629">
        <v>69.02000000000001</v>
      </c>
      <c r="N614" s="629">
        <v>5</v>
      </c>
      <c r="O614" s="629">
        <v>345.09999999999997</v>
      </c>
      <c r="P614" s="642">
        <v>1.2954204204204205</v>
      </c>
      <c r="Q614" s="630">
        <v>69.02</v>
      </c>
    </row>
    <row r="615" spans="1:17" ht="14.4" customHeight="1" x14ac:dyDescent="0.3">
      <c r="A615" s="625" t="s">
        <v>526</v>
      </c>
      <c r="B615" s="626" t="s">
        <v>5882</v>
      </c>
      <c r="C615" s="626" t="s">
        <v>5366</v>
      </c>
      <c r="D615" s="626" t="s">
        <v>6091</v>
      </c>
      <c r="E615" s="626" t="s">
        <v>6092</v>
      </c>
      <c r="F615" s="629"/>
      <c r="G615" s="629"/>
      <c r="H615" s="629"/>
      <c r="I615" s="629"/>
      <c r="J615" s="629"/>
      <c r="K615" s="629"/>
      <c r="L615" s="629"/>
      <c r="M615" s="629"/>
      <c r="N615" s="629">
        <v>10</v>
      </c>
      <c r="O615" s="629">
        <v>2400</v>
      </c>
      <c r="P615" s="642"/>
      <c r="Q615" s="630">
        <v>240</v>
      </c>
    </row>
    <row r="616" spans="1:17" ht="14.4" customHeight="1" x14ac:dyDescent="0.3">
      <c r="A616" s="625" t="s">
        <v>526</v>
      </c>
      <c r="B616" s="626" t="s">
        <v>5882</v>
      </c>
      <c r="C616" s="626" t="s">
        <v>5366</v>
      </c>
      <c r="D616" s="626" t="s">
        <v>6093</v>
      </c>
      <c r="E616" s="626" t="s">
        <v>6092</v>
      </c>
      <c r="F616" s="629"/>
      <c r="G616" s="629"/>
      <c r="H616" s="629"/>
      <c r="I616" s="629"/>
      <c r="J616" s="629"/>
      <c r="K616" s="629"/>
      <c r="L616" s="629"/>
      <c r="M616" s="629"/>
      <c r="N616" s="629">
        <v>0.38</v>
      </c>
      <c r="O616" s="629">
        <v>462.08000000000004</v>
      </c>
      <c r="P616" s="642"/>
      <c r="Q616" s="630">
        <v>1216</v>
      </c>
    </row>
    <row r="617" spans="1:17" ht="14.4" customHeight="1" x14ac:dyDescent="0.3">
      <c r="A617" s="625" t="s">
        <v>526</v>
      </c>
      <c r="B617" s="626" t="s">
        <v>5882</v>
      </c>
      <c r="C617" s="626" t="s">
        <v>5366</v>
      </c>
      <c r="D617" s="626" t="s">
        <v>6094</v>
      </c>
      <c r="E617" s="626" t="s">
        <v>6095</v>
      </c>
      <c r="F617" s="629"/>
      <c r="G617" s="629"/>
      <c r="H617" s="629"/>
      <c r="I617" s="629"/>
      <c r="J617" s="629"/>
      <c r="K617" s="629"/>
      <c r="L617" s="629"/>
      <c r="M617" s="629"/>
      <c r="N617" s="629">
        <v>2</v>
      </c>
      <c r="O617" s="629">
        <v>8696.9599999999991</v>
      </c>
      <c r="P617" s="642"/>
      <c r="Q617" s="630">
        <v>4348.4799999999996</v>
      </c>
    </row>
    <row r="618" spans="1:17" ht="14.4" customHeight="1" x14ac:dyDescent="0.3">
      <c r="A618" s="625" t="s">
        <v>526</v>
      </c>
      <c r="B618" s="626" t="s">
        <v>5882</v>
      </c>
      <c r="C618" s="626" t="s">
        <v>5366</v>
      </c>
      <c r="D618" s="626" t="s">
        <v>6096</v>
      </c>
      <c r="E618" s="626" t="s">
        <v>6097</v>
      </c>
      <c r="F618" s="629">
        <v>1</v>
      </c>
      <c r="G618" s="629">
        <v>5250</v>
      </c>
      <c r="H618" s="629">
        <v>1</v>
      </c>
      <c r="I618" s="629">
        <v>5250</v>
      </c>
      <c r="J618" s="629">
        <v>2</v>
      </c>
      <c r="K618" s="629">
        <v>10881.82</v>
      </c>
      <c r="L618" s="629">
        <v>2.0727276190476189</v>
      </c>
      <c r="M618" s="629">
        <v>5440.91</v>
      </c>
      <c r="N618" s="629">
        <v>2</v>
      </c>
      <c r="O618" s="629">
        <v>10881.82</v>
      </c>
      <c r="P618" s="642">
        <v>2.0727276190476189</v>
      </c>
      <c r="Q618" s="630">
        <v>5440.91</v>
      </c>
    </row>
    <row r="619" spans="1:17" ht="14.4" customHeight="1" x14ac:dyDescent="0.3">
      <c r="A619" s="625" t="s">
        <v>526</v>
      </c>
      <c r="B619" s="626" t="s">
        <v>5882</v>
      </c>
      <c r="C619" s="626" t="s">
        <v>5366</v>
      </c>
      <c r="D619" s="626" t="s">
        <v>6098</v>
      </c>
      <c r="E619" s="626" t="s">
        <v>6099</v>
      </c>
      <c r="F619" s="629">
        <v>1</v>
      </c>
      <c r="G619" s="629">
        <v>6593</v>
      </c>
      <c r="H619" s="629">
        <v>1</v>
      </c>
      <c r="I619" s="629">
        <v>6593</v>
      </c>
      <c r="J619" s="629">
        <v>1</v>
      </c>
      <c r="K619" s="629">
        <v>6832.75</v>
      </c>
      <c r="L619" s="629">
        <v>1.036364325800091</v>
      </c>
      <c r="M619" s="629">
        <v>6832.75</v>
      </c>
      <c r="N619" s="629"/>
      <c r="O619" s="629"/>
      <c r="P619" s="642"/>
      <c r="Q619" s="630"/>
    </row>
    <row r="620" spans="1:17" ht="14.4" customHeight="1" x14ac:dyDescent="0.3">
      <c r="A620" s="625" t="s">
        <v>526</v>
      </c>
      <c r="B620" s="626" t="s">
        <v>5882</v>
      </c>
      <c r="C620" s="626" t="s">
        <v>5366</v>
      </c>
      <c r="D620" s="626" t="s">
        <v>6100</v>
      </c>
      <c r="E620" s="626" t="s">
        <v>6101</v>
      </c>
      <c r="F620" s="629"/>
      <c r="G620" s="629"/>
      <c r="H620" s="629"/>
      <c r="I620" s="629"/>
      <c r="J620" s="629">
        <v>4</v>
      </c>
      <c r="K620" s="629">
        <v>20333.439999999999</v>
      </c>
      <c r="L620" s="629"/>
      <c r="M620" s="629">
        <v>5083.3599999999997</v>
      </c>
      <c r="N620" s="629"/>
      <c r="O620" s="629"/>
      <c r="P620" s="642"/>
      <c r="Q620" s="630"/>
    </row>
    <row r="621" spans="1:17" ht="14.4" customHeight="1" x14ac:dyDescent="0.3">
      <c r="A621" s="625" t="s">
        <v>526</v>
      </c>
      <c r="B621" s="626" t="s">
        <v>5882</v>
      </c>
      <c r="C621" s="626" t="s">
        <v>5366</v>
      </c>
      <c r="D621" s="626" t="s">
        <v>6102</v>
      </c>
      <c r="E621" s="626" t="s">
        <v>6103</v>
      </c>
      <c r="F621" s="629">
        <v>1</v>
      </c>
      <c r="G621" s="629">
        <v>6340</v>
      </c>
      <c r="H621" s="629">
        <v>1</v>
      </c>
      <c r="I621" s="629">
        <v>6340</v>
      </c>
      <c r="J621" s="629">
        <v>1</v>
      </c>
      <c r="K621" s="629">
        <v>6570.55</v>
      </c>
      <c r="L621" s="629">
        <v>1.0363643533123028</v>
      </c>
      <c r="M621" s="629">
        <v>6570.55</v>
      </c>
      <c r="N621" s="629"/>
      <c r="O621" s="629"/>
      <c r="P621" s="642"/>
      <c r="Q621" s="630"/>
    </row>
    <row r="622" spans="1:17" ht="14.4" customHeight="1" x14ac:dyDescent="0.3">
      <c r="A622" s="625" t="s">
        <v>526</v>
      </c>
      <c r="B622" s="626" t="s">
        <v>5882</v>
      </c>
      <c r="C622" s="626" t="s">
        <v>5366</v>
      </c>
      <c r="D622" s="626" t="s">
        <v>6104</v>
      </c>
      <c r="E622" s="626" t="s">
        <v>6105</v>
      </c>
      <c r="F622" s="629">
        <v>1</v>
      </c>
      <c r="G622" s="629">
        <v>688</v>
      </c>
      <c r="H622" s="629">
        <v>1</v>
      </c>
      <c r="I622" s="629">
        <v>688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526</v>
      </c>
      <c r="B623" s="626" t="s">
        <v>5882</v>
      </c>
      <c r="C623" s="626" t="s">
        <v>5366</v>
      </c>
      <c r="D623" s="626" t="s">
        <v>6106</v>
      </c>
      <c r="E623" s="626" t="s">
        <v>6107</v>
      </c>
      <c r="F623" s="629">
        <v>3</v>
      </c>
      <c r="G623" s="629">
        <v>666</v>
      </c>
      <c r="H623" s="629">
        <v>1</v>
      </c>
      <c r="I623" s="629">
        <v>222</v>
      </c>
      <c r="J623" s="629"/>
      <c r="K623" s="629"/>
      <c r="L623" s="629"/>
      <c r="M623" s="629"/>
      <c r="N623" s="629"/>
      <c r="O623" s="629"/>
      <c r="P623" s="642"/>
      <c r="Q623" s="630"/>
    </row>
    <row r="624" spans="1:17" ht="14.4" customHeight="1" x14ac:dyDescent="0.3">
      <c r="A624" s="625" t="s">
        <v>526</v>
      </c>
      <c r="B624" s="626" t="s">
        <v>5882</v>
      </c>
      <c r="C624" s="626" t="s">
        <v>5366</v>
      </c>
      <c r="D624" s="626" t="s">
        <v>6108</v>
      </c>
      <c r="E624" s="626" t="s">
        <v>6109</v>
      </c>
      <c r="F624" s="629"/>
      <c r="G624" s="629"/>
      <c r="H624" s="629"/>
      <c r="I624" s="629"/>
      <c r="J624" s="629">
        <v>1</v>
      </c>
      <c r="K624" s="629">
        <v>123.33</v>
      </c>
      <c r="L624" s="629"/>
      <c r="M624" s="629">
        <v>123.33</v>
      </c>
      <c r="N624" s="629"/>
      <c r="O624" s="629"/>
      <c r="P624" s="642"/>
      <c r="Q624" s="630"/>
    </row>
    <row r="625" spans="1:17" ht="14.4" customHeight="1" x14ac:dyDescent="0.3">
      <c r="A625" s="625" t="s">
        <v>526</v>
      </c>
      <c r="B625" s="626" t="s">
        <v>5882</v>
      </c>
      <c r="C625" s="626" t="s">
        <v>5366</v>
      </c>
      <c r="D625" s="626" t="s">
        <v>6110</v>
      </c>
      <c r="E625" s="626" t="s">
        <v>6111</v>
      </c>
      <c r="F625" s="629"/>
      <c r="G625" s="629"/>
      <c r="H625" s="629"/>
      <c r="I625" s="629"/>
      <c r="J625" s="629">
        <v>4</v>
      </c>
      <c r="K625" s="629">
        <v>870.56</v>
      </c>
      <c r="L625" s="629"/>
      <c r="M625" s="629">
        <v>217.64</v>
      </c>
      <c r="N625" s="629">
        <v>1</v>
      </c>
      <c r="O625" s="629">
        <v>217.64</v>
      </c>
      <c r="P625" s="642"/>
      <c r="Q625" s="630">
        <v>217.64</v>
      </c>
    </row>
    <row r="626" spans="1:17" ht="14.4" customHeight="1" x14ac:dyDescent="0.3">
      <c r="A626" s="625" t="s">
        <v>526</v>
      </c>
      <c r="B626" s="626" t="s">
        <v>5882</v>
      </c>
      <c r="C626" s="626" t="s">
        <v>5366</v>
      </c>
      <c r="D626" s="626" t="s">
        <v>6112</v>
      </c>
      <c r="E626" s="626" t="s">
        <v>6111</v>
      </c>
      <c r="F626" s="629"/>
      <c r="G626" s="629"/>
      <c r="H626" s="629"/>
      <c r="I626" s="629"/>
      <c r="J626" s="629"/>
      <c r="K626" s="629"/>
      <c r="L626" s="629"/>
      <c r="M626" s="629"/>
      <c r="N626" s="629">
        <v>1</v>
      </c>
      <c r="O626" s="629">
        <v>265.31</v>
      </c>
      <c r="P626" s="642"/>
      <c r="Q626" s="630">
        <v>265.31</v>
      </c>
    </row>
    <row r="627" spans="1:17" ht="14.4" customHeight="1" x14ac:dyDescent="0.3">
      <c r="A627" s="625" t="s">
        <v>526</v>
      </c>
      <c r="B627" s="626" t="s">
        <v>5882</v>
      </c>
      <c r="C627" s="626" t="s">
        <v>5366</v>
      </c>
      <c r="D627" s="626" t="s">
        <v>6113</v>
      </c>
      <c r="E627" s="626" t="s">
        <v>6114</v>
      </c>
      <c r="F627" s="629">
        <v>2</v>
      </c>
      <c r="G627" s="629">
        <v>1000</v>
      </c>
      <c r="H627" s="629">
        <v>1</v>
      </c>
      <c r="I627" s="629">
        <v>500</v>
      </c>
      <c r="J627" s="629">
        <v>1</v>
      </c>
      <c r="K627" s="629">
        <v>518.17999999999995</v>
      </c>
      <c r="L627" s="629">
        <v>0.51817999999999997</v>
      </c>
      <c r="M627" s="629">
        <v>518.17999999999995</v>
      </c>
      <c r="N627" s="629"/>
      <c r="O627" s="629"/>
      <c r="P627" s="642"/>
      <c r="Q627" s="630"/>
    </row>
    <row r="628" spans="1:17" ht="14.4" customHeight="1" x14ac:dyDescent="0.3">
      <c r="A628" s="625" t="s">
        <v>526</v>
      </c>
      <c r="B628" s="626" t="s">
        <v>5882</v>
      </c>
      <c r="C628" s="626" t="s">
        <v>5366</v>
      </c>
      <c r="D628" s="626" t="s">
        <v>6115</v>
      </c>
      <c r="E628" s="626" t="s">
        <v>6116</v>
      </c>
      <c r="F628" s="629"/>
      <c r="G628" s="629"/>
      <c r="H628" s="629"/>
      <c r="I628" s="629"/>
      <c r="J628" s="629">
        <v>5</v>
      </c>
      <c r="K628" s="629">
        <v>5171.45</v>
      </c>
      <c r="L628" s="629"/>
      <c r="M628" s="629">
        <v>1034.29</v>
      </c>
      <c r="N628" s="629"/>
      <c r="O628" s="629"/>
      <c r="P628" s="642"/>
      <c r="Q628" s="630"/>
    </row>
    <row r="629" spans="1:17" ht="14.4" customHeight="1" x14ac:dyDescent="0.3">
      <c r="A629" s="625" t="s">
        <v>526</v>
      </c>
      <c r="B629" s="626" t="s">
        <v>5882</v>
      </c>
      <c r="C629" s="626" t="s">
        <v>5366</v>
      </c>
      <c r="D629" s="626" t="s">
        <v>6117</v>
      </c>
      <c r="E629" s="626" t="s">
        <v>6069</v>
      </c>
      <c r="F629" s="629"/>
      <c r="G629" s="629"/>
      <c r="H629" s="629"/>
      <c r="I629" s="629"/>
      <c r="J629" s="629">
        <v>5</v>
      </c>
      <c r="K629" s="629">
        <v>481.9</v>
      </c>
      <c r="L629" s="629"/>
      <c r="M629" s="629">
        <v>96.38</v>
      </c>
      <c r="N629" s="629"/>
      <c r="O629" s="629"/>
      <c r="P629" s="642"/>
      <c r="Q629" s="630"/>
    </row>
    <row r="630" spans="1:17" ht="14.4" customHeight="1" x14ac:dyDescent="0.3">
      <c r="A630" s="625" t="s">
        <v>526</v>
      </c>
      <c r="B630" s="626" t="s">
        <v>5882</v>
      </c>
      <c r="C630" s="626" t="s">
        <v>5366</v>
      </c>
      <c r="D630" s="626" t="s">
        <v>6118</v>
      </c>
      <c r="E630" s="626" t="s">
        <v>6069</v>
      </c>
      <c r="F630" s="629">
        <v>11</v>
      </c>
      <c r="G630" s="629">
        <v>1287</v>
      </c>
      <c r="H630" s="629">
        <v>1</v>
      </c>
      <c r="I630" s="629">
        <v>117</v>
      </c>
      <c r="J630" s="629">
        <v>14</v>
      </c>
      <c r="K630" s="629">
        <v>1697.5</v>
      </c>
      <c r="L630" s="629">
        <v>1.3189588189588191</v>
      </c>
      <c r="M630" s="629">
        <v>121.25</v>
      </c>
      <c r="N630" s="629">
        <v>8</v>
      </c>
      <c r="O630" s="629">
        <v>970</v>
      </c>
      <c r="P630" s="642">
        <v>0.75369075369075367</v>
      </c>
      <c r="Q630" s="630">
        <v>121.25</v>
      </c>
    </row>
    <row r="631" spans="1:17" ht="14.4" customHeight="1" x14ac:dyDescent="0.3">
      <c r="A631" s="625" t="s">
        <v>526</v>
      </c>
      <c r="B631" s="626" t="s">
        <v>5882</v>
      </c>
      <c r="C631" s="626" t="s">
        <v>5366</v>
      </c>
      <c r="D631" s="626" t="s">
        <v>6119</v>
      </c>
      <c r="E631" s="626" t="s">
        <v>6069</v>
      </c>
      <c r="F631" s="629"/>
      <c r="G631" s="629"/>
      <c r="H631" s="629"/>
      <c r="I631" s="629"/>
      <c r="J631" s="629">
        <v>5</v>
      </c>
      <c r="K631" s="629">
        <v>450.79999999999995</v>
      </c>
      <c r="L631" s="629"/>
      <c r="M631" s="629">
        <v>90.16</v>
      </c>
      <c r="N631" s="629"/>
      <c r="O631" s="629"/>
      <c r="P631" s="642"/>
      <c r="Q631" s="630"/>
    </row>
    <row r="632" spans="1:17" ht="14.4" customHeight="1" x14ac:dyDescent="0.3">
      <c r="A632" s="625" t="s">
        <v>526</v>
      </c>
      <c r="B632" s="626" t="s">
        <v>5882</v>
      </c>
      <c r="C632" s="626" t="s">
        <v>5366</v>
      </c>
      <c r="D632" s="626" t="s">
        <v>6120</v>
      </c>
      <c r="E632" s="626" t="s">
        <v>6121</v>
      </c>
      <c r="F632" s="629">
        <v>2</v>
      </c>
      <c r="G632" s="629">
        <v>3534</v>
      </c>
      <c r="H632" s="629">
        <v>1</v>
      </c>
      <c r="I632" s="629">
        <v>1767</v>
      </c>
      <c r="J632" s="629">
        <v>2</v>
      </c>
      <c r="K632" s="629">
        <v>3662.5</v>
      </c>
      <c r="L632" s="629">
        <v>1.0363610639501981</v>
      </c>
      <c r="M632" s="629">
        <v>1831.25</v>
      </c>
      <c r="N632" s="629"/>
      <c r="O632" s="629"/>
      <c r="P632" s="642"/>
      <c r="Q632" s="630"/>
    </row>
    <row r="633" spans="1:17" ht="14.4" customHeight="1" x14ac:dyDescent="0.3">
      <c r="A633" s="625" t="s">
        <v>526</v>
      </c>
      <c r="B633" s="626" t="s">
        <v>5882</v>
      </c>
      <c r="C633" s="626" t="s">
        <v>5366</v>
      </c>
      <c r="D633" s="626" t="s">
        <v>6122</v>
      </c>
      <c r="E633" s="626" t="s">
        <v>6123</v>
      </c>
      <c r="F633" s="629">
        <v>3</v>
      </c>
      <c r="G633" s="629">
        <v>36711</v>
      </c>
      <c r="H633" s="629">
        <v>1</v>
      </c>
      <c r="I633" s="629">
        <v>12237</v>
      </c>
      <c r="J633" s="629">
        <v>2</v>
      </c>
      <c r="K633" s="629">
        <v>25363.96</v>
      </c>
      <c r="L633" s="629">
        <v>0.69090899185530219</v>
      </c>
      <c r="M633" s="629">
        <v>12681.98</v>
      </c>
      <c r="N633" s="629"/>
      <c r="O633" s="629"/>
      <c r="P633" s="642"/>
      <c r="Q633" s="630"/>
    </row>
    <row r="634" spans="1:17" ht="14.4" customHeight="1" x14ac:dyDescent="0.3">
      <c r="A634" s="625" t="s">
        <v>526</v>
      </c>
      <c r="B634" s="626" t="s">
        <v>5882</v>
      </c>
      <c r="C634" s="626" t="s">
        <v>5366</v>
      </c>
      <c r="D634" s="626" t="s">
        <v>6124</v>
      </c>
      <c r="E634" s="626" t="s">
        <v>6125</v>
      </c>
      <c r="F634" s="629"/>
      <c r="G634" s="629"/>
      <c r="H634" s="629"/>
      <c r="I634" s="629"/>
      <c r="J634" s="629">
        <v>2</v>
      </c>
      <c r="K634" s="629">
        <v>9980</v>
      </c>
      <c r="L634" s="629"/>
      <c r="M634" s="629">
        <v>4990</v>
      </c>
      <c r="N634" s="629">
        <v>2</v>
      </c>
      <c r="O634" s="629">
        <v>9980</v>
      </c>
      <c r="P634" s="642"/>
      <c r="Q634" s="630">
        <v>4990</v>
      </c>
    </row>
    <row r="635" spans="1:17" ht="14.4" customHeight="1" x14ac:dyDescent="0.3">
      <c r="A635" s="625" t="s">
        <v>526</v>
      </c>
      <c r="B635" s="626" t="s">
        <v>5882</v>
      </c>
      <c r="C635" s="626" t="s">
        <v>5366</v>
      </c>
      <c r="D635" s="626" t="s">
        <v>5522</v>
      </c>
      <c r="E635" s="626" t="s">
        <v>5523</v>
      </c>
      <c r="F635" s="629"/>
      <c r="G635" s="629"/>
      <c r="H635" s="629"/>
      <c r="I635" s="629"/>
      <c r="J635" s="629">
        <v>8</v>
      </c>
      <c r="K635" s="629">
        <v>18480</v>
      </c>
      <c r="L635" s="629"/>
      <c r="M635" s="629">
        <v>2310</v>
      </c>
      <c r="N635" s="629"/>
      <c r="O635" s="629"/>
      <c r="P635" s="642"/>
      <c r="Q635" s="630"/>
    </row>
    <row r="636" spans="1:17" ht="14.4" customHeight="1" x14ac:dyDescent="0.3">
      <c r="A636" s="625" t="s">
        <v>526</v>
      </c>
      <c r="B636" s="626" t="s">
        <v>5882</v>
      </c>
      <c r="C636" s="626" t="s">
        <v>5366</v>
      </c>
      <c r="D636" s="626" t="s">
        <v>6126</v>
      </c>
      <c r="E636" s="626" t="s">
        <v>6127</v>
      </c>
      <c r="F636" s="629"/>
      <c r="G636" s="629"/>
      <c r="H636" s="629"/>
      <c r="I636" s="629"/>
      <c r="J636" s="629">
        <v>1</v>
      </c>
      <c r="K636" s="629">
        <v>764.4</v>
      </c>
      <c r="L636" s="629"/>
      <c r="M636" s="629">
        <v>764.4</v>
      </c>
      <c r="N636" s="629"/>
      <c r="O636" s="629"/>
      <c r="P636" s="642"/>
      <c r="Q636" s="630"/>
    </row>
    <row r="637" spans="1:17" ht="14.4" customHeight="1" x14ac:dyDescent="0.3">
      <c r="A637" s="625" t="s">
        <v>526</v>
      </c>
      <c r="B637" s="626" t="s">
        <v>5882</v>
      </c>
      <c r="C637" s="626" t="s">
        <v>5366</v>
      </c>
      <c r="D637" s="626" t="s">
        <v>6128</v>
      </c>
      <c r="E637" s="626" t="s">
        <v>6129</v>
      </c>
      <c r="F637" s="629"/>
      <c r="G637" s="629"/>
      <c r="H637" s="629"/>
      <c r="I637" s="629"/>
      <c r="J637" s="629">
        <v>1</v>
      </c>
      <c r="K637" s="629">
        <v>2916.33</v>
      </c>
      <c r="L637" s="629"/>
      <c r="M637" s="629">
        <v>2916.33</v>
      </c>
      <c r="N637" s="629"/>
      <c r="O637" s="629"/>
      <c r="P637" s="642"/>
      <c r="Q637" s="630"/>
    </row>
    <row r="638" spans="1:17" ht="14.4" customHeight="1" x14ac:dyDescent="0.3">
      <c r="A638" s="625" t="s">
        <v>526</v>
      </c>
      <c r="B638" s="626" t="s">
        <v>5882</v>
      </c>
      <c r="C638" s="626" t="s">
        <v>5366</v>
      </c>
      <c r="D638" s="626" t="s">
        <v>6130</v>
      </c>
      <c r="E638" s="626" t="s">
        <v>6131</v>
      </c>
      <c r="F638" s="629"/>
      <c r="G638" s="629"/>
      <c r="H638" s="629"/>
      <c r="I638" s="629"/>
      <c r="J638" s="629">
        <v>3</v>
      </c>
      <c r="K638" s="629">
        <v>8503.3499999999985</v>
      </c>
      <c r="L638" s="629"/>
      <c r="M638" s="629">
        <v>2834.4499999999994</v>
      </c>
      <c r="N638" s="629"/>
      <c r="O638" s="629"/>
      <c r="P638" s="642"/>
      <c r="Q638" s="630"/>
    </row>
    <row r="639" spans="1:17" ht="14.4" customHeight="1" x14ac:dyDescent="0.3">
      <c r="A639" s="625" t="s">
        <v>526</v>
      </c>
      <c r="B639" s="626" t="s">
        <v>5882</v>
      </c>
      <c r="C639" s="626" t="s">
        <v>5366</v>
      </c>
      <c r="D639" s="626" t="s">
        <v>6132</v>
      </c>
      <c r="E639" s="626" t="s">
        <v>6133</v>
      </c>
      <c r="F639" s="629">
        <v>1</v>
      </c>
      <c r="G639" s="629">
        <v>3048</v>
      </c>
      <c r="H639" s="629">
        <v>1</v>
      </c>
      <c r="I639" s="629">
        <v>3048</v>
      </c>
      <c r="J639" s="629"/>
      <c r="K639" s="629"/>
      <c r="L639" s="629"/>
      <c r="M639" s="629"/>
      <c r="N639" s="629"/>
      <c r="O639" s="629"/>
      <c r="P639" s="642"/>
      <c r="Q639" s="630"/>
    </row>
    <row r="640" spans="1:17" ht="14.4" customHeight="1" x14ac:dyDescent="0.3">
      <c r="A640" s="625" t="s">
        <v>526</v>
      </c>
      <c r="B640" s="626" t="s">
        <v>5882</v>
      </c>
      <c r="C640" s="626" t="s">
        <v>5366</v>
      </c>
      <c r="D640" s="626" t="s">
        <v>6134</v>
      </c>
      <c r="E640" s="626" t="s">
        <v>6131</v>
      </c>
      <c r="F640" s="629"/>
      <c r="G640" s="629"/>
      <c r="H640" s="629"/>
      <c r="I640" s="629"/>
      <c r="J640" s="629">
        <v>1</v>
      </c>
      <c r="K640" s="629">
        <v>4301.95</v>
      </c>
      <c r="L640" s="629"/>
      <c r="M640" s="629">
        <v>4301.95</v>
      </c>
      <c r="N640" s="629"/>
      <c r="O640" s="629"/>
      <c r="P640" s="642"/>
      <c r="Q640" s="630"/>
    </row>
    <row r="641" spans="1:17" ht="14.4" customHeight="1" x14ac:dyDescent="0.3">
      <c r="A641" s="625" t="s">
        <v>526</v>
      </c>
      <c r="B641" s="626" t="s">
        <v>5882</v>
      </c>
      <c r="C641" s="626" t="s">
        <v>5366</v>
      </c>
      <c r="D641" s="626" t="s">
        <v>6135</v>
      </c>
      <c r="E641" s="626" t="s">
        <v>6136</v>
      </c>
      <c r="F641" s="629"/>
      <c r="G641" s="629"/>
      <c r="H641" s="629"/>
      <c r="I641" s="629"/>
      <c r="J641" s="629">
        <v>5</v>
      </c>
      <c r="K641" s="629">
        <v>6238.9</v>
      </c>
      <c r="L641" s="629"/>
      <c r="M641" s="629">
        <v>1247.78</v>
      </c>
      <c r="N641" s="629"/>
      <c r="O641" s="629"/>
      <c r="P641" s="642"/>
      <c r="Q641" s="630"/>
    </row>
    <row r="642" spans="1:17" ht="14.4" customHeight="1" x14ac:dyDescent="0.3">
      <c r="A642" s="625" t="s">
        <v>526</v>
      </c>
      <c r="B642" s="626" t="s">
        <v>5882</v>
      </c>
      <c r="C642" s="626" t="s">
        <v>5366</v>
      </c>
      <c r="D642" s="626" t="s">
        <v>6137</v>
      </c>
      <c r="E642" s="626" t="s">
        <v>6136</v>
      </c>
      <c r="F642" s="629">
        <v>5</v>
      </c>
      <c r="G642" s="629">
        <v>6860</v>
      </c>
      <c r="H642" s="629">
        <v>1</v>
      </c>
      <c r="I642" s="629">
        <v>1372</v>
      </c>
      <c r="J642" s="629"/>
      <c r="K642" s="629"/>
      <c r="L642" s="629"/>
      <c r="M642" s="629"/>
      <c r="N642" s="629"/>
      <c r="O642" s="629"/>
      <c r="P642" s="642"/>
      <c r="Q642" s="630"/>
    </row>
    <row r="643" spans="1:17" ht="14.4" customHeight="1" x14ac:dyDescent="0.3">
      <c r="A643" s="625" t="s">
        <v>526</v>
      </c>
      <c r="B643" s="626" t="s">
        <v>5882</v>
      </c>
      <c r="C643" s="626" t="s">
        <v>5366</v>
      </c>
      <c r="D643" s="626" t="s">
        <v>6138</v>
      </c>
      <c r="E643" s="626" t="s">
        <v>6136</v>
      </c>
      <c r="F643" s="629">
        <v>1</v>
      </c>
      <c r="G643" s="629">
        <v>1598</v>
      </c>
      <c r="H643" s="629">
        <v>1</v>
      </c>
      <c r="I643" s="629">
        <v>1598</v>
      </c>
      <c r="J643" s="629"/>
      <c r="K643" s="629"/>
      <c r="L643" s="629"/>
      <c r="M643" s="629"/>
      <c r="N643" s="629">
        <v>3</v>
      </c>
      <c r="O643" s="629">
        <v>4968.33</v>
      </c>
      <c r="P643" s="642">
        <v>3.1090926157697121</v>
      </c>
      <c r="Q643" s="630">
        <v>1656.11</v>
      </c>
    </row>
    <row r="644" spans="1:17" ht="14.4" customHeight="1" x14ac:dyDescent="0.3">
      <c r="A644" s="625" t="s">
        <v>526</v>
      </c>
      <c r="B644" s="626" t="s">
        <v>5882</v>
      </c>
      <c r="C644" s="626" t="s">
        <v>5366</v>
      </c>
      <c r="D644" s="626" t="s">
        <v>6139</v>
      </c>
      <c r="E644" s="626" t="s">
        <v>6136</v>
      </c>
      <c r="F644" s="629">
        <v>2</v>
      </c>
      <c r="G644" s="629">
        <v>3434</v>
      </c>
      <c r="H644" s="629">
        <v>1</v>
      </c>
      <c r="I644" s="629">
        <v>1717</v>
      </c>
      <c r="J644" s="629"/>
      <c r="K644" s="629"/>
      <c r="L644" s="629"/>
      <c r="M644" s="629"/>
      <c r="N644" s="629"/>
      <c r="O644" s="629"/>
      <c r="P644" s="642"/>
      <c r="Q644" s="630"/>
    </row>
    <row r="645" spans="1:17" ht="14.4" customHeight="1" x14ac:dyDescent="0.3">
      <c r="A645" s="625" t="s">
        <v>526</v>
      </c>
      <c r="B645" s="626" t="s">
        <v>5882</v>
      </c>
      <c r="C645" s="626" t="s">
        <v>5366</v>
      </c>
      <c r="D645" s="626" t="s">
        <v>6140</v>
      </c>
      <c r="E645" s="626" t="s">
        <v>6141</v>
      </c>
      <c r="F645" s="629"/>
      <c r="G645" s="629"/>
      <c r="H645" s="629"/>
      <c r="I645" s="629"/>
      <c r="J645" s="629">
        <v>2</v>
      </c>
      <c r="K645" s="629">
        <v>2839.64</v>
      </c>
      <c r="L645" s="629"/>
      <c r="M645" s="629">
        <v>1419.82</v>
      </c>
      <c r="N645" s="629"/>
      <c r="O645" s="629"/>
      <c r="P645" s="642"/>
      <c r="Q645" s="630"/>
    </row>
    <row r="646" spans="1:17" ht="14.4" customHeight="1" x14ac:dyDescent="0.3">
      <c r="A646" s="625" t="s">
        <v>526</v>
      </c>
      <c r="B646" s="626" t="s">
        <v>5882</v>
      </c>
      <c r="C646" s="626" t="s">
        <v>5366</v>
      </c>
      <c r="D646" s="626" t="s">
        <v>6142</v>
      </c>
      <c r="E646" s="626" t="s">
        <v>6141</v>
      </c>
      <c r="F646" s="629">
        <v>5</v>
      </c>
      <c r="G646" s="629">
        <v>7465</v>
      </c>
      <c r="H646" s="629">
        <v>1</v>
      </c>
      <c r="I646" s="629">
        <v>1493</v>
      </c>
      <c r="J646" s="629"/>
      <c r="K646" s="629"/>
      <c r="L646" s="629"/>
      <c r="M646" s="629"/>
      <c r="N646" s="629"/>
      <c r="O646" s="629"/>
      <c r="P646" s="642"/>
      <c r="Q646" s="630"/>
    </row>
    <row r="647" spans="1:17" ht="14.4" customHeight="1" x14ac:dyDescent="0.3">
      <c r="A647" s="625" t="s">
        <v>526</v>
      </c>
      <c r="B647" s="626" t="s">
        <v>5882</v>
      </c>
      <c r="C647" s="626" t="s">
        <v>5366</v>
      </c>
      <c r="D647" s="626" t="s">
        <v>6143</v>
      </c>
      <c r="E647" s="626" t="s">
        <v>6144</v>
      </c>
      <c r="F647" s="629">
        <v>1</v>
      </c>
      <c r="G647" s="629">
        <v>4724.8</v>
      </c>
      <c r="H647" s="629">
        <v>1</v>
      </c>
      <c r="I647" s="629">
        <v>4724.8</v>
      </c>
      <c r="J647" s="629"/>
      <c r="K647" s="629"/>
      <c r="L647" s="629"/>
      <c r="M647" s="629"/>
      <c r="N647" s="629"/>
      <c r="O647" s="629"/>
      <c r="P647" s="642"/>
      <c r="Q647" s="630"/>
    </row>
    <row r="648" spans="1:17" ht="14.4" customHeight="1" x14ac:dyDescent="0.3">
      <c r="A648" s="625" t="s">
        <v>526</v>
      </c>
      <c r="B648" s="626" t="s">
        <v>5882</v>
      </c>
      <c r="C648" s="626" t="s">
        <v>5366</v>
      </c>
      <c r="D648" s="626" t="s">
        <v>6145</v>
      </c>
      <c r="E648" s="626" t="s">
        <v>6146</v>
      </c>
      <c r="F648" s="629">
        <v>1</v>
      </c>
      <c r="G648" s="629">
        <v>4903.8999999999996</v>
      </c>
      <c r="H648" s="629">
        <v>1</v>
      </c>
      <c r="I648" s="629">
        <v>4903.8999999999996</v>
      </c>
      <c r="J648" s="629">
        <v>1</v>
      </c>
      <c r="K648" s="629">
        <v>5082.22</v>
      </c>
      <c r="L648" s="629">
        <v>1.036362894838802</v>
      </c>
      <c r="M648" s="629">
        <v>5082.22</v>
      </c>
      <c r="N648" s="629"/>
      <c r="O648" s="629"/>
      <c r="P648" s="642"/>
      <c r="Q648" s="630"/>
    </row>
    <row r="649" spans="1:17" ht="14.4" customHeight="1" x14ac:dyDescent="0.3">
      <c r="A649" s="625" t="s">
        <v>526</v>
      </c>
      <c r="B649" s="626" t="s">
        <v>5882</v>
      </c>
      <c r="C649" s="626" t="s">
        <v>5366</v>
      </c>
      <c r="D649" s="626" t="s">
        <v>6147</v>
      </c>
      <c r="E649" s="626" t="s">
        <v>6148</v>
      </c>
      <c r="F649" s="629"/>
      <c r="G649" s="629"/>
      <c r="H649" s="629"/>
      <c r="I649" s="629"/>
      <c r="J649" s="629">
        <v>2</v>
      </c>
      <c r="K649" s="629">
        <v>1578.58</v>
      </c>
      <c r="L649" s="629"/>
      <c r="M649" s="629">
        <v>789.29</v>
      </c>
      <c r="N649" s="629">
        <v>1</v>
      </c>
      <c r="O649" s="629">
        <v>789.29</v>
      </c>
      <c r="P649" s="642"/>
      <c r="Q649" s="630">
        <v>789.29</v>
      </c>
    </row>
    <row r="650" spans="1:17" ht="14.4" customHeight="1" x14ac:dyDescent="0.3">
      <c r="A650" s="625" t="s">
        <v>526</v>
      </c>
      <c r="B650" s="626" t="s">
        <v>5882</v>
      </c>
      <c r="C650" s="626" t="s">
        <v>5366</v>
      </c>
      <c r="D650" s="626" t="s">
        <v>6149</v>
      </c>
      <c r="E650" s="626" t="s">
        <v>6150</v>
      </c>
      <c r="F650" s="629"/>
      <c r="G650" s="629"/>
      <c r="H650" s="629"/>
      <c r="I650" s="629"/>
      <c r="J650" s="629"/>
      <c r="K650" s="629"/>
      <c r="L650" s="629"/>
      <c r="M650" s="629"/>
      <c r="N650" s="629">
        <v>1</v>
      </c>
      <c r="O650" s="629">
        <v>8342.6200000000008</v>
      </c>
      <c r="P650" s="642"/>
      <c r="Q650" s="630">
        <v>8342.6200000000008</v>
      </c>
    </row>
    <row r="651" spans="1:17" ht="14.4" customHeight="1" x14ac:dyDescent="0.3">
      <c r="A651" s="625" t="s">
        <v>526</v>
      </c>
      <c r="B651" s="626" t="s">
        <v>5882</v>
      </c>
      <c r="C651" s="626" t="s">
        <v>5366</v>
      </c>
      <c r="D651" s="626" t="s">
        <v>6151</v>
      </c>
      <c r="E651" s="626" t="s">
        <v>6141</v>
      </c>
      <c r="F651" s="629">
        <v>2</v>
      </c>
      <c r="G651" s="629">
        <v>2460</v>
      </c>
      <c r="H651" s="629">
        <v>1</v>
      </c>
      <c r="I651" s="629">
        <v>1230</v>
      </c>
      <c r="J651" s="629">
        <v>3</v>
      </c>
      <c r="K651" s="629">
        <v>3824.19</v>
      </c>
      <c r="L651" s="629">
        <v>1.5545487804878049</v>
      </c>
      <c r="M651" s="629">
        <v>1274.73</v>
      </c>
      <c r="N651" s="629"/>
      <c r="O651" s="629"/>
      <c r="P651" s="642"/>
      <c r="Q651" s="630"/>
    </row>
    <row r="652" spans="1:17" ht="14.4" customHeight="1" x14ac:dyDescent="0.3">
      <c r="A652" s="625" t="s">
        <v>526</v>
      </c>
      <c r="B652" s="626" t="s">
        <v>5882</v>
      </c>
      <c r="C652" s="626" t="s">
        <v>5366</v>
      </c>
      <c r="D652" s="626" t="s">
        <v>6152</v>
      </c>
      <c r="E652" s="626" t="s">
        <v>6153</v>
      </c>
      <c r="F652" s="629">
        <v>1</v>
      </c>
      <c r="G652" s="629">
        <v>12197</v>
      </c>
      <c r="H652" s="629">
        <v>1</v>
      </c>
      <c r="I652" s="629">
        <v>12197</v>
      </c>
      <c r="J652" s="629"/>
      <c r="K652" s="629"/>
      <c r="L652" s="629"/>
      <c r="M652" s="629"/>
      <c r="N652" s="629"/>
      <c r="O652" s="629"/>
      <c r="P652" s="642"/>
      <c r="Q652" s="630"/>
    </row>
    <row r="653" spans="1:17" ht="14.4" customHeight="1" x14ac:dyDescent="0.3">
      <c r="A653" s="625" t="s">
        <v>526</v>
      </c>
      <c r="B653" s="626" t="s">
        <v>5882</v>
      </c>
      <c r="C653" s="626" t="s">
        <v>5366</v>
      </c>
      <c r="D653" s="626" t="s">
        <v>6154</v>
      </c>
      <c r="E653" s="626" t="s">
        <v>6155</v>
      </c>
      <c r="F653" s="629"/>
      <c r="G653" s="629"/>
      <c r="H653" s="629"/>
      <c r="I653" s="629"/>
      <c r="J653" s="629"/>
      <c r="K653" s="629"/>
      <c r="L653" s="629"/>
      <c r="M653" s="629"/>
      <c r="N653" s="629">
        <v>1</v>
      </c>
      <c r="O653" s="629">
        <v>13282.04</v>
      </c>
      <c r="P653" s="642"/>
      <c r="Q653" s="630">
        <v>13282.04</v>
      </c>
    </row>
    <row r="654" spans="1:17" ht="14.4" customHeight="1" x14ac:dyDescent="0.3">
      <c r="A654" s="625" t="s">
        <v>526</v>
      </c>
      <c r="B654" s="626" t="s">
        <v>5882</v>
      </c>
      <c r="C654" s="626" t="s">
        <v>5366</v>
      </c>
      <c r="D654" s="626" t="s">
        <v>6156</v>
      </c>
      <c r="E654" s="626" t="s">
        <v>6157</v>
      </c>
      <c r="F654" s="629"/>
      <c r="G654" s="629"/>
      <c r="H654" s="629"/>
      <c r="I654" s="629"/>
      <c r="J654" s="629">
        <v>2</v>
      </c>
      <c r="K654" s="629">
        <v>2412</v>
      </c>
      <c r="L654" s="629"/>
      <c r="M654" s="629">
        <v>1206</v>
      </c>
      <c r="N654" s="629"/>
      <c r="O654" s="629"/>
      <c r="P654" s="642"/>
      <c r="Q654" s="630"/>
    </row>
    <row r="655" spans="1:17" ht="14.4" customHeight="1" x14ac:dyDescent="0.3">
      <c r="A655" s="625" t="s">
        <v>526</v>
      </c>
      <c r="B655" s="626" t="s">
        <v>5882</v>
      </c>
      <c r="C655" s="626" t="s">
        <v>5366</v>
      </c>
      <c r="D655" s="626" t="s">
        <v>6158</v>
      </c>
      <c r="E655" s="626" t="s">
        <v>6159</v>
      </c>
      <c r="F655" s="629">
        <v>2</v>
      </c>
      <c r="G655" s="629">
        <v>20512</v>
      </c>
      <c r="H655" s="629">
        <v>1</v>
      </c>
      <c r="I655" s="629">
        <v>10256</v>
      </c>
      <c r="J655" s="629"/>
      <c r="K655" s="629"/>
      <c r="L655" s="629"/>
      <c r="M655" s="629"/>
      <c r="N655" s="629"/>
      <c r="O655" s="629"/>
      <c r="P655" s="642"/>
      <c r="Q655" s="630"/>
    </row>
    <row r="656" spans="1:17" ht="14.4" customHeight="1" x14ac:dyDescent="0.3">
      <c r="A656" s="625" t="s">
        <v>526</v>
      </c>
      <c r="B656" s="626" t="s">
        <v>5882</v>
      </c>
      <c r="C656" s="626" t="s">
        <v>5366</v>
      </c>
      <c r="D656" s="626" t="s">
        <v>6160</v>
      </c>
      <c r="E656" s="626" t="s">
        <v>6161</v>
      </c>
      <c r="F656" s="629"/>
      <c r="G656" s="629"/>
      <c r="H656" s="629"/>
      <c r="I656" s="629"/>
      <c r="J656" s="629"/>
      <c r="K656" s="629"/>
      <c r="L656" s="629"/>
      <c r="M656" s="629"/>
      <c r="N656" s="629">
        <v>1</v>
      </c>
      <c r="O656" s="629">
        <v>1095.23</v>
      </c>
      <c r="P656" s="642"/>
      <c r="Q656" s="630">
        <v>1095.23</v>
      </c>
    </row>
    <row r="657" spans="1:17" ht="14.4" customHeight="1" x14ac:dyDescent="0.3">
      <c r="A657" s="625" t="s">
        <v>526</v>
      </c>
      <c r="B657" s="626" t="s">
        <v>5882</v>
      </c>
      <c r="C657" s="626" t="s">
        <v>5366</v>
      </c>
      <c r="D657" s="626" t="s">
        <v>6162</v>
      </c>
      <c r="E657" s="626" t="s">
        <v>6163</v>
      </c>
      <c r="F657" s="629"/>
      <c r="G657" s="629"/>
      <c r="H657" s="629"/>
      <c r="I657" s="629"/>
      <c r="J657" s="629"/>
      <c r="K657" s="629"/>
      <c r="L657" s="629"/>
      <c r="M657" s="629"/>
      <c r="N657" s="629">
        <v>2</v>
      </c>
      <c r="O657" s="629">
        <v>1805.34</v>
      </c>
      <c r="P657" s="642"/>
      <c r="Q657" s="630">
        <v>902.67</v>
      </c>
    </row>
    <row r="658" spans="1:17" ht="14.4" customHeight="1" x14ac:dyDescent="0.3">
      <c r="A658" s="625" t="s">
        <v>526</v>
      </c>
      <c r="B658" s="626" t="s">
        <v>5882</v>
      </c>
      <c r="C658" s="626" t="s">
        <v>5366</v>
      </c>
      <c r="D658" s="626" t="s">
        <v>6164</v>
      </c>
      <c r="E658" s="626" t="s">
        <v>6163</v>
      </c>
      <c r="F658" s="629"/>
      <c r="G658" s="629"/>
      <c r="H658" s="629"/>
      <c r="I658" s="629"/>
      <c r="J658" s="629">
        <v>4</v>
      </c>
      <c r="K658" s="629">
        <v>4117.68</v>
      </c>
      <c r="L658" s="629"/>
      <c r="M658" s="629">
        <v>1029.42</v>
      </c>
      <c r="N658" s="629"/>
      <c r="O658" s="629"/>
      <c r="P658" s="642"/>
      <c r="Q658" s="630"/>
    </row>
    <row r="659" spans="1:17" ht="14.4" customHeight="1" x14ac:dyDescent="0.3">
      <c r="A659" s="625" t="s">
        <v>526</v>
      </c>
      <c r="B659" s="626" t="s">
        <v>5882</v>
      </c>
      <c r="C659" s="626" t="s">
        <v>5366</v>
      </c>
      <c r="D659" s="626" t="s">
        <v>6165</v>
      </c>
      <c r="E659" s="626" t="s">
        <v>6166</v>
      </c>
      <c r="F659" s="629"/>
      <c r="G659" s="629"/>
      <c r="H659" s="629"/>
      <c r="I659" s="629"/>
      <c r="J659" s="629"/>
      <c r="K659" s="629"/>
      <c r="L659" s="629"/>
      <c r="M659" s="629"/>
      <c r="N659" s="629">
        <v>2</v>
      </c>
      <c r="O659" s="629">
        <v>2074.38</v>
      </c>
      <c r="P659" s="642"/>
      <c r="Q659" s="630">
        <v>1037.19</v>
      </c>
    </row>
    <row r="660" spans="1:17" ht="14.4" customHeight="1" x14ac:dyDescent="0.3">
      <c r="A660" s="625" t="s">
        <v>526</v>
      </c>
      <c r="B660" s="626" t="s">
        <v>5882</v>
      </c>
      <c r="C660" s="626" t="s">
        <v>5366</v>
      </c>
      <c r="D660" s="626" t="s">
        <v>6167</v>
      </c>
      <c r="E660" s="626" t="s">
        <v>6168</v>
      </c>
      <c r="F660" s="629"/>
      <c r="G660" s="629"/>
      <c r="H660" s="629"/>
      <c r="I660" s="629"/>
      <c r="J660" s="629"/>
      <c r="K660" s="629"/>
      <c r="L660" s="629"/>
      <c r="M660" s="629"/>
      <c r="N660" s="629">
        <v>1</v>
      </c>
      <c r="O660" s="629">
        <v>9504.49</v>
      </c>
      <c r="P660" s="642"/>
      <c r="Q660" s="630">
        <v>9504.49</v>
      </c>
    </row>
    <row r="661" spans="1:17" ht="14.4" customHeight="1" x14ac:dyDescent="0.3">
      <c r="A661" s="625" t="s">
        <v>526</v>
      </c>
      <c r="B661" s="626" t="s">
        <v>5882</v>
      </c>
      <c r="C661" s="626" t="s">
        <v>5366</v>
      </c>
      <c r="D661" s="626" t="s">
        <v>6169</v>
      </c>
      <c r="E661" s="626" t="s">
        <v>6170</v>
      </c>
      <c r="F661" s="629"/>
      <c r="G661" s="629"/>
      <c r="H661" s="629"/>
      <c r="I661" s="629"/>
      <c r="J661" s="629"/>
      <c r="K661" s="629"/>
      <c r="L661" s="629"/>
      <c r="M661" s="629"/>
      <c r="N661" s="629">
        <v>1</v>
      </c>
      <c r="O661" s="629">
        <v>12468</v>
      </c>
      <c r="P661" s="642"/>
      <c r="Q661" s="630">
        <v>12468</v>
      </c>
    </row>
    <row r="662" spans="1:17" ht="14.4" customHeight="1" x14ac:dyDescent="0.3">
      <c r="A662" s="625" t="s">
        <v>526</v>
      </c>
      <c r="B662" s="626" t="s">
        <v>5882</v>
      </c>
      <c r="C662" s="626" t="s">
        <v>5366</v>
      </c>
      <c r="D662" s="626" t="s">
        <v>6171</v>
      </c>
      <c r="E662" s="626" t="s">
        <v>6172</v>
      </c>
      <c r="F662" s="629">
        <v>1</v>
      </c>
      <c r="G662" s="629">
        <v>47132</v>
      </c>
      <c r="H662" s="629">
        <v>1</v>
      </c>
      <c r="I662" s="629">
        <v>47132</v>
      </c>
      <c r="J662" s="629"/>
      <c r="K662" s="629"/>
      <c r="L662" s="629"/>
      <c r="M662" s="629"/>
      <c r="N662" s="629"/>
      <c r="O662" s="629"/>
      <c r="P662" s="642"/>
      <c r="Q662" s="630"/>
    </row>
    <row r="663" spans="1:17" ht="14.4" customHeight="1" x14ac:dyDescent="0.3">
      <c r="A663" s="625" t="s">
        <v>526</v>
      </c>
      <c r="B663" s="626" t="s">
        <v>5882</v>
      </c>
      <c r="C663" s="626" t="s">
        <v>5366</v>
      </c>
      <c r="D663" s="626" t="s">
        <v>6173</v>
      </c>
      <c r="E663" s="626" t="s">
        <v>6172</v>
      </c>
      <c r="F663" s="629">
        <v>2</v>
      </c>
      <c r="G663" s="629">
        <v>137156</v>
      </c>
      <c r="H663" s="629">
        <v>1</v>
      </c>
      <c r="I663" s="629">
        <v>68578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526</v>
      </c>
      <c r="B664" s="626" t="s">
        <v>5882</v>
      </c>
      <c r="C664" s="626" t="s">
        <v>5366</v>
      </c>
      <c r="D664" s="626" t="s">
        <v>6174</v>
      </c>
      <c r="E664" s="626" t="s">
        <v>6175</v>
      </c>
      <c r="F664" s="629"/>
      <c r="G664" s="629"/>
      <c r="H664" s="629"/>
      <c r="I664" s="629"/>
      <c r="J664" s="629"/>
      <c r="K664" s="629"/>
      <c r="L664" s="629"/>
      <c r="M664" s="629"/>
      <c r="N664" s="629">
        <v>2</v>
      </c>
      <c r="O664" s="629">
        <v>14538.8</v>
      </c>
      <c r="P664" s="642"/>
      <c r="Q664" s="630">
        <v>7269.4</v>
      </c>
    </row>
    <row r="665" spans="1:17" ht="14.4" customHeight="1" x14ac:dyDescent="0.3">
      <c r="A665" s="625" t="s">
        <v>526</v>
      </c>
      <c r="B665" s="626" t="s">
        <v>5882</v>
      </c>
      <c r="C665" s="626" t="s">
        <v>5366</v>
      </c>
      <c r="D665" s="626" t="s">
        <v>6176</v>
      </c>
      <c r="E665" s="626" t="s">
        <v>6177</v>
      </c>
      <c r="F665" s="629">
        <v>1</v>
      </c>
      <c r="G665" s="629">
        <v>19401</v>
      </c>
      <c r="H665" s="629">
        <v>1</v>
      </c>
      <c r="I665" s="629">
        <v>19401</v>
      </c>
      <c r="J665" s="629"/>
      <c r="K665" s="629"/>
      <c r="L665" s="629"/>
      <c r="M665" s="629"/>
      <c r="N665" s="629"/>
      <c r="O665" s="629"/>
      <c r="P665" s="642"/>
      <c r="Q665" s="630"/>
    </row>
    <row r="666" spans="1:17" ht="14.4" customHeight="1" x14ac:dyDescent="0.3">
      <c r="A666" s="625" t="s">
        <v>526</v>
      </c>
      <c r="B666" s="626" t="s">
        <v>5882</v>
      </c>
      <c r="C666" s="626" t="s">
        <v>5366</v>
      </c>
      <c r="D666" s="626" t="s">
        <v>6178</v>
      </c>
      <c r="E666" s="626" t="s">
        <v>6177</v>
      </c>
      <c r="F666" s="629">
        <v>1</v>
      </c>
      <c r="G666" s="629">
        <v>595</v>
      </c>
      <c r="H666" s="629">
        <v>1</v>
      </c>
      <c r="I666" s="629">
        <v>595</v>
      </c>
      <c r="J666" s="629">
        <v>5</v>
      </c>
      <c r="K666" s="629">
        <v>2975</v>
      </c>
      <c r="L666" s="629">
        <v>5</v>
      </c>
      <c r="M666" s="629">
        <v>595</v>
      </c>
      <c r="N666" s="629">
        <v>1</v>
      </c>
      <c r="O666" s="629">
        <v>595</v>
      </c>
      <c r="P666" s="642">
        <v>1</v>
      </c>
      <c r="Q666" s="630">
        <v>595</v>
      </c>
    </row>
    <row r="667" spans="1:17" ht="14.4" customHeight="1" x14ac:dyDescent="0.3">
      <c r="A667" s="625" t="s">
        <v>526</v>
      </c>
      <c r="B667" s="626" t="s">
        <v>5882</v>
      </c>
      <c r="C667" s="626" t="s">
        <v>5366</v>
      </c>
      <c r="D667" s="626" t="s">
        <v>6179</v>
      </c>
      <c r="E667" s="626" t="s">
        <v>6180</v>
      </c>
      <c r="F667" s="629">
        <v>2</v>
      </c>
      <c r="G667" s="629">
        <v>24937.599999999999</v>
      </c>
      <c r="H667" s="629">
        <v>1</v>
      </c>
      <c r="I667" s="629">
        <v>12468.8</v>
      </c>
      <c r="J667" s="629"/>
      <c r="K667" s="629"/>
      <c r="L667" s="629"/>
      <c r="M667" s="629"/>
      <c r="N667" s="629"/>
      <c r="O667" s="629"/>
      <c r="P667" s="642"/>
      <c r="Q667" s="630"/>
    </row>
    <row r="668" spans="1:17" ht="14.4" customHeight="1" x14ac:dyDescent="0.3">
      <c r="A668" s="625" t="s">
        <v>526</v>
      </c>
      <c r="B668" s="626" t="s">
        <v>5882</v>
      </c>
      <c r="C668" s="626" t="s">
        <v>5366</v>
      </c>
      <c r="D668" s="626" t="s">
        <v>6181</v>
      </c>
      <c r="E668" s="626" t="s">
        <v>6182</v>
      </c>
      <c r="F668" s="629">
        <v>1</v>
      </c>
      <c r="G668" s="629">
        <v>23608.2</v>
      </c>
      <c r="H668" s="629">
        <v>1</v>
      </c>
      <c r="I668" s="629">
        <v>23608.2</v>
      </c>
      <c r="J668" s="629">
        <v>1</v>
      </c>
      <c r="K668" s="629">
        <v>23608.2</v>
      </c>
      <c r="L668" s="629">
        <v>1</v>
      </c>
      <c r="M668" s="629">
        <v>23608.2</v>
      </c>
      <c r="N668" s="629"/>
      <c r="O668" s="629"/>
      <c r="P668" s="642"/>
      <c r="Q668" s="630"/>
    </row>
    <row r="669" spans="1:17" ht="14.4" customHeight="1" x14ac:dyDescent="0.3">
      <c r="A669" s="625" t="s">
        <v>526</v>
      </c>
      <c r="B669" s="626" t="s">
        <v>5882</v>
      </c>
      <c r="C669" s="626" t="s">
        <v>5366</v>
      </c>
      <c r="D669" s="626" t="s">
        <v>6183</v>
      </c>
      <c r="E669" s="626" t="s">
        <v>6184</v>
      </c>
      <c r="F669" s="629"/>
      <c r="G669" s="629"/>
      <c r="H669" s="629"/>
      <c r="I669" s="629"/>
      <c r="J669" s="629">
        <v>1</v>
      </c>
      <c r="K669" s="629">
        <v>15998.9</v>
      </c>
      <c r="L669" s="629"/>
      <c r="M669" s="629">
        <v>15998.9</v>
      </c>
      <c r="N669" s="629"/>
      <c r="O669" s="629"/>
      <c r="P669" s="642"/>
      <c r="Q669" s="630"/>
    </row>
    <row r="670" spans="1:17" ht="14.4" customHeight="1" x14ac:dyDescent="0.3">
      <c r="A670" s="625" t="s">
        <v>526</v>
      </c>
      <c r="B670" s="626" t="s">
        <v>5882</v>
      </c>
      <c r="C670" s="626" t="s">
        <v>5366</v>
      </c>
      <c r="D670" s="626" t="s">
        <v>6185</v>
      </c>
      <c r="E670" s="626" t="s">
        <v>6186</v>
      </c>
      <c r="F670" s="629">
        <v>1</v>
      </c>
      <c r="G670" s="629">
        <v>11201.4</v>
      </c>
      <c r="H670" s="629">
        <v>1</v>
      </c>
      <c r="I670" s="629">
        <v>11201.4</v>
      </c>
      <c r="J670" s="629"/>
      <c r="K670" s="629"/>
      <c r="L670" s="629"/>
      <c r="M670" s="629"/>
      <c r="N670" s="629"/>
      <c r="O670" s="629"/>
      <c r="P670" s="642"/>
      <c r="Q670" s="630"/>
    </row>
    <row r="671" spans="1:17" ht="14.4" customHeight="1" x14ac:dyDescent="0.3">
      <c r="A671" s="625" t="s">
        <v>526</v>
      </c>
      <c r="B671" s="626" t="s">
        <v>5882</v>
      </c>
      <c r="C671" s="626" t="s">
        <v>5366</v>
      </c>
      <c r="D671" s="626" t="s">
        <v>6187</v>
      </c>
      <c r="E671" s="626" t="s">
        <v>6188</v>
      </c>
      <c r="F671" s="629"/>
      <c r="G671" s="629"/>
      <c r="H671" s="629"/>
      <c r="I671" s="629"/>
      <c r="J671" s="629"/>
      <c r="K671" s="629"/>
      <c r="L671" s="629"/>
      <c r="M671" s="629"/>
      <c r="N671" s="629">
        <v>1</v>
      </c>
      <c r="O671" s="629">
        <v>9701</v>
      </c>
      <c r="P671" s="642"/>
      <c r="Q671" s="630">
        <v>9701</v>
      </c>
    </row>
    <row r="672" spans="1:17" ht="14.4" customHeight="1" x14ac:dyDescent="0.3">
      <c r="A672" s="625" t="s">
        <v>526</v>
      </c>
      <c r="B672" s="626" t="s">
        <v>5882</v>
      </c>
      <c r="C672" s="626" t="s">
        <v>5366</v>
      </c>
      <c r="D672" s="626" t="s">
        <v>6189</v>
      </c>
      <c r="E672" s="626" t="s">
        <v>6190</v>
      </c>
      <c r="F672" s="629">
        <v>2</v>
      </c>
      <c r="G672" s="629">
        <v>47216.4</v>
      </c>
      <c r="H672" s="629">
        <v>1</v>
      </c>
      <c r="I672" s="629">
        <v>23608.2</v>
      </c>
      <c r="J672" s="629">
        <v>1</v>
      </c>
      <c r="K672" s="629">
        <v>23608.2</v>
      </c>
      <c r="L672" s="629">
        <v>0.5</v>
      </c>
      <c r="M672" s="629">
        <v>23608.2</v>
      </c>
      <c r="N672" s="629">
        <v>1</v>
      </c>
      <c r="O672" s="629">
        <v>23608.2</v>
      </c>
      <c r="P672" s="642">
        <v>0.5</v>
      </c>
      <c r="Q672" s="630">
        <v>23608.2</v>
      </c>
    </row>
    <row r="673" spans="1:17" ht="14.4" customHeight="1" x14ac:dyDescent="0.3">
      <c r="A673" s="625" t="s">
        <v>526</v>
      </c>
      <c r="B673" s="626" t="s">
        <v>5882</v>
      </c>
      <c r="C673" s="626" t="s">
        <v>5366</v>
      </c>
      <c r="D673" s="626" t="s">
        <v>6191</v>
      </c>
      <c r="E673" s="626" t="s">
        <v>6192</v>
      </c>
      <c r="F673" s="629">
        <v>1</v>
      </c>
      <c r="G673" s="629">
        <v>216</v>
      </c>
      <c r="H673" s="629">
        <v>1</v>
      </c>
      <c r="I673" s="629">
        <v>216</v>
      </c>
      <c r="J673" s="629"/>
      <c r="K673" s="629"/>
      <c r="L673" s="629"/>
      <c r="M673" s="629"/>
      <c r="N673" s="629">
        <v>5</v>
      </c>
      <c r="O673" s="629">
        <v>1119.25</v>
      </c>
      <c r="P673" s="642">
        <v>5.1817129629629628</v>
      </c>
      <c r="Q673" s="630">
        <v>223.85</v>
      </c>
    </row>
    <row r="674" spans="1:17" ht="14.4" customHeight="1" x14ac:dyDescent="0.3">
      <c r="A674" s="625" t="s">
        <v>526</v>
      </c>
      <c r="B674" s="626" t="s">
        <v>5882</v>
      </c>
      <c r="C674" s="626" t="s">
        <v>5366</v>
      </c>
      <c r="D674" s="626" t="s">
        <v>6193</v>
      </c>
      <c r="E674" s="626" t="s">
        <v>6194</v>
      </c>
      <c r="F674" s="629"/>
      <c r="G674" s="629"/>
      <c r="H674" s="629"/>
      <c r="I674" s="629"/>
      <c r="J674" s="629"/>
      <c r="K674" s="629"/>
      <c r="L674" s="629"/>
      <c r="M674" s="629"/>
      <c r="N674" s="629">
        <v>1</v>
      </c>
      <c r="O674" s="629">
        <v>9375.98</v>
      </c>
      <c r="P674" s="642"/>
      <c r="Q674" s="630">
        <v>9375.98</v>
      </c>
    </row>
    <row r="675" spans="1:17" ht="14.4" customHeight="1" x14ac:dyDescent="0.3">
      <c r="A675" s="625" t="s">
        <v>526</v>
      </c>
      <c r="B675" s="626" t="s">
        <v>5882</v>
      </c>
      <c r="C675" s="626" t="s">
        <v>5366</v>
      </c>
      <c r="D675" s="626" t="s">
        <v>6195</v>
      </c>
      <c r="E675" s="626" t="s">
        <v>6196</v>
      </c>
      <c r="F675" s="629"/>
      <c r="G675" s="629"/>
      <c r="H675" s="629"/>
      <c r="I675" s="629"/>
      <c r="J675" s="629"/>
      <c r="K675" s="629"/>
      <c r="L675" s="629"/>
      <c r="M675" s="629"/>
      <c r="N675" s="629">
        <v>4</v>
      </c>
      <c r="O675" s="629">
        <v>26388.32</v>
      </c>
      <c r="P675" s="642"/>
      <c r="Q675" s="630">
        <v>6597.08</v>
      </c>
    </row>
    <row r="676" spans="1:17" ht="14.4" customHeight="1" x14ac:dyDescent="0.3">
      <c r="A676" s="625" t="s">
        <v>526</v>
      </c>
      <c r="B676" s="626" t="s">
        <v>5882</v>
      </c>
      <c r="C676" s="626" t="s">
        <v>5366</v>
      </c>
      <c r="D676" s="626" t="s">
        <v>6197</v>
      </c>
      <c r="E676" s="626" t="s">
        <v>6198</v>
      </c>
      <c r="F676" s="629">
        <v>1</v>
      </c>
      <c r="G676" s="629">
        <v>20061</v>
      </c>
      <c r="H676" s="629">
        <v>1</v>
      </c>
      <c r="I676" s="629">
        <v>20061</v>
      </c>
      <c r="J676" s="629">
        <v>1</v>
      </c>
      <c r="K676" s="629">
        <v>20061</v>
      </c>
      <c r="L676" s="629">
        <v>1</v>
      </c>
      <c r="M676" s="629">
        <v>20061</v>
      </c>
      <c r="N676" s="629"/>
      <c r="O676" s="629"/>
      <c r="P676" s="642"/>
      <c r="Q676" s="630"/>
    </row>
    <row r="677" spans="1:17" ht="14.4" customHeight="1" x14ac:dyDescent="0.3">
      <c r="A677" s="625" t="s">
        <v>526</v>
      </c>
      <c r="B677" s="626" t="s">
        <v>5882</v>
      </c>
      <c r="C677" s="626" t="s">
        <v>5366</v>
      </c>
      <c r="D677" s="626" t="s">
        <v>6199</v>
      </c>
      <c r="E677" s="626" t="s">
        <v>6200</v>
      </c>
      <c r="F677" s="629">
        <v>1</v>
      </c>
      <c r="G677" s="629">
        <v>66799.899999999994</v>
      </c>
      <c r="H677" s="629">
        <v>1</v>
      </c>
      <c r="I677" s="629">
        <v>66799.899999999994</v>
      </c>
      <c r="J677" s="629">
        <v>1</v>
      </c>
      <c r="K677" s="629">
        <v>66799.899999999994</v>
      </c>
      <c r="L677" s="629">
        <v>1</v>
      </c>
      <c r="M677" s="629">
        <v>66799.899999999994</v>
      </c>
      <c r="N677" s="629">
        <v>2</v>
      </c>
      <c r="O677" s="629">
        <v>138457.98000000001</v>
      </c>
      <c r="P677" s="642">
        <v>2.0727273543822675</v>
      </c>
      <c r="Q677" s="630">
        <v>69228.990000000005</v>
      </c>
    </row>
    <row r="678" spans="1:17" ht="14.4" customHeight="1" x14ac:dyDescent="0.3">
      <c r="A678" s="625" t="s">
        <v>526</v>
      </c>
      <c r="B678" s="626" t="s">
        <v>5882</v>
      </c>
      <c r="C678" s="626" t="s">
        <v>5366</v>
      </c>
      <c r="D678" s="626" t="s">
        <v>6201</v>
      </c>
      <c r="E678" s="626" t="s">
        <v>6202</v>
      </c>
      <c r="F678" s="629">
        <v>1</v>
      </c>
      <c r="G678" s="629">
        <v>5508</v>
      </c>
      <c r="H678" s="629">
        <v>1</v>
      </c>
      <c r="I678" s="629">
        <v>5508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526</v>
      </c>
      <c r="B679" s="626" t="s">
        <v>5882</v>
      </c>
      <c r="C679" s="626" t="s">
        <v>5366</v>
      </c>
      <c r="D679" s="626" t="s">
        <v>6203</v>
      </c>
      <c r="E679" s="626" t="s">
        <v>6204</v>
      </c>
      <c r="F679" s="629">
        <v>2</v>
      </c>
      <c r="G679" s="629">
        <v>3592</v>
      </c>
      <c r="H679" s="629">
        <v>1</v>
      </c>
      <c r="I679" s="629">
        <v>1796</v>
      </c>
      <c r="J679" s="629"/>
      <c r="K679" s="629"/>
      <c r="L679" s="629"/>
      <c r="M679" s="629"/>
      <c r="N679" s="629"/>
      <c r="O679" s="629"/>
      <c r="P679" s="642"/>
      <c r="Q679" s="630"/>
    </row>
    <row r="680" spans="1:17" ht="14.4" customHeight="1" x14ac:dyDescent="0.3">
      <c r="A680" s="625" t="s">
        <v>526</v>
      </c>
      <c r="B680" s="626" t="s">
        <v>5882</v>
      </c>
      <c r="C680" s="626" t="s">
        <v>5366</v>
      </c>
      <c r="D680" s="626" t="s">
        <v>6205</v>
      </c>
      <c r="E680" s="626" t="s">
        <v>6206</v>
      </c>
      <c r="F680" s="629">
        <v>4</v>
      </c>
      <c r="G680" s="629">
        <v>7184</v>
      </c>
      <c r="H680" s="629">
        <v>1</v>
      </c>
      <c r="I680" s="629">
        <v>1796</v>
      </c>
      <c r="J680" s="629"/>
      <c r="K680" s="629"/>
      <c r="L680" s="629"/>
      <c r="M680" s="629"/>
      <c r="N680" s="629">
        <v>2</v>
      </c>
      <c r="O680" s="629">
        <v>3592</v>
      </c>
      <c r="P680" s="642">
        <v>0.5</v>
      </c>
      <c r="Q680" s="630">
        <v>1796</v>
      </c>
    </row>
    <row r="681" spans="1:17" ht="14.4" customHeight="1" x14ac:dyDescent="0.3">
      <c r="A681" s="625" t="s">
        <v>526</v>
      </c>
      <c r="B681" s="626" t="s">
        <v>5882</v>
      </c>
      <c r="C681" s="626" t="s">
        <v>5366</v>
      </c>
      <c r="D681" s="626" t="s">
        <v>6207</v>
      </c>
      <c r="E681" s="626" t="s">
        <v>6208</v>
      </c>
      <c r="F681" s="629">
        <v>4</v>
      </c>
      <c r="G681" s="629">
        <v>7184</v>
      </c>
      <c r="H681" s="629">
        <v>1</v>
      </c>
      <c r="I681" s="629">
        <v>1796</v>
      </c>
      <c r="J681" s="629">
        <v>1</v>
      </c>
      <c r="K681" s="629">
        <v>1796</v>
      </c>
      <c r="L681" s="629">
        <v>0.25</v>
      </c>
      <c r="M681" s="629">
        <v>1796</v>
      </c>
      <c r="N681" s="629">
        <v>3</v>
      </c>
      <c r="O681" s="629">
        <v>5388</v>
      </c>
      <c r="P681" s="642">
        <v>0.75</v>
      </c>
      <c r="Q681" s="630">
        <v>1796</v>
      </c>
    </row>
    <row r="682" spans="1:17" ht="14.4" customHeight="1" x14ac:dyDescent="0.3">
      <c r="A682" s="625" t="s">
        <v>526</v>
      </c>
      <c r="B682" s="626" t="s">
        <v>5882</v>
      </c>
      <c r="C682" s="626" t="s">
        <v>5366</v>
      </c>
      <c r="D682" s="626" t="s">
        <v>6209</v>
      </c>
      <c r="E682" s="626" t="s">
        <v>6210</v>
      </c>
      <c r="F682" s="629">
        <v>1</v>
      </c>
      <c r="G682" s="629">
        <v>1796</v>
      </c>
      <c r="H682" s="629">
        <v>1</v>
      </c>
      <c r="I682" s="629">
        <v>1796</v>
      </c>
      <c r="J682" s="629"/>
      <c r="K682" s="629"/>
      <c r="L682" s="629"/>
      <c r="M682" s="629"/>
      <c r="N682" s="629">
        <v>1</v>
      </c>
      <c r="O682" s="629">
        <v>1796</v>
      </c>
      <c r="P682" s="642">
        <v>1</v>
      </c>
      <c r="Q682" s="630">
        <v>1796</v>
      </c>
    </row>
    <row r="683" spans="1:17" ht="14.4" customHeight="1" x14ac:dyDescent="0.3">
      <c r="A683" s="625" t="s">
        <v>526</v>
      </c>
      <c r="B683" s="626" t="s">
        <v>5882</v>
      </c>
      <c r="C683" s="626" t="s">
        <v>5366</v>
      </c>
      <c r="D683" s="626" t="s">
        <v>6211</v>
      </c>
      <c r="E683" s="626" t="s">
        <v>6212</v>
      </c>
      <c r="F683" s="629">
        <v>1</v>
      </c>
      <c r="G683" s="629">
        <v>3360</v>
      </c>
      <c r="H683" s="629">
        <v>1</v>
      </c>
      <c r="I683" s="629">
        <v>3360</v>
      </c>
      <c r="J683" s="629"/>
      <c r="K683" s="629"/>
      <c r="L683" s="629"/>
      <c r="M683" s="629"/>
      <c r="N683" s="629"/>
      <c r="O683" s="629"/>
      <c r="P683" s="642"/>
      <c r="Q683" s="630"/>
    </row>
    <row r="684" spans="1:17" ht="14.4" customHeight="1" x14ac:dyDescent="0.3">
      <c r="A684" s="625" t="s">
        <v>526</v>
      </c>
      <c r="B684" s="626" t="s">
        <v>5882</v>
      </c>
      <c r="C684" s="626" t="s">
        <v>5366</v>
      </c>
      <c r="D684" s="626" t="s">
        <v>6213</v>
      </c>
      <c r="E684" s="626" t="s">
        <v>6214</v>
      </c>
      <c r="F684" s="629"/>
      <c r="G684" s="629"/>
      <c r="H684" s="629"/>
      <c r="I684" s="629"/>
      <c r="J684" s="629"/>
      <c r="K684" s="629"/>
      <c r="L684" s="629"/>
      <c r="M684" s="629"/>
      <c r="N684" s="629">
        <v>1</v>
      </c>
      <c r="O684" s="629">
        <v>3360</v>
      </c>
      <c r="P684" s="642"/>
      <c r="Q684" s="630">
        <v>3360</v>
      </c>
    </row>
    <row r="685" spans="1:17" ht="14.4" customHeight="1" x14ac:dyDescent="0.3">
      <c r="A685" s="625" t="s">
        <v>526</v>
      </c>
      <c r="B685" s="626" t="s">
        <v>5882</v>
      </c>
      <c r="C685" s="626" t="s">
        <v>5366</v>
      </c>
      <c r="D685" s="626" t="s">
        <v>6215</v>
      </c>
      <c r="E685" s="626" t="s">
        <v>6216</v>
      </c>
      <c r="F685" s="629">
        <v>1</v>
      </c>
      <c r="G685" s="629">
        <v>3360</v>
      </c>
      <c r="H685" s="629">
        <v>1</v>
      </c>
      <c r="I685" s="629">
        <v>3360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526</v>
      </c>
      <c r="B686" s="626" t="s">
        <v>5882</v>
      </c>
      <c r="C686" s="626" t="s">
        <v>5366</v>
      </c>
      <c r="D686" s="626" t="s">
        <v>6217</v>
      </c>
      <c r="E686" s="626" t="s">
        <v>6218</v>
      </c>
      <c r="F686" s="629"/>
      <c r="G686" s="629"/>
      <c r="H686" s="629"/>
      <c r="I686" s="629"/>
      <c r="J686" s="629"/>
      <c r="K686" s="629"/>
      <c r="L686" s="629"/>
      <c r="M686" s="629"/>
      <c r="N686" s="629">
        <v>1</v>
      </c>
      <c r="O686" s="629">
        <v>2016</v>
      </c>
      <c r="P686" s="642"/>
      <c r="Q686" s="630">
        <v>2016</v>
      </c>
    </row>
    <row r="687" spans="1:17" ht="14.4" customHeight="1" x14ac:dyDescent="0.3">
      <c r="A687" s="625" t="s">
        <v>526</v>
      </c>
      <c r="B687" s="626" t="s">
        <v>5882</v>
      </c>
      <c r="C687" s="626" t="s">
        <v>5366</v>
      </c>
      <c r="D687" s="626" t="s">
        <v>6219</v>
      </c>
      <c r="E687" s="626" t="s">
        <v>6220</v>
      </c>
      <c r="F687" s="629">
        <v>1</v>
      </c>
      <c r="G687" s="629">
        <v>9403</v>
      </c>
      <c r="H687" s="629">
        <v>1</v>
      </c>
      <c r="I687" s="629">
        <v>9403</v>
      </c>
      <c r="J687" s="629"/>
      <c r="K687" s="629"/>
      <c r="L687" s="629"/>
      <c r="M687" s="629"/>
      <c r="N687" s="629"/>
      <c r="O687" s="629"/>
      <c r="P687" s="642"/>
      <c r="Q687" s="630"/>
    </row>
    <row r="688" spans="1:17" ht="14.4" customHeight="1" x14ac:dyDescent="0.3">
      <c r="A688" s="625" t="s">
        <v>526</v>
      </c>
      <c r="B688" s="626" t="s">
        <v>5882</v>
      </c>
      <c r="C688" s="626" t="s">
        <v>5366</v>
      </c>
      <c r="D688" s="626" t="s">
        <v>6221</v>
      </c>
      <c r="E688" s="626" t="s">
        <v>6222</v>
      </c>
      <c r="F688" s="629">
        <v>1</v>
      </c>
      <c r="G688" s="629">
        <v>9403</v>
      </c>
      <c r="H688" s="629">
        <v>1</v>
      </c>
      <c r="I688" s="629">
        <v>9403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526</v>
      </c>
      <c r="B689" s="626" t="s">
        <v>5882</v>
      </c>
      <c r="C689" s="626" t="s">
        <v>5366</v>
      </c>
      <c r="D689" s="626" t="s">
        <v>6223</v>
      </c>
      <c r="E689" s="626" t="s">
        <v>6224</v>
      </c>
      <c r="F689" s="629">
        <v>1</v>
      </c>
      <c r="G689" s="629">
        <v>9403</v>
      </c>
      <c r="H689" s="629">
        <v>1</v>
      </c>
      <c r="I689" s="629">
        <v>9403</v>
      </c>
      <c r="J689" s="629"/>
      <c r="K689" s="629"/>
      <c r="L689" s="629"/>
      <c r="M689" s="629"/>
      <c r="N689" s="629"/>
      <c r="O689" s="629"/>
      <c r="P689" s="642"/>
      <c r="Q689" s="630"/>
    </row>
    <row r="690" spans="1:17" ht="14.4" customHeight="1" x14ac:dyDescent="0.3">
      <c r="A690" s="625" t="s">
        <v>526</v>
      </c>
      <c r="B690" s="626" t="s">
        <v>5882</v>
      </c>
      <c r="C690" s="626" t="s">
        <v>5366</v>
      </c>
      <c r="D690" s="626" t="s">
        <v>6225</v>
      </c>
      <c r="E690" s="626" t="s">
        <v>6226</v>
      </c>
      <c r="F690" s="629"/>
      <c r="G690" s="629"/>
      <c r="H690" s="629"/>
      <c r="I690" s="629"/>
      <c r="J690" s="629"/>
      <c r="K690" s="629"/>
      <c r="L690" s="629"/>
      <c r="M690" s="629"/>
      <c r="N690" s="629">
        <v>1</v>
      </c>
      <c r="O690" s="629">
        <v>10980.7</v>
      </c>
      <c r="P690" s="642"/>
      <c r="Q690" s="630">
        <v>10980.7</v>
      </c>
    </row>
    <row r="691" spans="1:17" ht="14.4" customHeight="1" x14ac:dyDescent="0.3">
      <c r="A691" s="625" t="s">
        <v>526</v>
      </c>
      <c r="B691" s="626" t="s">
        <v>5882</v>
      </c>
      <c r="C691" s="626" t="s">
        <v>5366</v>
      </c>
      <c r="D691" s="626" t="s">
        <v>6227</v>
      </c>
      <c r="E691" s="626" t="s">
        <v>6228</v>
      </c>
      <c r="F691" s="629"/>
      <c r="G691" s="629"/>
      <c r="H691" s="629"/>
      <c r="I691" s="629"/>
      <c r="J691" s="629">
        <v>1</v>
      </c>
      <c r="K691" s="629">
        <v>10980.7</v>
      </c>
      <c r="L691" s="629"/>
      <c r="M691" s="629">
        <v>10980.7</v>
      </c>
      <c r="N691" s="629"/>
      <c r="O691" s="629"/>
      <c r="P691" s="642"/>
      <c r="Q691" s="630"/>
    </row>
    <row r="692" spans="1:17" ht="14.4" customHeight="1" x14ac:dyDescent="0.3">
      <c r="A692" s="625" t="s">
        <v>526</v>
      </c>
      <c r="B692" s="626" t="s">
        <v>5882</v>
      </c>
      <c r="C692" s="626" t="s">
        <v>5366</v>
      </c>
      <c r="D692" s="626" t="s">
        <v>5947</v>
      </c>
      <c r="E692" s="626" t="s">
        <v>6229</v>
      </c>
      <c r="F692" s="629"/>
      <c r="G692" s="629"/>
      <c r="H692" s="629"/>
      <c r="I692" s="629"/>
      <c r="J692" s="629"/>
      <c r="K692" s="629"/>
      <c r="L692" s="629"/>
      <c r="M692" s="629"/>
      <c r="N692" s="629">
        <v>10</v>
      </c>
      <c r="O692" s="629">
        <v>15082.2</v>
      </c>
      <c r="P692" s="642"/>
      <c r="Q692" s="630">
        <v>1508.22</v>
      </c>
    </row>
    <row r="693" spans="1:17" ht="14.4" customHeight="1" x14ac:dyDescent="0.3">
      <c r="A693" s="625" t="s">
        <v>526</v>
      </c>
      <c r="B693" s="626" t="s">
        <v>5882</v>
      </c>
      <c r="C693" s="626" t="s">
        <v>5366</v>
      </c>
      <c r="D693" s="626" t="s">
        <v>6230</v>
      </c>
      <c r="E693" s="626" t="s">
        <v>6231</v>
      </c>
      <c r="F693" s="629"/>
      <c r="G693" s="629"/>
      <c r="H693" s="629"/>
      <c r="I693" s="629"/>
      <c r="J693" s="629">
        <v>2</v>
      </c>
      <c r="K693" s="629">
        <v>7496</v>
      </c>
      <c r="L693" s="629"/>
      <c r="M693" s="629">
        <v>3748</v>
      </c>
      <c r="N693" s="629"/>
      <c r="O693" s="629"/>
      <c r="P693" s="642"/>
      <c r="Q693" s="630"/>
    </row>
    <row r="694" spans="1:17" ht="14.4" customHeight="1" x14ac:dyDescent="0.3">
      <c r="A694" s="625" t="s">
        <v>526</v>
      </c>
      <c r="B694" s="626" t="s">
        <v>5882</v>
      </c>
      <c r="C694" s="626" t="s">
        <v>5366</v>
      </c>
      <c r="D694" s="626" t="s">
        <v>6232</v>
      </c>
      <c r="E694" s="626" t="s">
        <v>6233</v>
      </c>
      <c r="F694" s="629"/>
      <c r="G694" s="629"/>
      <c r="H694" s="629"/>
      <c r="I694" s="629"/>
      <c r="J694" s="629"/>
      <c r="K694" s="629"/>
      <c r="L694" s="629"/>
      <c r="M694" s="629"/>
      <c r="N694" s="629">
        <v>1</v>
      </c>
      <c r="O694" s="629">
        <v>31052.560000000001</v>
      </c>
      <c r="P694" s="642"/>
      <c r="Q694" s="630">
        <v>31052.560000000001</v>
      </c>
    </row>
    <row r="695" spans="1:17" ht="14.4" customHeight="1" x14ac:dyDescent="0.3">
      <c r="A695" s="625" t="s">
        <v>526</v>
      </c>
      <c r="B695" s="626" t="s">
        <v>5882</v>
      </c>
      <c r="C695" s="626" t="s">
        <v>5366</v>
      </c>
      <c r="D695" s="626" t="s">
        <v>6234</v>
      </c>
      <c r="E695" s="626" t="s">
        <v>6235</v>
      </c>
      <c r="F695" s="629">
        <v>1</v>
      </c>
      <c r="G695" s="629">
        <v>8509</v>
      </c>
      <c r="H695" s="629">
        <v>1</v>
      </c>
      <c r="I695" s="629">
        <v>8509</v>
      </c>
      <c r="J695" s="629">
        <v>1</v>
      </c>
      <c r="K695" s="629">
        <v>8509</v>
      </c>
      <c r="L695" s="629">
        <v>1</v>
      </c>
      <c r="M695" s="629">
        <v>8509</v>
      </c>
      <c r="N695" s="629">
        <v>3</v>
      </c>
      <c r="O695" s="629">
        <v>25527</v>
      </c>
      <c r="P695" s="642">
        <v>3</v>
      </c>
      <c r="Q695" s="630">
        <v>8509</v>
      </c>
    </row>
    <row r="696" spans="1:17" ht="14.4" customHeight="1" x14ac:dyDescent="0.3">
      <c r="A696" s="625" t="s">
        <v>526</v>
      </c>
      <c r="B696" s="626" t="s">
        <v>5882</v>
      </c>
      <c r="C696" s="626" t="s">
        <v>5366</v>
      </c>
      <c r="D696" s="626" t="s">
        <v>6236</v>
      </c>
      <c r="E696" s="626" t="s">
        <v>6237</v>
      </c>
      <c r="F696" s="629">
        <v>1</v>
      </c>
      <c r="G696" s="629">
        <v>5672</v>
      </c>
      <c r="H696" s="629">
        <v>1</v>
      </c>
      <c r="I696" s="629">
        <v>5672</v>
      </c>
      <c r="J696" s="629">
        <v>1</v>
      </c>
      <c r="K696" s="629">
        <v>5672</v>
      </c>
      <c r="L696" s="629">
        <v>1</v>
      </c>
      <c r="M696" s="629">
        <v>5672</v>
      </c>
      <c r="N696" s="629">
        <v>2</v>
      </c>
      <c r="O696" s="629">
        <v>11344</v>
      </c>
      <c r="P696" s="642">
        <v>2</v>
      </c>
      <c r="Q696" s="630">
        <v>5672</v>
      </c>
    </row>
    <row r="697" spans="1:17" ht="14.4" customHeight="1" x14ac:dyDescent="0.3">
      <c r="A697" s="625" t="s">
        <v>526</v>
      </c>
      <c r="B697" s="626" t="s">
        <v>5882</v>
      </c>
      <c r="C697" s="626" t="s">
        <v>5366</v>
      </c>
      <c r="D697" s="626" t="s">
        <v>6238</v>
      </c>
      <c r="E697" s="626" t="s">
        <v>6239</v>
      </c>
      <c r="F697" s="629">
        <v>4</v>
      </c>
      <c r="G697" s="629">
        <v>56133.2</v>
      </c>
      <c r="H697" s="629">
        <v>1</v>
      </c>
      <c r="I697" s="629">
        <v>14033.3</v>
      </c>
      <c r="J697" s="629"/>
      <c r="K697" s="629"/>
      <c r="L697" s="629"/>
      <c r="M697" s="629"/>
      <c r="N697" s="629"/>
      <c r="O697" s="629"/>
      <c r="P697" s="642"/>
      <c r="Q697" s="630"/>
    </row>
    <row r="698" spans="1:17" ht="14.4" customHeight="1" x14ac:dyDescent="0.3">
      <c r="A698" s="625" t="s">
        <v>526</v>
      </c>
      <c r="B698" s="626" t="s">
        <v>5882</v>
      </c>
      <c r="C698" s="626" t="s">
        <v>5366</v>
      </c>
      <c r="D698" s="626" t="s">
        <v>6240</v>
      </c>
      <c r="E698" s="626" t="s">
        <v>6239</v>
      </c>
      <c r="F698" s="629">
        <v>2</v>
      </c>
      <c r="G698" s="629">
        <v>5168</v>
      </c>
      <c r="H698" s="629">
        <v>1</v>
      </c>
      <c r="I698" s="629">
        <v>2584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526</v>
      </c>
      <c r="B699" s="626" t="s">
        <v>5882</v>
      </c>
      <c r="C699" s="626" t="s">
        <v>5366</v>
      </c>
      <c r="D699" s="626" t="s">
        <v>6241</v>
      </c>
      <c r="E699" s="626" t="s">
        <v>6242</v>
      </c>
      <c r="F699" s="629"/>
      <c r="G699" s="629"/>
      <c r="H699" s="629"/>
      <c r="I699" s="629"/>
      <c r="J699" s="629"/>
      <c r="K699" s="629"/>
      <c r="L699" s="629"/>
      <c r="M699" s="629"/>
      <c r="N699" s="629">
        <v>1</v>
      </c>
      <c r="O699" s="629">
        <v>3353.67</v>
      </c>
      <c r="P699" s="642"/>
      <c r="Q699" s="630">
        <v>3353.67</v>
      </c>
    </row>
    <row r="700" spans="1:17" ht="14.4" customHeight="1" x14ac:dyDescent="0.3">
      <c r="A700" s="625" t="s">
        <v>526</v>
      </c>
      <c r="B700" s="626" t="s">
        <v>5882</v>
      </c>
      <c r="C700" s="626" t="s">
        <v>5366</v>
      </c>
      <c r="D700" s="626" t="s">
        <v>6243</v>
      </c>
      <c r="E700" s="626" t="s">
        <v>6244</v>
      </c>
      <c r="F700" s="629"/>
      <c r="G700" s="629"/>
      <c r="H700" s="629"/>
      <c r="I700" s="629"/>
      <c r="J700" s="629">
        <v>2</v>
      </c>
      <c r="K700" s="629">
        <v>723.38</v>
      </c>
      <c r="L700" s="629"/>
      <c r="M700" s="629">
        <v>361.69</v>
      </c>
      <c r="N700" s="629"/>
      <c r="O700" s="629"/>
      <c r="P700" s="642"/>
      <c r="Q700" s="630"/>
    </row>
    <row r="701" spans="1:17" ht="14.4" customHeight="1" x14ac:dyDescent="0.3">
      <c r="A701" s="625" t="s">
        <v>526</v>
      </c>
      <c r="B701" s="626" t="s">
        <v>5882</v>
      </c>
      <c r="C701" s="626" t="s">
        <v>5366</v>
      </c>
      <c r="D701" s="626" t="s">
        <v>6245</v>
      </c>
      <c r="E701" s="626" t="s">
        <v>6246</v>
      </c>
      <c r="F701" s="629"/>
      <c r="G701" s="629"/>
      <c r="H701" s="629"/>
      <c r="I701" s="629"/>
      <c r="J701" s="629">
        <v>1</v>
      </c>
      <c r="K701" s="629">
        <v>4618</v>
      </c>
      <c r="L701" s="629"/>
      <c r="M701" s="629">
        <v>4618</v>
      </c>
      <c r="N701" s="629">
        <v>2</v>
      </c>
      <c r="O701" s="629">
        <v>9236</v>
      </c>
      <c r="P701" s="642"/>
      <c r="Q701" s="630">
        <v>4618</v>
      </c>
    </row>
    <row r="702" spans="1:17" ht="14.4" customHeight="1" x14ac:dyDescent="0.3">
      <c r="A702" s="625" t="s">
        <v>526</v>
      </c>
      <c r="B702" s="626" t="s">
        <v>5882</v>
      </c>
      <c r="C702" s="626" t="s">
        <v>5366</v>
      </c>
      <c r="D702" s="626" t="s">
        <v>6247</v>
      </c>
      <c r="E702" s="626" t="s">
        <v>6248</v>
      </c>
      <c r="F702" s="629"/>
      <c r="G702" s="629"/>
      <c r="H702" s="629"/>
      <c r="I702" s="629"/>
      <c r="J702" s="629"/>
      <c r="K702" s="629"/>
      <c r="L702" s="629"/>
      <c r="M702" s="629"/>
      <c r="N702" s="629">
        <v>1</v>
      </c>
      <c r="O702" s="629">
        <v>4676</v>
      </c>
      <c r="P702" s="642"/>
      <c r="Q702" s="630">
        <v>4676</v>
      </c>
    </row>
    <row r="703" spans="1:17" ht="14.4" customHeight="1" x14ac:dyDescent="0.3">
      <c r="A703" s="625" t="s">
        <v>526</v>
      </c>
      <c r="B703" s="626" t="s">
        <v>5882</v>
      </c>
      <c r="C703" s="626" t="s">
        <v>5366</v>
      </c>
      <c r="D703" s="626" t="s">
        <v>6249</v>
      </c>
      <c r="E703" s="626" t="s">
        <v>6250</v>
      </c>
      <c r="F703" s="629"/>
      <c r="G703" s="629"/>
      <c r="H703" s="629"/>
      <c r="I703" s="629"/>
      <c r="J703" s="629"/>
      <c r="K703" s="629"/>
      <c r="L703" s="629"/>
      <c r="M703" s="629"/>
      <c r="N703" s="629">
        <v>4</v>
      </c>
      <c r="O703" s="629">
        <v>2368</v>
      </c>
      <c r="P703" s="642"/>
      <c r="Q703" s="630">
        <v>592</v>
      </c>
    </row>
    <row r="704" spans="1:17" ht="14.4" customHeight="1" x14ac:dyDescent="0.3">
      <c r="A704" s="625" t="s">
        <v>526</v>
      </c>
      <c r="B704" s="626" t="s">
        <v>5882</v>
      </c>
      <c r="C704" s="626" t="s">
        <v>5366</v>
      </c>
      <c r="D704" s="626" t="s">
        <v>6251</v>
      </c>
      <c r="E704" s="626" t="s">
        <v>6252</v>
      </c>
      <c r="F704" s="629"/>
      <c r="G704" s="629"/>
      <c r="H704" s="629"/>
      <c r="I704" s="629"/>
      <c r="J704" s="629"/>
      <c r="K704" s="629"/>
      <c r="L704" s="629"/>
      <c r="M704" s="629"/>
      <c r="N704" s="629">
        <v>1</v>
      </c>
      <c r="O704" s="629">
        <v>13091</v>
      </c>
      <c r="P704" s="642"/>
      <c r="Q704" s="630">
        <v>13091</v>
      </c>
    </row>
    <row r="705" spans="1:17" ht="14.4" customHeight="1" x14ac:dyDescent="0.3">
      <c r="A705" s="625" t="s">
        <v>526</v>
      </c>
      <c r="B705" s="626" t="s">
        <v>5882</v>
      </c>
      <c r="C705" s="626" t="s">
        <v>5366</v>
      </c>
      <c r="D705" s="626" t="s">
        <v>6253</v>
      </c>
      <c r="E705" s="626" t="s">
        <v>6254</v>
      </c>
      <c r="F705" s="629">
        <v>2</v>
      </c>
      <c r="G705" s="629">
        <v>10819.2</v>
      </c>
      <c r="H705" s="629">
        <v>1</v>
      </c>
      <c r="I705" s="629">
        <v>5409.6</v>
      </c>
      <c r="J705" s="629"/>
      <c r="K705" s="629"/>
      <c r="L705" s="629"/>
      <c r="M705" s="629"/>
      <c r="N705" s="629"/>
      <c r="O705" s="629"/>
      <c r="P705" s="642"/>
      <c r="Q705" s="630"/>
    </row>
    <row r="706" spans="1:17" ht="14.4" customHeight="1" x14ac:dyDescent="0.3">
      <c r="A706" s="625" t="s">
        <v>526</v>
      </c>
      <c r="B706" s="626" t="s">
        <v>5882</v>
      </c>
      <c r="C706" s="626" t="s">
        <v>5366</v>
      </c>
      <c r="D706" s="626" t="s">
        <v>6255</v>
      </c>
      <c r="E706" s="626" t="s">
        <v>6256</v>
      </c>
      <c r="F706" s="629">
        <v>4</v>
      </c>
      <c r="G706" s="629">
        <v>9932</v>
      </c>
      <c r="H706" s="629">
        <v>1</v>
      </c>
      <c r="I706" s="629">
        <v>2483</v>
      </c>
      <c r="J706" s="629"/>
      <c r="K706" s="629"/>
      <c r="L706" s="629"/>
      <c r="M706" s="629"/>
      <c r="N706" s="629"/>
      <c r="O706" s="629"/>
      <c r="P706" s="642"/>
      <c r="Q706" s="630"/>
    </row>
    <row r="707" spans="1:17" ht="14.4" customHeight="1" x14ac:dyDescent="0.3">
      <c r="A707" s="625" t="s">
        <v>526</v>
      </c>
      <c r="B707" s="626" t="s">
        <v>5882</v>
      </c>
      <c r="C707" s="626" t="s">
        <v>5366</v>
      </c>
      <c r="D707" s="626" t="s">
        <v>6257</v>
      </c>
      <c r="E707" s="626" t="s">
        <v>6258</v>
      </c>
      <c r="F707" s="629"/>
      <c r="G707" s="629"/>
      <c r="H707" s="629"/>
      <c r="I707" s="629"/>
      <c r="J707" s="629"/>
      <c r="K707" s="629"/>
      <c r="L707" s="629"/>
      <c r="M707" s="629"/>
      <c r="N707" s="629">
        <v>1</v>
      </c>
      <c r="O707" s="629">
        <v>4959</v>
      </c>
      <c r="P707" s="642"/>
      <c r="Q707" s="630">
        <v>4959</v>
      </c>
    </row>
    <row r="708" spans="1:17" ht="14.4" customHeight="1" x14ac:dyDescent="0.3">
      <c r="A708" s="625" t="s">
        <v>526</v>
      </c>
      <c r="B708" s="626" t="s">
        <v>5882</v>
      </c>
      <c r="C708" s="626" t="s">
        <v>5366</v>
      </c>
      <c r="D708" s="626" t="s">
        <v>6259</v>
      </c>
      <c r="E708" s="626" t="s">
        <v>6260</v>
      </c>
      <c r="F708" s="629"/>
      <c r="G708" s="629"/>
      <c r="H708" s="629"/>
      <c r="I708" s="629"/>
      <c r="J708" s="629"/>
      <c r="K708" s="629"/>
      <c r="L708" s="629"/>
      <c r="M708" s="629"/>
      <c r="N708" s="629">
        <v>8</v>
      </c>
      <c r="O708" s="629">
        <v>49306</v>
      </c>
      <c r="P708" s="642"/>
      <c r="Q708" s="630">
        <v>6163.25</v>
      </c>
    </row>
    <row r="709" spans="1:17" ht="14.4" customHeight="1" x14ac:dyDescent="0.3">
      <c r="A709" s="625" t="s">
        <v>526</v>
      </c>
      <c r="B709" s="626" t="s">
        <v>5882</v>
      </c>
      <c r="C709" s="626" t="s">
        <v>5366</v>
      </c>
      <c r="D709" s="626" t="s">
        <v>6261</v>
      </c>
      <c r="E709" s="626" t="s">
        <v>6260</v>
      </c>
      <c r="F709" s="629"/>
      <c r="G709" s="629"/>
      <c r="H709" s="629"/>
      <c r="I709" s="629"/>
      <c r="J709" s="629"/>
      <c r="K709" s="629"/>
      <c r="L709" s="629"/>
      <c r="M709" s="629"/>
      <c r="N709" s="629">
        <v>10</v>
      </c>
      <c r="O709" s="629">
        <v>10716</v>
      </c>
      <c r="P709" s="642"/>
      <c r="Q709" s="630">
        <v>1071.5999999999999</v>
      </c>
    </row>
    <row r="710" spans="1:17" ht="14.4" customHeight="1" x14ac:dyDescent="0.3">
      <c r="A710" s="625" t="s">
        <v>526</v>
      </c>
      <c r="B710" s="626" t="s">
        <v>5882</v>
      </c>
      <c r="C710" s="626" t="s">
        <v>5366</v>
      </c>
      <c r="D710" s="626" t="s">
        <v>6262</v>
      </c>
      <c r="E710" s="626" t="s">
        <v>6263</v>
      </c>
      <c r="F710" s="629">
        <v>1</v>
      </c>
      <c r="G710" s="629">
        <v>2703</v>
      </c>
      <c r="H710" s="629">
        <v>1</v>
      </c>
      <c r="I710" s="629">
        <v>2703</v>
      </c>
      <c r="J710" s="629"/>
      <c r="K710" s="629"/>
      <c r="L710" s="629"/>
      <c r="M710" s="629"/>
      <c r="N710" s="629"/>
      <c r="O710" s="629"/>
      <c r="P710" s="642"/>
      <c r="Q710" s="630"/>
    </row>
    <row r="711" spans="1:17" ht="14.4" customHeight="1" x14ac:dyDescent="0.3">
      <c r="A711" s="625" t="s">
        <v>526</v>
      </c>
      <c r="B711" s="626" t="s">
        <v>5882</v>
      </c>
      <c r="C711" s="626" t="s">
        <v>5366</v>
      </c>
      <c r="D711" s="626" t="s">
        <v>6264</v>
      </c>
      <c r="E711" s="626" t="s">
        <v>6265</v>
      </c>
      <c r="F711" s="629"/>
      <c r="G711" s="629"/>
      <c r="H711" s="629"/>
      <c r="I711" s="629"/>
      <c r="J711" s="629">
        <v>1</v>
      </c>
      <c r="K711" s="629">
        <v>556.5</v>
      </c>
      <c r="L711" s="629"/>
      <c r="M711" s="629">
        <v>556.5</v>
      </c>
      <c r="N711" s="629">
        <v>2</v>
      </c>
      <c r="O711" s="629">
        <v>1113</v>
      </c>
      <c r="P711" s="642"/>
      <c r="Q711" s="630">
        <v>556.5</v>
      </c>
    </row>
    <row r="712" spans="1:17" ht="14.4" customHeight="1" x14ac:dyDescent="0.3">
      <c r="A712" s="625" t="s">
        <v>526</v>
      </c>
      <c r="B712" s="626" t="s">
        <v>5882</v>
      </c>
      <c r="C712" s="626" t="s">
        <v>5366</v>
      </c>
      <c r="D712" s="626" t="s">
        <v>6266</v>
      </c>
      <c r="E712" s="626" t="s">
        <v>6267</v>
      </c>
      <c r="F712" s="629">
        <v>11</v>
      </c>
      <c r="G712" s="629">
        <v>9046.4</v>
      </c>
      <c r="H712" s="629">
        <v>1</v>
      </c>
      <c r="I712" s="629">
        <v>822.4</v>
      </c>
      <c r="J712" s="629">
        <v>15</v>
      </c>
      <c r="K712" s="629">
        <v>12784.65</v>
      </c>
      <c r="L712" s="629">
        <v>1.4132306773965335</v>
      </c>
      <c r="M712" s="629">
        <v>852.31</v>
      </c>
      <c r="N712" s="629"/>
      <c r="O712" s="629"/>
      <c r="P712" s="642"/>
      <c r="Q712" s="630"/>
    </row>
    <row r="713" spans="1:17" ht="14.4" customHeight="1" x14ac:dyDescent="0.3">
      <c r="A713" s="625" t="s">
        <v>526</v>
      </c>
      <c r="B713" s="626" t="s">
        <v>5882</v>
      </c>
      <c r="C713" s="626" t="s">
        <v>5366</v>
      </c>
      <c r="D713" s="626" t="s">
        <v>6268</v>
      </c>
      <c r="E713" s="626" t="s">
        <v>6269</v>
      </c>
      <c r="F713" s="629"/>
      <c r="G713" s="629"/>
      <c r="H713" s="629"/>
      <c r="I713" s="629"/>
      <c r="J713" s="629">
        <v>2</v>
      </c>
      <c r="K713" s="629">
        <v>25746.58</v>
      </c>
      <c r="L713" s="629"/>
      <c r="M713" s="629">
        <v>12873.29</v>
      </c>
      <c r="N713" s="629"/>
      <c r="O713" s="629"/>
      <c r="P713" s="642"/>
      <c r="Q713" s="630"/>
    </row>
    <row r="714" spans="1:17" ht="14.4" customHeight="1" x14ac:dyDescent="0.3">
      <c r="A714" s="625" t="s">
        <v>526</v>
      </c>
      <c r="B714" s="626" t="s">
        <v>5882</v>
      </c>
      <c r="C714" s="626" t="s">
        <v>5366</v>
      </c>
      <c r="D714" s="626" t="s">
        <v>6270</v>
      </c>
      <c r="E714" s="626" t="s">
        <v>6271</v>
      </c>
      <c r="F714" s="629"/>
      <c r="G714" s="629"/>
      <c r="H714" s="629"/>
      <c r="I714" s="629"/>
      <c r="J714" s="629">
        <v>2</v>
      </c>
      <c r="K714" s="629">
        <v>1500.66</v>
      </c>
      <c r="L714" s="629"/>
      <c r="M714" s="629">
        <v>750.33</v>
      </c>
      <c r="N714" s="629"/>
      <c r="O714" s="629"/>
      <c r="P714" s="642"/>
      <c r="Q714" s="630"/>
    </row>
    <row r="715" spans="1:17" ht="14.4" customHeight="1" x14ac:dyDescent="0.3">
      <c r="A715" s="625" t="s">
        <v>526</v>
      </c>
      <c r="B715" s="626" t="s">
        <v>5882</v>
      </c>
      <c r="C715" s="626" t="s">
        <v>5366</v>
      </c>
      <c r="D715" s="626" t="s">
        <v>6272</v>
      </c>
      <c r="E715" s="626" t="s">
        <v>6273</v>
      </c>
      <c r="F715" s="629">
        <v>1</v>
      </c>
      <c r="G715" s="629">
        <v>4569.2</v>
      </c>
      <c r="H715" s="629">
        <v>1</v>
      </c>
      <c r="I715" s="629">
        <v>4569.2</v>
      </c>
      <c r="J715" s="629"/>
      <c r="K715" s="629"/>
      <c r="L715" s="629"/>
      <c r="M715" s="629"/>
      <c r="N715" s="629"/>
      <c r="O715" s="629"/>
      <c r="P715" s="642"/>
      <c r="Q715" s="630"/>
    </row>
    <row r="716" spans="1:17" ht="14.4" customHeight="1" x14ac:dyDescent="0.3">
      <c r="A716" s="625" t="s">
        <v>526</v>
      </c>
      <c r="B716" s="626" t="s">
        <v>5882</v>
      </c>
      <c r="C716" s="626" t="s">
        <v>5366</v>
      </c>
      <c r="D716" s="626" t="s">
        <v>6274</v>
      </c>
      <c r="E716" s="626" t="s">
        <v>6275</v>
      </c>
      <c r="F716" s="629">
        <v>1</v>
      </c>
      <c r="G716" s="629">
        <v>2765.7</v>
      </c>
      <c r="H716" s="629">
        <v>1</v>
      </c>
      <c r="I716" s="629">
        <v>2765.7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526</v>
      </c>
      <c r="B717" s="626" t="s">
        <v>5882</v>
      </c>
      <c r="C717" s="626" t="s">
        <v>5366</v>
      </c>
      <c r="D717" s="626" t="s">
        <v>6276</v>
      </c>
      <c r="E717" s="626" t="s">
        <v>6277</v>
      </c>
      <c r="F717" s="629">
        <v>0.4</v>
      </c>
      <c r="G717" s="629">
        <v>594</v>
      </c>
      <c r="H717" s="629">
        <v>1</v>
      </c>
      <c r="I717" s="629">
        <v>1485</v>
      </c>
      <c r="J717" s="629"/>
      <c r="K717" s="629"/>
      <c r="L717" s="629"/>
      <c r="M717" s="629"/>
      <c r="N717" s="629"/>
      <c r="O717" s="629"/>
      <c r="P717" s="642"/>
      <c r="Q717" s="630"/>
    </row>
    <row r="718" spans="1:17" ht="14.4" customHeight="1" x14ac:dyDescent="0.3">
      <c r="A718" s="625" t="s">
        <v>526</v>
      </c>
      <c r="B718" s="626" t="s">
        <v>5882</v>
      </c>
      <c r="C718" s="626" t="s">
        <v>5366</v>
      </c>
      <c r="D718" s="626" t="s">
        <v>6278</v>
      </c>
      <c r="E718" s="626" t="s">
        <v>6071</v>
      </c>
      <c r="F718" s="629"/>
      <c r="G718" s="629"/>
      <c r="H718" s="629"/>
      <c r="I718" s="629"/>
      <c r="J718" s="629">
        <v>0.2</v>
      </c>
      <c r="K718" s="629">
        <v>42.69</v>
      </c>
      <c r="L718" s="629"/>
      <c r="M718" s="629">
        <v>213.45</v>
      </c>
      <c r="N718" s="629"/>
      <c r="O718" s="629"/>
      <c r="P718" s="642"/>
      <c r="Q718" s="630"/>
    </row>
    <row r="719" spans="1:17" ht="14.4" customHeight="1" x14ac:dyDescent="0.3">
      <c r="A719" s="625" t="s">
        <v>526</v>
      </c>
      <c r="B719" s="626" t="s">
        <v>5882</v>
      </c>
      <c r="C719" s="626" t="s">
        <v>5366</v>
      </c>
      <c r="D719" s="626" t="s">
        <v>6279</v>
      </c>
      <c r="E719" s="626" t="s">
        <v>6071</v>
      </c>
      <c r="F719" s="629"/>
      <c r="G719" s="629"/>
      <c r="H719" s="629"/>
      <c r="I719" s="629"/>
      <c r="J719" s="629">
        <v>1.6</v>
      </c>
      <c r="K719" s="629">
        <v>403.25</v>
      </c>
      <c r="L719" s="629"/>
      <c r="M719" s="629">
        <v>252.03125</v>
      </c>
      <c r="N719" s="629">
        <v>6.2</v>
      </c>
      <c r="O719" s="629">
        <v>1562.6399999999999</v>
      </c>
      <c r="P719" s="642"/>
      <c r="Q719" s="630">
        <v>252.03870967741932</v>
      </c>
    </row>
    <row r="720" spans="1:17" ht="14.4" customHeight="1" x14ac:dyDescent="0.3">
      <c r="A720" s="625" t="s">
        <v>526</v>
      </c>
      <c r="B720" s="626" t="s">
        <v>5882</v>
      </c>
      <c r="C720" s="626" t="s">
        <v>5366</v>
      </c>
      <c r="D720" s="626" t="s">
        <v>6280</v>
      </c>
      <c r="E720" s="626" t="s">
        <v>6071</v>
      </c>
      <c r="F720" s="629"/>
      <c r="G720" s="629"/>
      <c r="H720" s="629"/>
      <c r="I720" s="629"/>
      <c r="J720" s="629">
        <v>0.3</v>
      </c>
      <c r="K720" s="629">
        <v>110.09</v>
      </c>
      <c r="L720" s="629"/>
      <c r="M720" s="629">
        <v>366.9666666666667</v>
      </c>
      <c r="N720" s="629"/>
      <c r="O720" s="629"/>
      <c r="P720" s="642"/>
      <c r="Q720" s="630"/>
    </row>
    <row r="721" spans="1:17" ht="14.4" customHeight="1" x14ac:dyDescent="0.3">
      <c r="A721" s="625" t="s">
        <v>526</v>
      </c>
      <c r="B721" s="626" t="s">
        <v>5882</v>
      </c>
      <c r="C721" s="626" t="s">
        <v>5366</v>
      </c>
      <c r="D721" s="626" t="s">
        <v>6281</v>
      </c>
      <c r="E721" s="626" t="s">
        <v>6282</v>
      </c>
      <c r="F721" s="629">
        <v>1</v>
      </c>
      <c r="G721" s="629">
        <v>105.6</v>
      </c>
      <c r="H721" s="629">
        <v>1</v>
      </c>
      <c r="I721" s="629">
        <v>105.6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526</v>
      </c>
      <c r="B722" s="626" t="s">
        <v>5882</v>
      </c>
      <c r="C722" s="626" t="s">
        <v>5366</v>
      </c>
      <c r="D722" s="626" t="s">
        <v>6283</v>
      </c>
      <c r="E722" s="626" t="s">
        <v>6284</v>
      </c>
      <c r="F722" s="629">
        <v>1</v>
      </c>
      <c r="G722" s="629">
        <v>10094</v>
      </c>
      <c r="H722" s="629">
        <v>1</v>
      </c>
      <c r="I722" s="629">
        <v>10094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526</v>
      </c>
      <c r="B723" s="626" t="s">
        <v>5882</v>
      </c>
      <c r="C723" s="626" t="s">
        <v>5366</v>
      </c>
      <c r="D723" s="626" t="s">
        <v>6285</v>
      </c>
      <c r="E723" s="626" t="s">
        <v>6286</v>
      </c>
      <c r="F723" s="629"/>
      <c r="G723" s="629"/>
      <c r="H723" s="629"/>
      <c r="I723" s="629"/>
      <c r="J723" s="629">
        <v>1</v>
      </c>
      <c r="K723" s="629">
        <v>3816.93</v>
      </c>
      <c r="L723" s="629"/>
      <c r="M723" s="629">
        <v>3816.93</v>
      </c>
      <c r="N723" s="629"/>
      <c r="O723" s="629"/>
      <c r="P723" s="642"/>
      <c r="Q723" s="630"/>
    </row>
    <row r="724" spans="1:17" ht="14.4" customHeight="1" x14ac:dyDescent="0.3">
      <c r="A724" s="625" t="s">
        <v>526</v>
      </c>
      <c r="B724" s="626" t="s">
        <v>5882</v>
      </c>
      <c r="C724" s="626" t="s">
        <v>5366</v>
      </c>
      <c r="D724" s="626" t="s">
        <v>6287</v>
      </c>
      <c r="E724" s="626" t="s">
        <v>6071</v>
      </c>
      <c r="F724" s="629">
        <v>5</v>
      </c>
      <c r="G724" s="629">
        <v>2640</v>
      </c>
      <c r="H724" s="629">
        <v>1</v>
      </c>
      <c r="I724" s="629">
        <v>528</v>
      </c>
      <c r="J724" s="629">
        <v>12</v>
      </c>
      <c r="K724" s="629">
        <v>6566.4000000000005</v>
      </c>
      <c r="L724" s="629">
        <v>2.4872727272727273</v>
      </c>
      <c r="M724" s="629">
        <v>547.20000000000005</v>
      </c>
      <c r="N724" s="629">
        <v>14</v>
      </c>
      <c r="O724" s="629">
        <v>7660.8</v>
      </c>
      <c r="P724" s="642">
        <v>2.9018181818181819</v>
      </c>
      <c r="Q724" s="630">
        <v>547.20000000000005</v>
      </c>
    </row>
    <row r="725" spans="1:17" ht="14.4" customHeight="1" x14ac:dyDescent="0.3">
      <c r="A725" s="625" t="s">
        <v>526</v>
      </c>
      <c r="B725" s="626" t="s">
        <v>5882</v>
      </c>
      <c r="C725" s="626" t="s">
        <v>5366</v>
      </c>
      <c r="D725" s="626" t="s">
        <v>6288</v>
      </c>
      <c r="E725" s="626" t="s">
        <v>6071</v>
      </c>
      <c r="F725" s="629">
        <v>6</v>
      </c>
      <c r="G725" s="629">
        <v>10704</v>
      </c>
      <c r="H725" s="629">
        <v>1</v>
      </c>
      <c r="I725" s="629">
        <v>1784</v>
      </c>
      <c r="J725" s="629">
        <v>13</v>
      </c>
      <c r="K725" s="629">
        <v>24035.31</v>
      </c>
      <c r="L725" s="629">
        <v>2.2454512331838568</v>
      </c>
      <c r="M725" s="629">
        <v>1848.8700000000001</v>
      </c>
      <c r="N725" s="629">
        <v>8</v>
      </c>
      <c r="O725" s="629">
        <v>14790.96</v>
      </c>
      <c r="P725" s="642">
        <v>1.3818161434977578</v>
      </c>
      <c r="Q725" s="630">
        <v>1848.87</v>
      </c>
    </row>
    <row r="726" spans="1:17" ht="14.4" customHeight="1" x14ac:dyDescent="0.3">
      <c r="A726" s="625" t="s">
        <v>526</v>
      </c>
      <c r="B726" s="626" t="s">
        <v>5882</v>
      </c>
      <c r="C726" s="626" t="s">
        <v>5366</v>
      </c>
      <c r="D726" s="626" t="s">
        <v>6289</v>
      </c>
      <c r="E726" s="626" t="s">
        <v>6075</v>
      </c>
      <c r="F726" s="629">
        <v>1</v>
      </c>
      <c r="G726" s="629">
        <v>905</v>
      </c>
      <c r="H726" s="629">
        <v>1</v>
      </c>
      <c r="I726" s="629">
        <v>905</v>
      </c>
      <c r="J726" s="629">
        <v>6</v>
      </c>
      <c r="K726" s="629">
        <v>5627.46</v>
      </c>
      <c r="L726" s="629">
        <v>6.2181878453038673</v>
      </c>
      <c r="M726" s="629">
        <v>937.91</v>
      </c>
      <c r="N726" s="629"/>
      <c r="O726" s="629"/>
      <c r="P726" s="642"/>
      <c r="Q726" s="630"/>
    </row>
    <row r="727" spans="1:17" ht="14.4" customHeight="1" x14ac:dyDescent="0.3">
      <c r="A727" s="625" t="s">
        <v>526</v>
      </c>
      <c r="B727" s="626" t="s">
        <v>5882</v>
      </c>
      <c r="C727" s="626" t="s">
        <v>5366</v>
      </c>
      <c r="D727" s="626" t="s">
        <v>6290</v>
      </c>
      <c r="E727" s="626" t="s">
        <v>6291</v>
      </c>
      <c r="F727" s="629">
        <v>1</v>
      </c>
      <c r="G727" s="629">
        <v>108.9</v>
      </c>
      <c r="H727" s="629">
        <v>1</v>
      </c>
      <c r="I727" s="629">
        <v>108.9</v>
      </c>
      <c r="J727" s="629"/>
      <c r="K727" s="629"/>
      <c r="L727" s="629"/>
      <c r="M727" s="629"/>
      <c r="N727" s="629"/>
      <c r="O727" s="629"/>
      <c r="P727" s="642"/>
      <c r="Q727" s="630"/>
    </row>
    <row r="728" spans="1:17" ht="14.4" customHeight="1" x14ac:dyDescent="0.3">
      <c r="A728" s="625" t="s">
        <v>526</v>
      </c>
      <c r="B728" s="626" t="s">
        <v>5882</v>
      </c>
      <c r="C728" s="626" t="s">
        <v>5366</v>
      </c>
      <c r="D728" s="626" t="s">
        <v>6292</v>
      </c>
      <c r="E728" s="626" t="s">
        <v>6293</v>
      </c>
      <c r="F728" s="629"/>
      <c r="G728" s="629"/>
      <c r="H728" s="629"/>
      <c r="I728" s="629"/>
      <c r="J728" s="629">
        <v>1</v>
      </c>
      <c r="K728" s="629">
        <v>10779.22</v>
      </c>
      <c r="L728" s="629"/>
      <c r="M728" s="629">
        <v>10779.22</v>
      </c>
      <c r="N728" s="629">
        <v>3</v>
      </c>
      <c r="O728" s="629">
        <v>32337.659999999996</v>
      </c>
      <c r="P728" s="642"/>
      <c r="Q728" s="630">
        <v>10779.22</v>
      </c>
    </row>
    <row r="729" spans="1:17" ht="14.4" customHeight="1" x14ac:dyDescent="0.3">
      <c r="A729" s="625" t="s">
        <v>526</v>
      </c>
      <c r="B729" s="626" t="s">
        <v>5882</v>
      </c>
      <c r="C729" s="626" t="s">
        <v>5366</v>
      </c>
      <c r="D729" s="626" t="s">
        <v>6294</v>
      </c>
      <c r="E729" s="626" t="s">
        <v>6295</v>
      </c>
      <c r="F729" s="629"/>
      <c r="G729" s="629"/>
      <c r="H729" s="629"/>
      <c r="I729" s="629"/>
      <c r="J729" s="629">
        <v>1</v>
      </c>
      <c r="K729" s="629">
        <v>1224.98</v>
      </c>
      <c r="L729" s="629"/>
      <c r="M729" s="629">
        <v>1224.98</v>
      </c>
      <c r="N729" s="629">
        <v>7</v>
      </c>
      <c r="O729" s="629">
        <v>8574.86</v>
      </c>
      <c r="P729" s="642"/>
      <c r="Q729" s="630">
        <v>1224.98</v>
      </c>
    </row>
    <row r="730" spans="1:17" ht="14.4" customHeight="1" x14ac:dyDescent="0.3">
      <c r="A730" s="625" t="s">
        <v>526</v>
      </c>
      <c r="B730" s="626" t="s">
        <v>5882</v>
      </c>
      <c r="C730" s="626" t="s">
        <v>5366</v>
      </c>
      <c r="D730" s="626" t="s">
        <v>6296</v>
      </c>
      <c r="E730" s="626" t="s">
        <v>6295</v>
      </c>
      <c r="F730" s="629"/>
      <c r="G730" s="629"/>
      <c r="H730" s="629"/>
      <c r="I730" s="629"/>
      <c r="J730" s="629">
        <v>3</v>
      </c>
      <c r="K730" s="629">
        <v>5705.19</v>
      </c>
      <c r="L730" s="629"/>
      <c r="M730" s="629">
        <v>1901.7299999999998</v>
      </c>
      <c r="N730" s="629">
        <v>10</v>
      </c>
      <c r="O730" s="629">
        <v>19017.3</v>
      </c>
      <c r="P730" s="642"/>
      <c r="Q730" s="630">
        <v>1901.73</v>
      </c>
    </row>
    <row r="731" spans="1:17" ht="14.4" customHeight="1" x14ac:dyDescent="0.3">
      <c r="A731" s="625" t="s">
        <v>526</v>
      </c>
      <c r="B731" s="626" t="s">
        <v>5882</v>
      </c>
      <c r="C731" s="626" t="s">
        <v>5366</v>
      </c>
      <c r="D731" s="626" t="s">
        <v>6297</v>
      </c>
      <c r="E731" s="626" t="s">
        <v>6298</v>
      </c>
      <c r="F731" s="629">
        <v>1</v>
      </c>
      <c r="G731" s="629">
        <v>1380</v>
      </c>
      <c r="H731" s="629">
        <v>1</v>
      </c>
      <c r="I731" s="629">
        <v>1380</v>
      </c>
      <c r="J731" s="629">
        <v>10</v>
      </c>
      <c r="K731" s="629">
        <v>13800</v>
      </c>
      <c r="L731" s="629">
        <v>10</v>
      </c>
      <c r="M731" s="629">
        <v>1380</v>
      </c>
      <c r="N731" s="629">
        <v>2</v>
      </c>
      <c r="O731" s="629">
        <v>2760</v>
      </c>
      <c r="P731" s="642">
        <v>2</v>
      </c>
      <c r="Q731" s="630">
        <v>1380</v>
      </c>
    </row>
    <row r="732" spans="1:17" ht="14.4" customHeight="1" x14ac:dyDescent="0.3">
      <c r="A732" s="625" t="s">
        <v>526</v>
      </c>
      <c r="B732" s="626" t="s">
        <v>5882</v>
      </c>
      <c r="C732" s="626" t="s">
        <v>5366</v>
      </c>
      <c r="D732" s="626" t="s">
        <v>6299</v>
      </c>
      <c r="E732" s="626" t="s">
        <v>6300</v>
      </c>
      <c r="F732" s="629">
        <v>1</v>
      </c>
      <c r="G732" s="629">
        <v>1038</v>
      </c>
      <c r="H732" s="629">
        <v>1</v>
      </c>
      <c r="I732" s="629">
        <v>1038</v>
      </c>
      <c r="J732" s="629">
        <v>5</v>
      </c>
      <c r="K732" s="629">
        <v>5190</v>
      </c>
      <c r="L732" s="629">
        <v>5</v>
      </c>
      <c r="M732" s="629">
        <v>1038</v>
      </c>
      <c r="N732" s="629">
        <v>5</v>
      </c>
      <c r="O732" s="629">
        <v>5190</v>
      </c>
      <c r="P732" s="642">
        <v>5</v>
      </c>
      <c r="Q732" s="630">
        <v>1038</v>
      </c>
    </row>
    <row r="733" spans="1:17" ht="14.4" customHeight="1" x14ac:dyDescent="0.3">
      <c r="A733" s="625" t="s">
        <v>526</v>
      </c>
      <c r="B733" s="626" t="s">
        <v>5882</v>
      </c>
      <c r="C733" s="626" t="s">
        <v>5366</v>
      </c>
      <c r="D733" s="626" t="s">
        <v>6301</v>
      </c>
      <c r="E733" s="626" t="s">
        <v>6302</v>
      </c>
      <c r="F733" s="629">
        <v>8</v>
      </c>
      <c r="G733" s="629">
        <v>10496</v>
      </c>
      <c r="H733" s="629">
        <v>1</v>
      </c>
      <c r="I733" s="629">
        <v>1312</v>
      </c>
      <c r="J733" s="629">
        <v>4</v>
      </c>
      <c r="K733" s="629">
        <v>5248</v>
      </c>
      <c r="L733" s="629">
        <v>0.5</v>
      </c>
      <c r="M733" s="629">
        <v>1312</v>
      </c>
      <c r="N733" s="629">
        <v>18</v>
      </c>
      <c r="O733" s="629">
        <v>23616</v>
      </c>
      <c r="P733" s="642">
        <v>2.25</v>
      </c>
      <c r="Q733" s="630">
        <v>1312</v>
      </c>
    </row>
    <row r="734" spans="1:17" ht="14.4" customHeight="1" x14ac:dyDescent="0.3">
      <c r="A734" s="625" t="s">
        <v>526</v>
      </c>
      <c r="B734" s="626" t="s">
        <v>5882</v>
      </c>
      <c r="C734" s="626" t="s">
        <v>5366</v>
      </c>
      <c r="D734" s="626" t="s">
        <v>6303</v>
      </c>
      <c r="E734" s="626" t="s">
        <v>6304</v>
      </c>
      <c r="F734" s="629">
        <v>3</v>
      </c>
      <c r="G734" s="629">
        <v>4680</v>
      </c>
      <c r="H734" s="629">
        <v>1</v>
      </c>
      <c r="I734" s="629">
        <v>1560</v>
      </c>
      <c r="J734" s="629">
        <v>4</v>
      </c>
      <c r="K734" s="629">
        <v>6240</v>
      </c>
      <c r="L734" s="629">
        <v>1.3333333333333333</v>
      </c>
      <c r="M734" s="629">
        <v>1560</v>
      </c>
      <c r="N734" s="629">
        <v>8</v>
      </c>
      <c r="O734" s="629">
        <v>12480</v>
      </c>
      <c r="P734" s="642">
        <v>2.6666666666666665</v>
      </c>
      <c r="Q734" s="630">
        <v>1560</v>
      </c>
    </row>
    <row r="735" spans="1:17" ht="14.4" customHeight="1" x14ac:dyDescent="0.3">
      <c r="A735" s="625" t="s">
        <v>526</v>
      </c>
      <c r="B735" s="626" t="s">
        <v>5882</v>
      </c>
      <c r="C735" s="626" t="s">
        <v>5366</v>
      </c>
      <c r="D735" s="626" t="s">
        <v>6305</v>
      </c>
      <c r="E735" s="626" t="s">
        <v>6306</v>
      </c>
      <c r="F735" s="629"/>
      <c r="G735" s="629"/>
      <c r="H735" s="629"/>
      <c r="I735" s="629"/>
      <c r="J735" s="629">
        <v>3</v>
      </c>
      <c r="K735" s="629">
        <v>4842</v>
      </c>
      <c r="L735" s="629"/>
      <c r="M735" s="629">
        <v>1614</v>
      </c>
      <c r="N735" s="629">
        <v>3</v>
      </c>
      <c r="O735" s="629">
        <v>4842</v>
      </c>
      <c r="P735" s="642"/>
      <c r="Q735" s="630">
        <v>1614</v>
      </c>
    </row>
    <row r="736" spans="1:17" ht="14.4" customHeight="1" x14ac:dyDescent="0.3">
      <c r="A736" s="625" t="s">
        <v>526</v>
      </c>
      <c r="B736" s="626" t="s">
        <v>5882</v>
      </c>
      <c r="C736" s="626" t="s">
        <v>5366</v>
      </c>
      <c r="D736" s="626" t="s">
        <v>6307</v>
      </c>
      <c r="E736" s="626" t="s">
        <v>6308</v>
      </c>
      <c r="F736" s="629"/>
      <c r="G736" s="629"/>
      <c r="H736" s="629"/>
      <c r="I736" s="629"/>
      <c r="J736" s="629">
        <v>3</v>
      </c>
      <c r="K736" s="629">
        <v>210</v>
      </c>
      <c r="L736" s="629"/>
      <c r="M736" s="629">
        <v>70</v>
      </c>
      <c r="N736" s="629">
        <v>1</v>
      </c>
      <c r="O736" s="629">
        <v>70</v>
      </c>
      <c r="P736" s="642"/>
      <c r="Q736" s="630">
        <v>70</v>
      </c>
    </row>
    <row r="737" spans="1:17" ht="14.4" customHeight="1" x14ac:dyDescent="0.3">
      <c r="A737" s="625" t="s">
        <v>526</v>
      </c>
      <c r="B737" s="626" t="s">
        <v>5882</v>
      </c>
      <c r="C737" s="626" t="s">
        <v>5366</v>
      </c>
      <c r="D737" s="626" t="s">
        <v>6309</v>
      </c>
      <c r="E737" s="626" t="s">
        <v>6310</v>
      </c>
      <c r="F737" s="629"/>
      <c r="G737" s="629"/>
      <c r="H737" s="629"/>
      <c r="I737" s="629"/>
      <c r="J737" s="629">
        <v>6</v>
      </c>
      <c r="K737" s="629">
        <v>882</v>
      </c>
      <c r="L737" s="629"/>
      <c r="M737" s="629">
        <v>147</v>
      </c>
      <c r="N737" s="629"/>
      <c r="O737" s="629"/>
      <c r="P737" s="642"/>
      <c r="Q737" s="630"/>
    </row>
    <row r="738" spans="1:17" ht="14.4" customHeight="1" x14ac:dyDescent="0.3">
      <c r="A738" s="625" t="s">
        <v>526</v>
      </c>
      <c r="B738" s="626" t="s">
        <v>5882</v>
      </c>
      <c r="C738" s="626" t="s">
        <v>5366</v>
      </c>
      <c r="D738" s="626" t="s">
        <v>6311</v>
      </c>
      <c r="E738" s="626" t="s">
        <v>6312</v>
      </c>
      <c r="F738" s="629"/>
      <c r="G738" s="629"/>
      <c r="H738" s="629"/>
      <c r="I738" s="629"/>
      <c r="J738" s="629">
        <v>1</v>
      </c>
      <c r="K738" s="629">
        <v>149</v>
      </c>
      <c r="L738" s="629"/>
      <c r="M738" s="629">
        <v>149</v>
      </c>
      <c r="N738" s="629"/>
      <c r="O738" s="629"/>
      <c r="P738" s="642"/>
      <c r="Q738" s="630"/>
    </row>
    <row r="739" spans="1:17" ht="14.4" customHeight="1" x14ac:dyDescent="0.3">
      <c r="A739" s="625" t="s">
        <v>526</v>
      </c>
      <c r="B739" s="626" t="s">
        <v>5882</v>
      </c>
      <c r="C739" s="626" t="s">
        <v>5366</v>
      </c>
      <c r="D739" s="626" t="s">
        <v>6313</v>
      </c>
      <c r="E739" s="626" t="s">
        <v>6314</v>
      </c>
      <c r="F739" s="629"/>
      <c r="G739" s="629"/>
      <c r="H739" s="629"/>
      <c r="I739" s="629"/>
      <c r="J739" s="629">
        <v>1</v>
      </c>
      <c r="K739" s="629">
        <v>247</v>
      </c>
      <c r="L739" s="629"/>
      <c r="M739" s="629">
        <v>247</v>
      </c>
      <c r="N739" s="629"/>
      <c r="O739" s="629"/>
      <c r="P739" s="642"/>
      <c r="Q739" s="630"/>
    </row>
    <row r="740" spans="1:17" ht="14.4" customHeight="1" x14ac:dyDescent="0.3">
      <c r="A740" s="625" t="s">
        <v>526</v>
      </c>
      <c r="B740" s="626" t="s">
        <v>5882</v>
      </c>
      <c r="C740" s="626" t="s">
        <v>5366</v>
      </c>
      <c r="D740" s="626" t="s">
        <v>6315</v>
      </c>
      <c r="E740" s="626" t="s">
        <v>6316</v>
      </c>
      <c r="F740" s="629">
        <v>3</v>
      </c>
      <c r="G740" s="629">
        <v>26514</v>
      </c>
      <c r="H740" s="629">
        <v>1</v>
      </c>
      <c r="I740" s="629">
        <v>8838</v>
      </c>
      <c r="J740" s="629"/>
      <c r="K740" s="629"/>
      <c r="L740" s="629"/>
      <c r="M740" s="629"/>
      <c r="N740" s="629"/>
      <c r="O740" s="629"/>
      <c r="P740" s="642"/>
      <c r="Q740" s="630"/>
    </row>
    <row r="741" spans="1:17" ht="14.4" customHeight="1" x14ac:dyDescent="0.3">
      <c r="A741" s="625" t="s">
        <v>526</v>
      </c>
      <c r="B741" s="626" t="s">
        <v>5882</v>
      </c>
      <c r="C741" s="626" t="s">
        <v>5366</v>
      </c>
      <c r="D741" s="626" t="s">
        <v>6317</v>
      </c>
      <c r="E741" s="626" t="s">
        <v>6318</v>
      </c>
      <c r="F741" s="629">
        <v>2</v>
      </c>
      <c r="G741" s="629">
        <v>35390</v>
      </c>
      <c r="H741" s="629">
        <v>1</v>
      </c>
      <c r="I741" s="629">
        <v>17695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526</v>
      </c>
      <c r="B742" s="626" t="s">
        <v>5882</v>
      </c>
      <c r="C742" s="626" t="s">
        <v>5366</v>
      </c>
      <c r="D742" s="626" t="s">
        <v>6319</v>
      </c>
      <c r="E742" s="626" t="s">
        <v>6320</v>
      </c>
      <c r="F742" s="629"/>
      <c r="G742" s="629"/>
      <c r="H742" s="629"/>
      <c r="I742" s="629"/>
      <c r="J742" s="629">
        <v>4</v>
      </c>
      <c r="K742" s="629">
        <v>13112.08</v>
      </c>
      <c r="L742" s="629"/>
      <c r="M742" s="629">
        <v>3278.02</v>
      </c>
      <c r="N742" s="629"/>
      <c r="O742" s="629"/>
      <c r="P742" s="642"/>
      <c r="Q742" s="630"/>
    </row>
    <row r="743" spans="1:17" ht="14.4" customHeight="1" x14ac:dyDescent="0.3">
      <c r="A743" s="625" t="s">
        <v>526</v>
      </c>
      <c r="B743" s="626" t="s">
        <v>5882</v>
      </c>
      <c r="C743" s="626" t="s">
        <v>5366</v>
      </c>
      <c r="D743" s="626" t="s">
        <v>6321</v>
      </c>
      <c r="E743" s="626" t="s">
        <v>6322</v>
      </c>
      <c r="F743" s="629">
        <v>1</v>
      </c>
      <c r="G743" s="629">
        <v>6724</v>
      </c>
      <c r="H743" s="629">
        <v>1</v>
      </c>
      <c r="I743" s="629">
        <v>6724</v>
      </c>
      <c r="J743" s="629"/>
      <c r="K743" s="629"/>
      <c r="L743" s="629"/>
      <c r="M743" s="629"/>
      <c r="N743" s="629"/>
      <c r="O743" s="629"/>
      <c r="P743" s="642"/>
      <c r="Q743" s="630"/>
    </row>
    <row r="744" spans="1:17" ht="14.4" customHeight="1" x14ac:dyDescent="0.3">
      <c r="A744" s="625" t="s">
        <v>526</v>
      </c>
      <c r="B744" s="626" t="s">
        <v>5882</v>
      </c>
      <c r="C744" s="626" t="s">
        <v>5366</v>
      </c>
      <c r="D744" s="626" t="s">
        <v>6323</v>
      </c>
      <c r="E744" s="626" t="s">
        <v>6322</v>
      </c>
      <c r="F744" s="629">
        <v>1</v>
      </c>
      <c r="G744" s="629">
        <v>8050</v>
      </c>
      <c r="H744" s="629">
        <v>1</v>
      </c>
      <c r="I744" s="629">
        <v>8050</v>
      </c>
      <c r="J744" s="629">
        <v>1</v>
      </c>
      <c r="K744" s="629">
        <v>8342.73</v>
      </c>
      <c r="L744" s="629">
        <v>1.0363639751552796</v>
      </c>
      <c r="M744" s="629">
        <v>8342.73</v>
      </c>
      <c r="N744" s="629"/>
      <c r="O744" s="629"/>
      <c r="P744" s="642"/>
      <c r="Q744" s="630"/>
    </row>
    <row r="745" spans="1:17" ht="14.4" customHeight="1" x14ac:dyDescent="0.3">
      <c r="A745" s="625" t="s">
        <v>526</v>
      </c>
      <c r="B745" s="626" t="s">
        <v>5882</v>
      </c>
      <c r="C745" s="626" t="s">
        <v>5366</v>
      </c>
      <c r="D745" s="626" t="s">
        <v>6324</v>
      </c>
      <c r="E745" s="626" t="s">
        <v>6325</v>
      </c>
      <c r="F745" s="629"/>
      <c r="G745" s="629"/>
      <c r="H745" s="629"/>
      <c r="I745" s="629"/>
      <c r="J745" s="629">
        <v>1</v>
      </c>
      <c r="K745" s="629">
        <v>10320.11</v>
      </c>
      <c r="L745" s="629"/>
      <c r="M745" s="629">
        <v>10320.11</v>
      </c>
      <c r="N745" s="629"/>
      <c r="O745" s="629"/>
      <c r="P745" s="642"/>
      <c r="Q745" s="630"/>
    </row>
    <row r="746" spans="1:17" ht="14.4" customHeight="1" x14ac:dyDescent="0.3">
      <c r="A746" s="625" t="s">
        <v>526</v>
      </c>
      <c r="B746" s="626" t="s">
        <v>5882</v>
      </c>
      <c r="C746" s="626" t="s">
        <v>5366</v>
      </c>
      <c r="D746" s="626" t="s">
        <v>6326</v>
      </c>
      <c r="E746" s="626" t="s">
        <v>6327</v>
      </c>
      <c r="F746" s="629"/>
      <c r="G746" s="629"/>
      <c r="H746" s="629"/>
      <c r="I746" s="629"/>
      <c r="J746" s="629"/>
      <c r="K746" s="629"/>
      <c r="L746" s="629"/>
      <c r="M746" s="629"/>
      <c r="N746" s="629">
        <v>2</v>
      </c>
      <c r="O746" s="629">
        <v>2723.56</v>
      </c>
      <c r="P746" s="642"/>
      <c r="Q746" s="630">
        <v>1361.78</v>
      </c>
    </row>
    <row r="747" spans="1:17" ht="14.4" customHeight="1" x14ac:dyDescent="0.3">
      <c r="A747" s="625" t="s">
        <v>526</v>
      </c>
      <c r="B747" s="626" t="s">
        <v>5882</v>
      </c>
      <c r="C747" s="626" t="s">
        <v>5366</v>
      </c>
      <c r="D747" s="626" t="s">
        <v>6328</v>
      </c>
      <c r="E747" s="626" t="s">
        <v>6329</v>
      </c>
      <c r="F747" s="629"/>
      <c r="G747" s="629"/>
      <c r="H747" s="629"/>
      <c r="I747" s="629"/>
      <c r="J747" s="629">
        <v>1</v>
      </c>
      <c r="K747" s="629">
        <v>6277.47</v>
      </c>
      <c r="L747" s="629"/>
      <c r="M747" s="629">
        <v>6277.47</v>
      </c>
      <c r="N747" s="629"/>
      <c r="O747" s="629"/>
      <c r="P747" s="642"/>
      <c r="Q747" s="630"/>
    </row>
    <row r="748" spans="1:17" ht="14.4" customHeight="1" x14ac:dyDescent="0.3">
      <c r="A748" s="625" t="s">
        <v>526</v>
      </c>
      <c r="B748" s="626" t="s">
        <v>5882</v>
      </c>
      <c r="C748" s="626" t="s">
        <v>5366</v>
      </c>
      <c r="D748" s="626" t="s">
        <v>6330</v>
      </c>
      <c r="E748" s="626" t="s">
        <v>6331</v>
      </c>
      <c r="F748" s="629"/>
      <c r="G748" s="629"/>
      <c r="H748" s="629"/>
      <c r="I748" s="629"/>
      <c r="J748" s="629"/>
      <c r="K748" s="629"/>
      <c r="L748" s="629"/>
      <c r="M748" s="629"/>
      <c r="N748" s="629">
        <v>1</v>
      </c>
      <c r="O748" s="629">
        <v>15980.73</v>
      </c>
      <c r="P748" s="642"/>
      <c r="Q748" s="630">
        <v>15980.73</v>
      </c>
    </row>
    <row r="749" spans="1:17" ht="14.4" customHeight="1" x14ac:dyDescent="0.3">
      <c r="A749" s="625" t="s">
        <v>526</v>
      </c>
      <c r="B749" s="626" t="s">
        <v>5882</v>
      </c>
      <c r="C749" s="626" t="s">
        <v>5366</v>
      </c>
      <c r="D749" s="626" t="s">
        <v>6332</v>
      </c>
      <c r="E749" s="626" t="s">
        <v>6331</v>
      </c>
      <c r="F749" s="629"/>
      <c r="G749" s="629"/>
      <c r="H749" s="629"/>
      <c r="I749" s="629"/>
      <c r="J749" s="629"/>
      <c r="K749" s="629"/>
      <c r="L749" s="629"/>
      <c r="M749" s="629"/>
      <c r="N749" s="629">
        <v>4</v>
      </c>
      <c r="O749" s="629">
        <v>3283.2</v>
      </c>
      <c r="P749" s="642"/>
      <c r="Q749" s="630">
        <v>820.8</v>
      </c>
    </row>
    <row r="750" spans="1:17" ht="14.4" customHeight="1" x14ac:dyDescent="0.3">
      <c r="A750" s="625" t="s">
        <v>526</v>
      </c>
      <c r="B750" s="626" t="s">
        <v>5882</v>
      </c>
      <c r="C750" s="626" t="s">
        <v>5366</v>
      </c>
      <c r="D750" s="626" t="s">
        <v>6333</v>
      </c>
      <c r="E750" s="626" t="s">
        <v>6331</v>
      </c>
      <c r="F750" s="629"/>
      <c r="G750" s="629"/>
      <c r="H750" s="629"/>
      <c r="I750" s="629"/>
      <c r="J750" s="629"/>
      <c r="K750" s="629"/>
      <c r="L750" s="629"/>
      <c r="M750" s="629"/>
      <c r="N750" s="629">
        <v>2</v>
      </c>
      <c r="O750" s="629">
        <v>13630.26</v>
      </c>
      <c r="P750" s="642"/>
      <c r="Q750" s="630">
        <v>6815.13</v>
      </c>
    </row>
    <row r="751" spans="1:17" ht="14.4" customHeight="1" x14ac:dyDescent="0.3">
      <c r="A751" s="625" t="s">
        <v>526</v>
      </c>
      <c r="B751" s="626" t="s">
        <v>5882</v>
      </c>
      <c r="C751" s="626" t="s">
        <v>5366</v>
      </c>
      <c r="D751" s="626" t="s">
        <v>6334</v>
      </c>
      <c r="E751" s="626" t="s">
        <v>6335</v>
      </c>
      <c r="F751" s="629"/>
      <c r="G751" s="629"/>
      <c r="H751" s="629"/>
      <c r="I751" s="629"/>
      <c r="J751" s="629">
        <v>1</v>
      </c>
      <c r="K751" s="629">
        <v>11132.62</v>
      </c>
      <c r="L751" s="629"/>
      <c r="M751" s="629">
        <v>11132.62</v>
      </c>
      <c r="N751" s="629"/>
      <c r="O751" s="629"/>
      <c r="P751" s="642"/>
      <c r="Q751" s="630"/>
    </row>
    <row r="752" spans="1:17" ht="14.4" customHeight="1" x14ac:dyDescent="0.3">
      <c r="A752" s="625" t="s">
        <v>526</v>
      </c>
      <c r="B752" s="626" t="s">
        <v>5882</v>
      </c>
      <c r="C752" s="626" t="s">
        <v>5366</v>
      </c>
      <c r="D752" s="626" t="s">
        <v>6336</v>
      </c>
      <c r="E752" s="626" t="s">
        <v>6337</v>
      </c>
      <c r="F752" s="629">
        <v>1</v>
      </c>
      <c r="G752" s="629">
        <v>11165</v>
      </c>
      <c r="H752" s="629">
        <v>1</v>
      </c>
      <c r="I752" s="629">
        <v>11165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526</v>
      </c>
      <c r="B753" s="626" t="s">
        <v>5882</v>
      </c>
      <c r="C753" s="626" t="s">
        <v>5366</v>
      </c>
      <c r="D753" s="626" t="s">
        <v>6338</v>
      </c>
      <c r="E753" s="626" t="s">
        <v>6141</v>
      </c>
      <c r="F753" s="629">
        <v>3</v>
      </c>
      <c r="G753" s="629">
        <v>3936</v>
      </c>
      <c r="H753" s="629">
        <v>1</v>
      </c>
      <c r="I753" s="629">
        <v>1312</v>
      </c>
      <c r="J753" s="629"/>
      <c r="K753" s="629"/>
      <c r="L753" s="629"/>
      <c r="M753" s="629"/>
      <c r="N753" s="629"/>
      <c r="O753" s="629"/>
      <c r="P753" s="642"/>
      <c r="Q753" s="630"/>
    </row>
    <row r="754" spans="1:17" ht="14.4" customHeight="1" x14ac:dyDescent="0.3">
      <c r="A754" s="625" t="s">
        <v>526</v>
      </c>
      <c r="B754" s="626" t="s">
        <v>5882</v>
      </c>
      <c r="C754" s="626" t="s">
        <v>5366</v>
      </c>
      <c r="D754" s="626" t="s">
        <v>6339</v>
      </c>
      <c r="E754" s="626" t="s">
        <v>6340</v>
      </c>
      <c r="F754" s="629"/>
      <c r="G754" s="629"/>
      <c r="H754" s="629"/>
      <c r="I754" s="629"/>
      <c r="J754" s="629">
        <v>1</v>
      </c>
      <c r="K754" s="629">
        <v>11338</v>
      </c>
      <c r="L754" s="629"/>
      <c r="M754" s="629">
        <v>11338</v>
      </c>
      <c r="N754" s="629"/>
      <c r="O754" s="629"/>
      <c r="P754" s="642"/>
      <c r="Q754" s="630"/>
    </row>
    <row r="755" spans="1:17" ht="14.4" customHeight="1" x14ac:dyDescent="0.3">
      <c r="A755" s="625" t="s">
        <v>526</v>
      </c>
      <c r="B755" s="626" t="s">
        <v>5882</v>
      </c>
      <c r="C755" s="626" t="s">
        <v>5366</v>
      </c>
      <c r="D755" s="626" t="s">
        <v>6341</v>
      </c>
      <c r="E755" s="626" t="s">
        <v>6342</v>
      </c>
      <c r="F755" s="629"/>
      <c r="G755" s="629"/>
      <c r="H755" s="629"/>
      <c r="I755" s="629"/>
      <c r="J755" s="629">
        <v>1</v>
      </c>
      <c r="K755" s="629">
        <v>4608</v>
      </c>
      <c r="L755" s="629"/>
      <c r="M755" s="629">
        <v>4608</v>
      </c>
      <c r="N755" s="629"/>
      <c r="O755" s="629"/>
      <c r="P755" s="642"/>
      <c r="Q755" s="630"/>
    </row>
    <row r="756" spans="1:17" ht="14.4" customHeight="1" x14ac:dyDescent="0.3">
      <c r="A756" s="625" t="s">
        <v>526</v>
      </c>
      <c r="B756" s="626" t="s">
        <v>5882</v>
      </c>
      <c r="C756" s="626" t="s">
        <v>5366</v>
      </c>
      <c r="D756" s="626" t="s">
        <v>6343</v>
      </c>
      <c r="E756" s="626" t="s">
        <v>6344</v>
      </c>
      <c r="F756" s="629"/>
      <c r="G756" s="629"/>
      <c r="H756" s="629"/>
      <c r="I756" s="629"/>
      <c r="J756" s="629">
        <v>1</v>
      </c>
      <c r="K756" s="629">
        <v>5486</v>
      </c>
      <c r="L756" s="629"/>
      <c r="M756" s="629">
        <v>5486</v>
      </c>
      <c r="N756" s="629"/>
      <c r="O756" s="629"/>
      <c r="P756" s="642"/>
      <c r="Q756" s="630"/>
    </row>
    <row r="757" spans="1:17" ht="14.4" customHeight="1" x14ac:dyDescent="0.3">
      <c r="A757" s="625" t="s">
        <v>526</v>
      </c>
      <c r="B757" s="626" t="s">
        <v>5882</v>
      </c>
      <c r="C757" s="626" t="s">
        <v>5366</v>
      </c>
      <c r="D757" s="626" t="s">
        <v>6345</v>
      </c>
      <c r="E757" s="626" t="s">
        <v>6346</v>
      </c>
      <c r="F757" s="629">
        <v>19</v>
      </c>
      <c r="G757" s="629">
        <v>26166.799999999999</v>
      </c>
      <c r="H757" s="629">
        <v>1</v>
      </c>
      <c r="I757" s="629">
        <v>1377.2</v>
      </c>
      <c r="J757" s="629"/>
      <c r="K757" s="629"/>
      <c r="L757" s="629"/>
      <c r="M757" s="629"/>
      <c r="N757" s="629"/>
      <c r="O757" s="629"/>
      <c r="P757" s="642"/>
      <c r="Q757" s="630"/>
    </row>
    <row r="758" spans="1:17" ht="14.4" customHeight="1" x14ac:dyDescent="0.3">
      <c r="A758" s="625" t="s">
        <v>526</v>
      </c>
      <c r="B758" s="626" t="s">
        <v>5882</v>
      </c>
      <c r="C758" s="626" t="s">
        <v>5366</v>
      </c>
      <c r="D758" s="626" t="s">
        <v>6347</v>
      </c>
      <c r="E758" s="626" t="s">
        <v>6346</v>
      </c>
      <c r="F758" s="629">
        <v>4</v>
      </c>
      <c r="G758" s="629">
        <v>5627.2</v>
      </c>
      <c r="H758" s="629">
        <v>1</v>
      </c>
      <c r="I758" s="629">
        <v>1406.8</v>
      </c>
      <c r="J758" s="629"/>
      <c r="K758" s="629"/>
      <c r="L758" s="629"/>
      <c r="M758" s="629"/>
      <c r="N758" s="629"/>
      <c r="O758" s="629"/>
      <c r="P758" s="642"/>
      <c r="Q758" s="630"/>
    </row>
    <row r="759" spans="1:17" ht="14.4" customHeight="1" x14ac:dyDescent="0.3">
      <c r="A759" s="625" t="s">
        <v>526</v>
      </c>
      <c r="B759" s="626" t="s">
        <v>5882</v>
      </c>
      <c r="C759" s="626" t="s">
        <v>5366</v>
      </c>
      <c r="D759" s="626" t="s">
        <v>6348</v>
      </c>
      <c r="E759" s="626" t="s">
        <v>6161</v>
      </c>
      <c r="F759" s="629"/>
      <c r="G759" s="629"/>
      <c r="H759" s="629"/>
      <c r="I759" s="629"/>
      <c r="J759" s="629">
        <v>1</v>
      </c>
      <c r="K759" s="629">
        <v>1386.65</v>
      </c>
      <c r="L759" s="629"/>
      <c r="M759" s="629">
        <v>1386.65</v>
      </c>
      <c r="N759" s="629"/>
      <c r="O759" s="629"/>
      <c r="P759" s="642"/>
      <c r="Q759" s="630"/>
    </row>
    <row r="760" spans="1:17" ht="14.4" customHeight="1" x14ac:dyDescent="0.3">
      <c r="A760" s="625" t="s">
        <v>526</v>
      </c>
      <c r="B760" s="626" t="s">
        <v>5882</v>
      </c>
      <c r="C760" s="626" t="s">
        <v>5366</v>
      </c>
      <c r="D760" s="626" t="s">
        <v>6349</v>
      </c>
      <c r="E760" s="626" t="s">
        <v>6350</v>
      </c>
      <c r="F760" s="629"/>
      <c r="G760" s="629"/>
      <c r="H760" s="629"/>
      <c r="I760" s="629"/>
      <c r="J760" s="629">
        <v>1</v>
      </c>
      <c r="K760" s="629">
        <v>9139.69</v>
      </c>
      <c r="L760" s="629"/>
      <c r="M760" s="629">
        <v>9139.69</v>
      </c>
      <c r="N760" s="629"/>
      <c r="O760" s="629"/>
      <c r="P760" s="642"/>
      <c r="Q760" s="630"/>
    </row>
    <row r="761" spans="1:17" ht="14.4" customHeight="1" x14ac:dyDescent="0.3">
      <c r="A761" s="625" t="s">
        <v>526</v>
      </c>
      <c r="B761" s="626" t="s">
        <v>5882</v>
      </c>
      <c r="C761" s="626" t="s">
        <v>5366</v>
      </c>
      <c r="D761" s="626" t="s">
        <v>6351</v>
      </c>
      <c r="E761" s="626" t="s">
        <v>6071</v>
      </c>
      <c r="F761" s="629">
        <v>0.4</v>
      </c>
      <c r="G761" s="629">
        <v>324.8</v>
      </c>
      <c r="H761" s="629">
        <v>1</v>
      </c>
      <c r="I761" s="629">
        <v>812</v>
      </c>
      <c r="J761" s="629">
        <v>0.1</v>
      </c>
      <c r="K761" s="629">
        <v>84.15</v>
      </c>
      <c r="L761" s="629">
        <v>0.25908251231527096</v>
      </c>
      <c r="M761" s="629">
        <v>841.5</v>
      </c>
      <c r="N761" s="629"/>
      <c r="O761" s="629"/>
      <c r="P761" s="642"/>
      <c r="Q761" s="630"/>
    </row>
    <row r="762" spans="1:17" ht="14.4" customHeight="1" x14ac:dyDescent="0.3">
      <c r="A762" s="625" t="s">
        <v>526</v>
      </c>
      <c r="B762" s="626" t="s">
        <v>5882</v>
      </c>
      <c r="C762" s="626" t="s">
        <v>5366</v>
      </c>
      <c r="D762" s="626" t="s">
        <v>6352</v>
      </c>
      <c r="E762" s="626" t="s">
        <v>6353</v>
      </c>
      <c r="F762" s="629"/>
      <c r="G762" s="629"/>
      <c r="H762" s="629"/>
      <c r="I762" s="629"/>
      <c r="J762" s="629"/>
      <c r="K762" s="629"/>
      <c r="L762" s="629"/>
      <c r="M762" s="629"/>
      <c r="N762" s="629">
        <v>3</v>
      </c>
      <c r="O762" s="629">
        <v>6389.19</v>
      </c>
      <c r="P762" s="642"/>
      <c r="Q762" s="630">
        <v>2129.73</v>
      </c>
    </row>
    <row r="763" spans="1:17" ht="14.4" customHeight="1" x14ac:dyDescent="0.3">
      <c r="A763" s="625" t="s">
        <v>526</v>
      </c>
      <c r="B763" s="626" t="s">
        <v>5882</v>
      </c>
      <c r="C763" s="626" t="s">
        <v>5366</v>
      </c>
      <c r="D763" s="626" t="s">
        <v>6354</v>
      </c>
      <c r="E763" s="626" t="s">
        <v>6355</v>
      </c>
      <c r="F763" s="629"/>
      <c r="G763" s="629"/>
      <c r="H763" s="629"/>
      <c r="I763" s="629"/>
      <c r="J763" s="629">
        <v>1</v>
      </c>
      <c r="K763" s="629">
        <v>6187.2</v>
      </c>
      <c r="L763" s="629"/>
      <c r="M763" s="629">
        <v>6187.2</v>
      </c>
      <c r="N763" s="629"/>
      <c r="O763" s="629"/>
      <c r="P763" s="642"/>
      <c r="Q763" s="630"/>
    </row>
    <row r="764" spans="1:17" ht="14.4" customHeight="1" x14ac:dyDescent="0.3">
      <c r="A764" s="625" t="s">
        <v>526</v>
      </c>
      <c r="B764" s="626" t="s">
        <v>5882</v>
      </c>
      <c r="C764" s="626" t="s">
        <v>5366</v>
      </c>
      <c r="D764" s="626" t="s">
        <v>6356</v>
      </c>
      <c r="E764" s="626" t="s">
        <v>6357</v>
      </c>
      <c r="F764" s="629"/>
      <c r="G764" s="629"/>
      <c r="H764" s="629"/>
      <c r="I764" s="629"/>
      <c r="J764" s="629">
        <v>6</v>
      </c>
      <c r="K764" s="629">
        <v>3541.2</v>
      </c>
      <c r="L764" s="629"/>
      <c r="M764" s="629">
        <v>590.19999999999993</v>
      </c>
      <c r="N764" s="629"/>
      <c r="O764" s="629"/>
      <c r="P764" s="642"/>
      <c r="Q764" s="630"/>
    </row>
    <row r="765" spans="1:17" ht="14.4" customHeight="1" x14ac:dyDescent="0.3">
      <c r="A765" s="625" t="s">
        <v>526</v>
      </c>
      <c r="B765" s="626" t="s">
        <v>5882</v>
      </c>
      <c r="C765" s="626" t="s">
        <v>5366</v>
      </c>
      <c r="D765" s="626" t="s">
        <v>6358</v>
      </c>
      <c r="E765" s="626" t="s">
        <v>6359</v>
      </c>
      <c r="F765" s="629"/>
      <c r="G765" s="629"/>
      <c r="H765" s="629"/>
      <c r="I765" s="629"/>
      <c r="J765" s="629">
        <v>6</v>
      </c>
      <c r="K765" s="629">
        <v>7524</v>
      </c>
      <c r="L765" s="629"/>
      <c r="M765" s="629">
        <v>1254</v>
      </c>
      <c r="N765" s="629"/>
      <c r="O765" s="629"/>
      <c r="P765" s="642"/>
      <c r="Q765" s="630"/>
    </row>
    <row r="766" spans="1:17" ht="14.4" customHeight="1" x14ac:dyDescent="0.3">
      <c r="A766" s="625" t="s">
        <v>526</v>
      </c>
      <c r="B766" s="626" t="s">
        <v>5882</v>
      </c>
      <c r="C766" s="626" t="s">
        <v>5366</v>
      </c>
      <c r="D766" s="626" t="s">
        <v>6360</v>
      </c>
      <c r="E766" s="626" t="s">
        <v>6361</v>
      </c>
      <c r="F766" s="629"/>
      <c r="G766" s="629"/>
      <c r="H766" s="629"/>
      <c r="I766" s="629"/>
      <c r="J766" s="629">
        <v>1</v>
      </c>
      <c r="K766" s="629">
        <v>8573.84</v>
      </c>
      <c r="L766" s="629"/>
      <c r="M766" s="629">
        <v>8573.84</v>
      </c>
      <c r="N766" s="629"/>
      <c r="O766" s="629"/>
      <c r="P766" s="642"/>
      <c r="Q766" s="630"/>
    </row>
    <row r="767" spans="1:17" ht="14.4" customHeight="1" x14ac:dyDescent="0.3">
      <c r="A767" s="625" t="s">
        <v>526</v>
      </c>
      <c r="B767" s="626" t="s">
        <v>5882</v>
      </c>
      <c r="C767" s="626" t="s">
        <v>5366</v>
      </c>
      <c r="D767" s="626" t="s">
        <v>6362</v>
      </c>
      <c r="E767" s="626" t="s">
        <v>6363</v>
      </c>
      <c r="F767" s="629"/>
      <c r="G767" s="629"/>
      <c r="H767" s="629"/>
      <c r="I767" s="629"/>
      <c r="J767" s="629">
        <v>1</v>
      </c>
      <c r="K767" s="629">
        <v>6901.15</v>
      </c>
      <c r="L767" s="629"/>
      <c r="M767" s="629">
        <v>6901.15</v>
      </c>
      <c r="N767" s="629"/>
      <c r="O767" s="629"/>
      <c r="P767" s="642"/>
      <c r="Q767" s="630"/>
    </row>
    <row r="768" spans="1:17" ht="14.4" customHeight="1" x14ac:dyDescent="0.3">
      <c r="A768" s="625" t="s">
        <v>526</v>
      </c>
      <c r="B768" s="626" t="s">
        <v>5882</v>
      </c>
      <c r="C768" s="626" t="s">
        <v>5366</v>
      </c>
      <c r="D768" s="626" t="s">
        <v>6364</v>
      </c>
      <c r="E768" s="626" t="s">
        <v>6365</v>
      </c>
      <c r="F768" s="629"/>
      <c r="G768" s="629"/>
      <c r="H768" s="629"/>
      <c r="I768" s="629"/>
      <c r="J768" s="629"/>
      <c r="K768" s="629"/>
      <c r="L768" s="629"/>
      <c r="M768" s="629"/>
      <c r="N768" s="629">
        <v>4</v>
      </c>
      <c r="O768" s="629">
        <v>50827.4</v>
      </c>
      <c r="P768" s="642"/>
      <c r="Q768" s="630">
        <v>12706.85</v>
      </c>
    </row>
    <row r="769" spans="1:17" ht="14.4" customHeight="1" x14ac:dyDescent="0.3">
      <c r="A769" s="625" t="s">
        <v>526</v>
      </c>
      <c r="B769" s="626" t="s">
        <v>5882</v>
      </c>
      <c r="C769" s="626" t="s">
        <v>5366</v>
      </c>
      <c r="D769" s="626" t="s">
        <v>6366</v>
      </c>
      <c r="E769" s="626" t="s">
        <v>6365</v>
      </c>
      <c r="F769" s="629"/>
      <c r="G769" s="629"/>
      <c r="H769" s="629"/>
      <c r="I769" s="629"/>
      <c r="J769" s="629"/>
      <c r="K769" s="629"/>
      <c r="L769" s="629"/>
      <c r="M769" s="629"/>
      <c r="N769" s="629">
        <v>2</v>
      </c>
      <c r="O769" s="629">
        <v>18391.3</v>
      </c>
      <c r="P769" s="642"/>
      <c r="Q769" s="630">
        <v>9195.65</v>
      </c>
    </row>
    <row r="770" spans="1:17" ht="14.4" customHeight="1" x14ac:dyDescent="0.3">
      <c r="A770" s="625" t="s">
        <v>526</v>
      </c>
      <c r="B770" s="626" t="s">
        <v>5882</v>
      </c>
      <c r="C770" s="626" t="s">
        <v>5366</v>
      </c>
      <c r="D770" s="626" t="s">
        <v>6367</v>
      </c>
      <c r="E770" s="626" t="s">
        <v>6368</v>
      </c>
      <c r="F770" s="629"/>
      <c r="G770" s="629"/>
      <c r="H770" s="629"/>
      <c r="I770" s="629"/>
      <c r="J770" s="629"/>
      <c r="K770" s="629"/>
      <c r="L770" s="629"/>
      <c r="M770" s="629"/>
      <c r="N770" s="629">
        <v>53</v>
      </c>
      <c r="O770" s="629">
        <v>44326.55</v>
      </c>
      <c r="P770" s="642"/>
      <c r="Q770" s="630">
        <v>836.35</v>
      </c>
    </row>
    <row r="771" spans="1:17" ht="14.4" customHeight="1" x14ac:dyDescent="0.3">
      <c r="A771" s="625" t="s">
        <v>526</v>
      </c>
      <c r="B771" s="626" t="s">
        <v>5882</v>
      </c>
      <c r="C771" s="626" t="s">
        <v>5366</v>
      </c>
      <c r="D771" s="626" t="s">
        <v>6369</v>
      </c>
      <c r="E771" s="626" t="s">
        <v>6370</v>
      </c>
      <c r="F771" s="629">
        <v>17</v>
      </c>
      <c r="G771" s="629">
        <v>18411</v>
      </c>
      <c r="H771" s="629">
        <v>1</v>
      </c>
      <c r="I771" s="629">
        <v>1083</v>
      </c>
      <c r="J771" s="629"/>
      <c r="K771" s="629"/>
      <c r="L771" s="629"/>
      <c r="M771" s="629"/>
      <c r="N771" s="629"/>
      <c r="O771" s="629"/>
      <c r="P771" s="642"/>
      <c r="Q771" s="630"/>
    </row>
    <row r="772" spans="1:17" ht="14.4" customHeight="1" x14ac:dyDescent="0.3">
      <c r="A772" s="625" t="s">
        <v>526</v>
      </c>
      <c r="B772" s="626" t="s">
        <v>5882</v>
      </c>
      <c r="C772" s="626" t="s">
        <v>5366</v>
      </c>
      <c r="D772" s="626" t="s">
        <v>6371</v>
      </c>
      <c r="E772" s="626" t="s">
        <v>6372</v>
      </c>
      <c r="F772" s="629"/>
      <c r="G772" s="629"/>
      <c r="H772" s="629"/>
      <c r="I772" s="629"/>
      <c r="J772" s="629">
        <v>1</v>
      </c>
      <c r="K772" s="629">
        <v>8669.48</v>
      </c>
      <c r="L772" s="629"/>
      <c r="M772" s="629">
        <v>8669.48</v>
      </c>
      <c r="N772" s="629"/>
      <c r="O772" s="629"/>
      <c r="P772" s="642"/>
      <c r="Q772" s="630"/>
    </row>
    <row r="773" spans="1:17" ht="14.4" customHeight="1" x14ac:dyDescent="0.3">
      <c r="A773" s="625" t="s">
        <v>526</v>
      </c>
      <c r="B773" s="626" t="s">
        <v>5882</v>
      </c>
      <c r="C773" s="626" t="s">
        <v>5366</v>
      </c>
      <c r="D773" s="626" t="s">
        <v>6373</v>
      </c>
      <c r="E773" s="626" t="s">
        <v>6177</v>
      </c>
      <c r="F773" s="629"/>
      <c r="G773" s="629"/>
      <c r="H773" s="629"/>
      <c r="I773" s="629"/>
      <c r="J773" s="629">
        <v>8</v>
      </c>
      <c r="K773" s="629">
        <v>138633.60000000001</v>
      </c>
      <c r="L773" s="629"/>
      <c r="M773" s="629">
        <v>17329.2</v>
      </c>
      <c r="N773" s="629">
        <v>1</v>
      </c>
      <c r="O773" s="629">
        <v>17329.2</v>
      </c>
      <c r="P773" s="642"/>
      <c r="Q773" s="630">
        <v>17329.2</v>
      </c>
    </row>
    <row r="774" spans="1:17" ht="14.4" customHeight="1" x14ac:dyDescent="0.3">
      <c r="A774" s="625" t="s">
        <v>526</v>
      </c>
      <c r="B774" s="626" t="s">
        <v>5882</v>
      </c>
      <c r="C774" s="626" t="s">
        <v>5366</v>
      </c>
      <c r="D774" s="626" t="s">
        <v>6374</v>
      </c>
      <c r="E774" s="626" t="s">
        <v>6375</v>
      </c>
      <c r="F774" s="629"/>
      <c r="G774" s="629"/>
      <c r="H774" s="629"/>
      <c r="I774" s="629"/>
      <c r="J774" s="629"/>
      <c r="K774" s="629"/>
      <c r="L774" s="629"/>
      <c r="M774" s="629"/>
      <c r="N774" s="629">
        <v>2</v>
      </c>
      <c r="O774" s="629">
        <v>312.98</v>
      </c>
      <c r="P774" s="642"/>
      <c r="Q774" s="630">
        <v>156.49</v>
      </c>
    </row>
    <row r="775" spans="1:17" ht="14.4" customHeight="1" x14ac:dyDescent="0.3">
      <c r="A775" s="625" t="s">
        <v>526</v>
      </c>
      <c r="B775" s="626" t="s">
        <v>5882</v>
      </c>
      <c r="C775" s="626" t="s">
        <v>5366</v>
      </c>
      <c r="D775" s="626" t="s">
        <v>6376</v>
      </c>
      <c r="E775" s="626" t="s">
        <v>6375</v>
      </c>
      <c r="F775" s="629"/>
      <c r="G775" s="629"/>
      <c r="H775" s="629"/>
      <c r="I775" s="629"/>
      <c r="J775" s="629">
        <v>1</v>
      </c>
      <c r="K775" s="629">
        <v>1356.6</v>
      </c>
      <c r="L775" s="629"/>
      <c r="M775" s="629">
        <v>1356.6</v>
      </c>
      <c r="N775" s="629"/>
      <c r="O775" s="629"/>
      <c r="P775" s="642"/>
      <c r="Q775" s="630"/>
    </row>
    <row r="776" spans="1:17" ht="14.4" customHeight="1" x14ac:dyDescent="0.3">
      <c r="A776" s="625" t="s">
        <v>526</v>
      </c>
      <c r="B776" s="626" t="s">
        <v>5882</v>
      </c>
      <c r="C776" s="626" t="s">
        <v>5366</v>
      </c>
      <c r="D776" s="626" t="s">
        <v>6377</v>
      </c>
      <c r="E776" s="626" t="s">
        <v>6378</v>
      </c>
      <c r="F776" s="629">
        <v>11</v>
      </c>
      <c r="G776" s="629">
        <v>1661</v>
      </c>
      <c r="H776" s="629">
        <v>1</v>
      </c>
      <c r="I776" s="629">
        <v>151</v>
      </c>
      <c r="J776" s="629">
        <v>99</v>
      </c>
      <c r="K776" s="629">
        <v>15492.509999999998</v>
      </c>
      <c r="L776" s="629">
        <v>9.3272185430463566</v>
      </c>
      <c r="M776" s="629">
        <v>156.48999999999998</v>
      </c>
      <c r="N776" s="629">
        <v>63</v>
      </c>
      <c r="O776" s="629">
        <v>9858.8700000000008</v>
      </c>
      <c r="P776" s="642">
        <v>5.9355027092113186</v>
      </c>
      <c r="Q776" s="630">
        <v>156.49</v>
      </c>
    </row>
    <row r="777" spans="1:17" ht="14.4" customHeight="1" x14ac:dyDescent="0.3">
      <c r="A777" s="625" t="s">
        <v>526</v>
      </c>
      <c r="B777" s="626" t="s">
        <v>5882</v>
      </c>
      <c r="C777" s="626" t="s">
        <v>5366</v>
      </c>
      <c r="D777" s="626" t="s">
        <v>6379</v>
      </c>
      <c r="E777" s="626" t="s">
        <v>6378</v>
      </c>
      <c r="F777" s="629">
        <v>19</v>
      </c>
      <c r="G777" s="629">
        <v>3154</v>
      </c>
      <c r="H777" s="629">
        <v>1</v>
      </c>
      <c r="I777" s="629">
        <v>166</v>
      </c>
      <c r="J777" s="629">
        <v>26</v>
      </c>
      <c r="K777" s="629">
        <v>4473.04</v>
      </c>
      <c r="L777" s="629">
        <v>1.4182117945466075</v>
      </c>
      <c r="M777" s="629">
        <v>172.04</v>
      </c>
      <c r="N777" s="629">
        <v>38</v>
      </c>
      <c r="O777" s="629">
        <v>6537.52</v>
      </c>
      <c r="P777" s="642">
        <v>2.0727710843373495</v>
      </c>
      <c r="Q777" s="630">
        <v>172.04000000000002</v>
      </c>
    </row>
    <row r="778" spans="1:17" ht="14.4" customHeight="1" x14ac:dyDescent="0.3">
      <c r="A778" s="625" t="s">
        <v>526</v>
      </c>
      <c r="B778" s="626" t="s">
        <v>5882</v>
      </c>
      <c r="C778" s="626" t="s">
        <v>5366</v>
      </c>
      <c r="D778" s="626" t="s">
        <v>6380</v>
      </c>
      <c r="E778" s="626" t="s">
        <v>6378</v>
      </c>
      <c r="F778" s="629">
        <v>6</v>
      </c>
      <c r="G778" s="629">
        <v>1140</v>
      </c>
      <c r="H778" s="629">
        <v>1</v>
      </c>
      <c r="I778" s="629">
        <v>190</v>
      </c>
      <c r="J778" s="629">
        <v>13</v>
      </c>
      <c r="K778" s="629">
        <v>2559.83</v>
      </c>
      <c r="L778" s="629">
        <v>2.2454649122807018</v>
      </c>
      <c r="M778" s="629">
        <v>196.91</v>
      </c>
      <c r="N778" s="629">
        <v>8</v>
      </c>
      <c r="O778" s="629">
        <v>1575.28</v>
      </c>
      <c r="P778" s="642">
        <v>1.3818245614035087</v>
      </c>
      <c r="Q778" s="630">
        <v>196.91</v>
      </c>
    </row>
    <row r="779" spans="1:17" ht="14.4" customHeight="1" x14ac:dyDescent="0.3">
      <c r="A779" s="625" t="s">
        <v>526</v>
      </c>
      <c r="B779" s="626" t="s">
        <v>5882</v>
      </c>
      <c r="C779" s="626" t="s">
        <v>5366</v>
      </c>
      <c r="D779" s="626" t="s">
        <v>6381</v>
      </c>
      <c r="E779" s="626" t="s">
        <v>6378</v>
      </c>
      <c r="F779" s="629"/>
      <c r="G779" s="629"/>
      <c r="H779" s="629"/>
      <c r="I779" s="629"/>
      <c r="J779" s="629">
        <v>3</v>
      </c>
      <c r="K779" s="629">
        <v>938.94</v>
      </c>
      <c r="L779" s="629"/>
      <c r="M779" s="629">
        <v>312.98</v>
      </c>
      <c r="N779" s="629">
        <v>4</v>
      </c>
      <c r="O779" s="629">
        <v>1251.92</v>
      </c>
      <c r="P779" s="642"/>
      <c r="Q779" s="630">
        <v>312.98</v>
      </c>
    </row>
    <row r="780" spans="1:17" ht="14.4" customHeight="1" x14ac:dyDescent="0.3">
      <c r="A780" s="625" t="s">
        <v>526</v>
      </c>
      <c r="B780" s="626" t="s">
        <v>5882</v>
      </c>
      <c r="C780" s="626" t="s">
        <v>5366</v>
      </c>
      <c r="D780" s="626" t="s">
        <v>6382</v>
      </c>
      <c r="E780" s="626" t="s">
        <v>6378</v>
      </c>
      <c r="F780" s="629"/>
      <c r="G780" s="629"/>
      <c r="H780" s="629"/>
      <c r="I780" s="629"/>
      <c r="J780" s="629">
        <v>11</v>
      </c>
      <c r="K780" s="629">
        <v>4126.76</v>
      </c>
      <c r="L780" s="629"/>
      <c r="M780" s="629">
        <v>375.16</v>
      </c>
      <c r="N780" s="629">
        <v>15</v>
      </c>
      <c r="O780" s="629">
        <v>5627.4</v>
      </c>
      <c r="P780" s="642"/>
      <c r="Q780" s="630">
        <v>375.15999999999997</v>
      </c>
    </row>
    <row r="781" spans="1:17" ht="14.4" customHeight="1" x14ac:dyDescent="0.3">
      <c r="A781" s="625" t="s">
        <v>526</v>
      </c>
      <c r="B781" s="626" t="s">
        <v>5882</v>
      </c>
      <c r="C781" s="626" t="s">
        <v>5366</v>
      </c>
      <c r="D781" s="626" t="s">
        <v>6383</v>
      </c>
      <c r="E781" s="626" t="s">
        <v>6378</v>
      </c>
      <c r="F781" s="629"/>
      <c r="G781" s="629"/>
      <c r="H781" s="629"/>
      <c r="I781" s="629"/>
      <c r="J781" s="629">
        <v>1</v>
      </c>
      <c r="K781" s="629">
        <v>417.65</v>
      </c>
      <c r="L781" s="629"/>
      <c r="M781" s="629">
        <v>417.65</v>
      </c>
      <c r="N781" s="629">
        <v>2</v>
      </c>
      <c r="O781" s="629">
        <v>835.3</v>
      </c>
      <c r="P781" s="642"/>
      <c r="Q781" s="630">
        <v>417.65</v>
      </c>
    </row>
    <row r="782" spans="1:17" ht="14.4" customHeight="1" x14ac:dyDescent="0.3">
      <c r="A782" s="625" t="s">
        <v>526</v>
      </c>
      <c r="B782" s="626" t="s">
        <v>5882</v>
      </c>
      <c r="C782" s="626" t="s">
        <v>5366</v>
      </c>
      <c r="D782" s="626" t="s">
        <v>6384</v>
      </c>
      <c r="E782" s="626" t="s">
        <v>6378</v>
      </c>
      <c r="F782" s="629"/>
      <c r="G782" s="629"/>
      <c r="H782" s="629"/>
      <c r="I782" s="629"/>
      <c r="J782" s="629">
        <v>2</v>
      </c>
      <c r="K782" s="629">
        <v>837.38</v>
      </c>
      <c r="L782" s="629"/>
      <c r="M782" s="629">
        <v>418.69</v>
      </c>
      <c r="N782" s="629">
        <v>1</v>
      </c>
      <c r="O782" s="629">
        <v>418.69</v>
      </c>
      <c r="P782" s="642"/>
      <c r="Q782" s="630">
        <v>418.69</v>
      </c>
    </row>
    <row r="783" spans="1:17" ht="14.4" customHeight="1" x14ac:dyDescent="0.3">
      <c r="A783" s="625" t="s">
        <v>526</v>
      </c>
      <c r="B783" s="626" t="s">
        <v>5882</v>
      </c>
      <c r="C783" s="626" t="s">
        <v>5366</v>
      </c>
      <c r="D783" s="626" t="s">
        <v>6385</v>
      </c>
      <c r="E783" s="626" t="s">
        <v>6378</v>
      </c>
      <c r="F783" s="629"/>
      <c r="G783" s="629"/>
      <c r="H783" s="629"/>
      <c r="I783" s="629"/>
      <c r="J783" s="629">
        <v>4</v>
      </c>
      <c r="K783" s="629">
        <v>2147.36</v>
      </c>
      <c r="L783" s="629"/>
      <c r="M783" s="629">
        <v>536.84</v>
      </c>
      <c r="N783" s="629">
        <v>1</v>
      </c>
      <c r="O783" s="629">
        <v>536.84</v>
      </c>
      <c r="P783" s="642"/>
      <c r="Q783" s="630">
        <v>536.84</v>
      </c>
    </row>
    <row r="784" spans="1:17" ht="14.4" customHeight="1" x14ac:dyDescent="0.3">
      <c r="A784" s="625" t="s">
        <v>526</v>
      </c>
      <c r="B784" s="626" t="s">
        <v>5882</v>
      </c>
      <c r="C784" s="626" t="s">
        <v>5366</v>
      </c>
      <c r="D784" s="626" t="s">
        <v>6386</v>
      </c>
      <c r="E784" s="626" t="s">
        <v>6378</v>
      </c>
      <c r="F784" s="629"/>
      <c r="G784" s="629"/>
      <c r="H784" s="629"/>
      <c r="I784" s="629"/>
      <c r="J784" s="629">
        <v>2</v>
      </c>
      <c r="K784" s="629">
        <v>835.3</v>
      </c>
      <c r="L784" s="629"/>
      <c r="M784" s="629">
        <v>417.65</v>
      </c>
      <c r="N784" s="629">
        <v>2</v>
      </c>
      <c r="O784" s="629">
        <v>835.3</v>
      </c>
      <c r="P784" s="642"/>
      <c r="Q784" s="630">
        <v>417.65</v>
      </c>
    </row>
    <row r="785" spans="1:17" ht="14.4" customHeight="1" x14ac:dyDescent="0.3">
      <c r="A785" s="625" t="s">
        <v>526</v>
      </c>
      <c r="B785" s="626" t="s">
        <v>5882</v>
      </c>
      <c r="C785" s="626" t="s">
        <v>5366</v>
      </c>
      <c r="D785" s="626" t="s">
        <v>6387</v>
      </c>
      <c r="E785" s="626" t="s">
        <v>6378</v>
      </c>
      <c r="F785" s="629">
        <v>2</v>
      </c>
      <c r="G785" s="629">
        <v>1002</v>
      </c>
      <c r="H785" s="629">
        <v>1</v>
      </c>
      <c r="I785" s="629">
        <v>501</v>
      </c>
      <c r="J785" s="629">
        <v>2</v>
      </c>
      <c r="K785" s="629">
        <v>1038.44</v>
      </c>
      <c r="L785" s="629">
        <v>1.0363672654690619</v>
      </c>
      <c r="M785" s="629">
        <v>519.22</v>
      </c>
      <c r="N785" s="629"/>
      <c r="O785" s="629"/>
      <c r="P785" s="642"/>
      <c r="Q785" s="630"/>
    </row>
    <row r="786" spans="1:17" ht="14.4" customHeight="1" x14ac:dyDescent="0.3">
      <c r="A786" s="625" t="s">
        <v>526</v>
      </c>
      <c r="B786" s="626" t="s">
        <v>5882</v>
      </c>
      <c r="C786" s="626" t="s">
        <v>5366</v>
      </c>
      <c r="D786" s="626" t="s">
        <v>6388</v>
      </c>
      <c r="E786" s="626" t="s">
        <v>6378</v>
      </c>
      <c r="F786" s="629">
        <v>1</v>
      </c>
      <c r="G786" s="629">
        <v>536</v>
      </c>
      <c r="H786" s="629">
        <v>1</v>
      </c>
      <c r="I786" s="629">
        <v>536</v>
      </c>
      <c r="J786" s="629">
        <v>1</v>
      </c>
      <c r="K786" s="629">
        <v>555.49</v>
      </c>
      <c r="L786" s="629">
        <v>1.0363619402985076</v>
      </c>
      <c r="M786" s="629">
        <v>555.49</v>
      </c>
      <c r="N786" s="629">
        <v>2</v>
      </c>
      <c r="O786" s="629">
        <v>1110.98</v>
      </c>
      <c r="P786" s="642">
        <v>2.0727238805970152</v>
      </c>
      <c r="Q786" s="630">
        <v>555.49</v>
      </c>
    </row>
    <row r="787" spans="1:17" ht="14.4" customHeight="1" x14ac:dyDescent="0.3">
      <c r="A787" s="625" t="s">
        <v>526</v>
      </c>
      <c r="B787" s="626" t="s">
        <v>5882</v>
      </c>
      <c r="C787" s="626" t="s">
        <v>5366</v>
      </c>
      <c r="D787" s="626" t="s">
        <v>6389</v>
      </c>
      <c r="E787" s="626" t="s">
        <v>6378</v>
      </c>
      <c r="F787" s="629"/>
      <c r="G787" s="629"/>
      <c r="H787" s="629"/>
      <c r="I787" s="629"/>
      <c r="J787" s="629">
        <v>2</v>
      </c>
      <c r="K787" s="629">
        <v>1214.6199999999999</v>
      </c>
      <c r="L787" s="629"/>
      <c r="M787" s="629">
        <v>607.30999999999995</v>
      </c>
      <c r="N787" s="629">
        <v>2</v>
      </c>
      <c r="O787" s="629">
        <v>1214.6199999999999</v>
      </c>
      <c r="P787" s="642"/>
      <c r="Q787" s="630">
        <v>607.30999999999995</v>
      </c>
    </row>
    <row r="788" spans="1:17" ht="14.4" customHeight="1" x14ac:dyDescent="0.3">
      <c r="A788" s="625" t="s">
        <v>526</v>
      </c>
      <c r="B788" s="626" t="s">
        <v>5882</v>
      </c>
      <c r="C788" s="626" t="s">
        <v>5366</v>
      </c>
      <c r="D788" s="626" t="s">
        <v>6390</v>
      </c>
      <c r="E788" s="626" t="s">
        <v>6391</v>
      </c>
      <c r="F788" s="629"/>
      <c r="G788" s="629"/>
      <c r="H788" s="629"/>
      <c r="I788" s="629"/>
      <c r="J788" s="629">
        <v>2</v>
      </c>
      <c r="K788" s="629">
        <v>2881.3</v>
      </c>
      <c r="L788" s="629"/>
      <c r="M788" s="629">
        <v>1440.65</v>
      </c>
      <c r="N788" s="629"/>
      <c r="O788" s="629"/>
      <c r="P788" s="642"/>
      <c r="Q788" s="630"/>
    </row>
    <row r="789" spans="1:17" ht="14.4" customHeight="1" x14ac:dyDescent="0.3">
      <c r="A789" s="625" t="s">
        <v>526</v>
      </c>
      <c r="B789" s="626" t="s">
        <v>5882</v>
      </c>
      <c r="C789" s="626" t="s">
        <v>5366</v>
      </c>
      <c r="D789" s="626" t="s">
        <v>6392</v>
      </c>
      <c r="E789" s="626" t="s">
        <v>6375</v>
      </c>
      <c r="F789" s="629"/>
      <c r="G789" s="629"/>
      <c r="H789" s="629"/>
      <c r="I789" s="629"/>
      <c r="J789" s="629"/>
      <c r="K789" s="629"/>
      <c r="L789" s="629"/>
      <c r="M789" s="629"/>
      <c r="N789" s="629">
        <v>1</v>
      </c>
      <c r="O789" s="629">
        <v>236.29</v>
      </c>
      <c r="P789" s="642"/>
      <c r="Q789" s="630">
        <v>236.29</v>
      </c>
    </row>
    <row r="790" spans="1:17" ht="14.4" customHeight="1" x14ac:dyDescent="0.3">
      <c r="A790" s="625" t="s">
        <v>526</v>
      </c>
      <c r="B790" s="626" t="s">
        <v>5882</v>
      </c>
      <c r="C790" s="626" t="s">
        <v>5366</v>
      </c>
      <c r="D790" s="626" t="s">
        <v>6393</v>
      </c>
      <c r="E790" s="626" t="s">
        <v>6394</v>
      </c>
      <c r="F790" s="629">
        <v>1</v>
      </c>
      <c r="G790" s="629">
        <v>3812</v>
      </c>
      <c r="H790" s="629">
        <v>1</v>
      </c>
      <c r="I790" s="629">
        <v>3812</v>
      </c>
      <c r="J790" s="629"/>
      <c r="K790" s="629"/>
      <c r="L790" s="629"/>
      <c r="M790" s="629"/>
      <c r="N790" s="629"/>
      <c r="O790" s="629"/>
      <c r="P790" s="642"/>
      <c r="Q790" s="630"/>
    </row>
    <row r="791" spans="1:17" ht="14.4" customHeight="1" x14ac:dyDescent="0.3">
      <c r="A791" s="625" t="s">
        <v>526</v>
      </c>
      <c r="B791" s="626" t="s">
        <v>5882</v>
      </c>
      <c r="C791" s="626" t="s">
        <v>5366</v>
      </c>
      <c r="D791" s="626" t="s">
        <v>6395</v>
      </c>
      <c r="E791" s="626" t="s">
        <v>6396</v>
      </c>
      <c r="F791" s="629">
        <v>1</v>
      </c>
      <c r="G791" s="629">
        <v>1346.2</v>
      </c>
      <c r="H791" s="629">
        <v>1</v>
      </c>
      <c r="I791" s="629">
        <v>1346.2</v>
      </c>
      <c r="J791" s="629"/>
      <c r="K791" s="629"/>
      <c r="L791" s="629"/>
      <c r="M791" s="629"/>
      <c r="N791" s="629"/>
      <c r="O791" s="629"/>
      <c r="P791" s="642"/>
      <c r="Q791" s="630"/>
    </row>
    <row r="792" spans="1:17" ht="14.4" customHeight="1" x14ac:dyDescent="0.3">
      <c r="A792" s="625" t="s">
        <v>526</v>
      </c>
      <c r="B792" s="626" t="s">
        <v>5882</v>
      </c>
      <c r="C792" s="626" t="s">
        <v>5366</v>
      </c>
      <c r="D792" s="626" t="s">
        <v>6397</v>
      </c>
      <c r="E792" s="626" t="s">
        <v>6398</v>
      </c>
      <c r="F792" s="629"/>
      <c r="G792" s="629"/>
      <c r="H792" s="629"/>
      <c r="I792" s="629"/>
      <c r="J792" s="629"/>
      <c r="K792" s="629"/>
      <c r="L792" s="629"/>
      <c r="M792" s="629"/>
      <c r="N792" s="629">
        <v>1</v>
      </c>
      <c r="O792" s="629">
        <v>563</v>
      </c>
      <c r="P792" s="642"/>
      <c r="Q792" s="630">
        <v>563</v>
      </c>
    </row>
    <row r="793" spans="1:17" ht="14.4" customHeight="1" x14ac:dyDescent="0.3">
      <c r="A793" s="625" t="s">
        <v>526</v>
      </c>
      <c r="B793" s="626" t="s">
        <v>5882</v>
      </c>
      <c r="C793" s="626" t="s">
        <v>5366</v>
      </c>
      <c r="D793" s="626" t="s">
        <v>6399</v>
      </c>
      <c r="E793" s="626" t="s">
        <v>6400</v>
      </c>
      <c r="F793" s="629"/>
      <c r="G793" s="629"/>
      <c r="H793" s="629"/>
      <c r="I793" s="629"/>
      <c r="J793" s="629">
        <v>16</v>
      </c>
      <c r="K793" s="629">
        <v>192148.8</v>
      </c>
      <c r="L793" s="629"/>
      <c r="M793" s="629">
        <v>12009.3</v>
      </c>
      <c r="N793" s="629"/>
      <c r="O793" s="629"/>
      <c r="P793" s="642"/>
      <c r="Q793" s="630"/>
    </row>
    <row r="794" spans="1:17" ht="14.4" customHeight="1" x14ac:dyDescent="0.3">
      <c r="A794" s="625" t="s">
        <v>526</v>
      </c>
      <c r="B794" s="626" t="s">
        <v>5882</v>
      </c>
      <c r="C794" s="626" t="s">
        <v>5377</v>
      </c>
      <c r="D794" s="626" t="s">
        <v>6401</v>
      </c>
      <c r="E794" s="626" t="s">
        <v>6402</v>
      </c>
      <c r="F794" s="629">
        <v>0</v>
      </c>
      <c r="G794" s="629">
        <v>0</v>
      </c>
      <c r="H794" s="629"/>
      <c r="I794" s="629"/>
      <c r="J794" s="629">
        <v>0</v>
      </c>
      <c r="K794" s="629">
        <v>0</v>
      </c>
      <c r="L794" s="629"/>
      <c r="M794" s="629"/>
      <c r="N794" s="629">
        <v>0</v>
      </c>
      <c r="O794" s="629">
        <v>0</v>
      </c>
      <c r="P794" s="642"/>
      <c r="Q794" s="630"/>
    </row>
    <row r="795" spans="1:17" ht="14.4" customHeight="1" x14ac:dyDescent="0.3">
      <c r="A795" s="625" t="s">
        <v>526</v>
      </c>
      <c r="B795" s="626" t="s">
        <v>5882</v>
      </c>
      <c r="C795" s="626" t="s">
        <v>5377</v>
      </c>
      <c r="D795" s="626" t="s">
        <v>6403</v>
      </c>
      <c r="E795" s="626" t="s">
        <v>6404</v>
      </c>
      <c r="F795" s="629">
        <v>236</v>
      </c>
      <c r="G795" s="629">
        <v>0</v>
      </c>
      <c r="H795" s="629"/>
      <c r="I795" s="629">
        <v>0</v>
      </c>
      <c r="J795" s="629">
        <v>432</v>
      </c>
      <c r="K795" s="629">
        <v>0</v>
      </c>
      <c r="L795" s="629"/>
      <c r="M795" s="629">
        <v>0</v>
      </c>
      <c r="N795" s="629">
        <v>426</v>
      </c>
      <c r="O795" s="629">
        <v>0</v>
      </c>
      <c r="P795" s="642"/>
      <c r="Q795" s="630">
        <v>0</v>
      </c>
    </row>
    <row r="796" spans="1:17" ht="14.4" customHeight="1" x14ac:dyDescent="0.3">
      <c r="A796" s="625" t="s">
        <v>526</v>
      </c>
      <c r="B796" s="626" t="s">
        <v>5882</v>
      </c>
      <c r="C796" s="626" t="s">
        <v>5377</v>
      </c>
      <c r="D796" s="626" t="s">
        <v>5378</v>
      </c>
      <c r="E796" s="626" t="s">
        <v>5379</v>
      </c>
      <c r="F796" s="629">
        <v>38</v>
      </c>
      <c r="G796" s="629">
        <v>0</v>
      </c>
      <c r="H796" s="629"/>
      <c r="I796" s="629">
        <v>0</v>
      </c>
      <c r="J796" s="629">
        <v>11</v>
      </c>
      <c r="K796" s="629">
        <v>0</v>
      </c>
      <c r="L796" s="629"/>
      <c r="M796" s="629">
        <v>0</v>
      </c>
      <c r="N796" s="629">
        <v>13</v>
      </c>
      <c r="O796" s="629">
        <v>0</v>
      </c>
      <c r="P796" s="642"/>
      <c r="Q796" s="630">
        <v>0</v>
      </c>
    </row>
    <row r="797" spans="1:17" ht="14.4" customHeight="1" x14ac:dyDescent="0.3">
      <c r="A797" s="625" t="s">
        <v>526</v>
      </c>
      <c r="B797" s="626" t="s">
        <v>5882</v>
      </c>
      <c r="C797" s="626" t="s">
        <v>5377</v>
      </c>
      <c r="D797" s="626" t="s">
        <v>5519</v>
      </c>
      <c r="E797" s="626" t="s">
        <v>5520</v>
      </c>
      <c r="F797" s="629">
        <v>1488</v>
      </c>
      <c r="G797" s="629">
        <v>0</v>
      </c>
      <c r="H797" s="629"/>
      <c r="I797" s="629">
        <v>0</v>
      </c>
      <c r="J797" s="629">
        <v>1292</v>
      </c>
      <c r="K797" s="629">
        <v>0</v>
      </c>
      <c r="L797" s="629"/>
      <c r="M797" s="629">
        <v>0</v>
      </c>
      <c r="N797" s="629">
        <v>1206</v>
      </c>
      <c r="O797" s="629">
        <v>0</v>
      </c>
      <c r="P797" s="642"/>
      <c r="Q797" s="630">
        <v>0</v>
      </c>
    </row>
    <row r="798" spans="1:17" ht="14.4" customHeight="1" x14ac:dyDescent="0.3">
      <c r="A798" s="625" t="s">
        <v>526</v>
      </c>
      <c r="B798" s="626" t="s">
        <v>5882</v>
      </c>
      <c r="C798" s="626" t="s">
        <v>5377</v>
      </c>
      <c r="D798" s="626" t="s">
        <v>5545</v>
      </c>
      <c r="E798" s="626" t="s">
        <v>5546</v>
      </c>
      <c r="F798" s="629">
        <v>5</v>
      </c>
      <c r="G798" s="629">
        <v>44865</v>
      </c>
      <c r="H798" s="629">
        <v>1</v>
      </c>
      <c r="I798" s="629">
        <v>8973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526</v>
      </c>
      <c r="B799" s="626" t="s">
        <v>5882</v>
      </c>
      <c r="C799" s="626" t="s">
        <v>5377</v>
      </c>
      <c r="D799" s="626" t="s">
        <v>6405</v>
      </c>
      <c r="E799" s="626" t="s">
        <v>6406</v>
      </c>
      <c r="F799" s="629">
        <v>6</v>
      </c>
      <c r="G799" s="629">
        <v>39996</v>
      </c>
      <c r="H799" s="629">
        <v>1</v>
      </c>
      <c r="I799" s="629">
        <v>6666</v>
      </c>
      <c r="J799" s="629">
        <v>4</v>
      </c>
      <c r="K799" s="629">
        <v>26688</v>
      </c>
      <c r="L799" s="629">
        <v>0.66726672667266729</v>
      </c>
      <c r="M799" s="629">
        <v>6672</v>
      </c>
      <c r="N799" s="629">
        <v>16</v>
      </c>
      <c r="O799" s="629">
        <v>106798</v>
      </c>
      <c r="P799" s="642">
        <v>2.6702170217021703</v>
      </c>
      <c r="Q799" s="630">
        <v>6674.875</v>
      </c>
    </row>
    <row r="800" spans="1:17" ht="14.4" customHeight="1" x14ac:dyDescent="0.3">
      <c r="A800" s="625" t="s">
        <v>526</v>
      </c>
      <c r="B800" s="626" t="s">
        <v>5882</v>
      </c>
      <c r="C800" s="626" t="s">
        <v>5377</v>
      </c>
      <c r="D800" s="626" t="s">
        <v>5547</v>
      </c>
      <c r="E800" s="626" t="s">
        <v>5548</v>
      </c>
      <c r="F800" s="629">
        <v>2</v>
      </c>
      <c r="G800" s="629">
        <v>3214</v>
      </c>
      <c r="H800" s="629">
        <v>1</v>
      </c>
      <c r="I800" s="629">
        <v>1607</v>
      </c>
      <c r="J800" s="629"/>
      <c r="K800" s="629"/>
      <c r="L800" s="629"/>
      <c r="M800" s="629"/>
      <c r="N800" s="629"/>
      <c r="O800" s="629"/>
      <c r="P800" s="642"/>
      <c r="Q800" s="630"/>
    </row>
    <row r="801" spans="1:17" ht="14.4" customHeight="1" x14ac:dyDescent="0.3">
      <c r="A801" s="625" t="s">
        <v>526</v>
      </c>
      <c r="B801" s="626" t="s">
        <v>5882</v>
      </c>
      <c r="C801" s="626" t="s">
        <v>5377</v>
      </c>
      <c r="D801" s="626" t="s">
        <v>5394</v>
      </c>
      <c r="E801" s="626" t="s">
        <v>5395</v>
      </c>
      <c r="F801" s="629">
        <v>11</v>
      </c>
      <c r="G801" s="629">
        <v>6633</v>
      </c>
      <c r="H801" s="629">
        <v>1</v>
      </c>
      <c r="I801" s="629">
        <v>603</v>
      </c>
      <c r="J801" s="629">
        <v>14</v>
      </c>
      <c r="K801" s="629">
        <v>8456</v>
      </c>
      <c r="L801" s="629">
        <v>1.2748379315543494</v>
      </c>
      <c r="M801" s="629">
        <v>604</v>
      </c>
      <c r="N801" s="629">
        <v>22</v>
      </c>
      <c r="O801" s="629">
        <v>13332</v>
      </c>
      <c r="P801" s="642">
        <v>2.0099502487562191</v>
      </c>
      <c r="Q801" s="630">
        <v>606</v>
      </c>
    </row>
    <row r="802" spans="1:17" ht="14.4" customHeight="1" x14ac:dyDescent="0.3">
      <c r="A802" s="625" t="s">
        <v>526</v>
      </c>
      <c r="B802" s="626" t="s">
        <v>5882</v>
      </c>
      <c r="C802" s="626" t="s">
        <v>5377</v>
      </c>
      <c r="D802" s="626" t="s">
        <v>6407</v>
      </c>
      <c r="E802" s="626" t="s">
        <v>6408</v>
      </c>
      <c r="F802" s="629">
        <v>117</v>
      </c>
      <c r="G802" s="629">
        <v>1390779</v>
      </c>
      <c r="H802" s="629">
        <v>1</v>
      </c>
      <c r="I802" s="629">
        <v>11887</v>
      </c>
      <c r="J802" s="629">
        <v>120</v>
      </c>
      <c r="K802" s="629">
        <v>1427240</v>
      </c>
      <c r="L802" s="629">
        <v>1.0262162428394446</v>
      </c>
      <c r="M802" s="629">
        <v>11893.666666666666</v>
      </c>
      <c r="N802" s="629">
        <v>110</v>
      </c>
      <c r="O802" s="629">
        <v>1308664</v>
      </c>
      <c r="P802" s="642">
        <v>0.94095754968977818</v>
      </c>
      <c r="Q802" s="630">
        <v>11896.945454545454</v>
      </c>
    </row>
    <row r="803" spans="1:17" ht="14.4" customHeight="1" x14ac:dyDescent="0.3">
      <c r="A803" s="625" t="s">
        <v>526</v>
      </c>
      <c r="B803" s="626" t="s">
        <v>5882</v>
      </c>
      <c r="C803" s="626" t="s">
        <v>5377</v>
      </c>
      <c r="D803" s="626" t="s">
        <v>6409</v>
      </c>
      <c r="E803" s="626" t="s">
        <v>6410</v>
      </c>
      <c r="F803" s="629">
        <v>2</v>
      </c>
      <c r="G803" s="629">
        <v>10932</v>
      </c>
      <c r="H803" s="629">
        <v>1</v>
      </c>
      <c r="I803" s="629">
        <v>5466</v>
      </c>
      <c r="J803" s="629"/>
      <c r="K803" s="629"/>
      <c r="L803" s="629"/>
      <c r="M803" s="629"/>
      <c r="N803" s="629">
        <v>3</v>
      </c>
      <c r="O803" s="629">
        <v>16428</v>
      </c>
      <c r="P803" s="642">
        <v>1.5027442371020856</v>
      </c>
      <c r="Q803" s="630">
        <v>5476</v>
      </c>
    </row>
    <row r="804" spans="1:17" ht="14.4" customHeight="1" x14ac:dyDescent="0.3">
      <c r="A804" s="625" t="s">
        <v>526</v>
      </c>
      <c r="B804" s="626" t="s">
        <v>5882</v>
      </c>
      <c r="C804" s="626" t="s">
        <v>5377</v>
      </c>
      <c r="D804" s="626" t="s">
        <v>6411</v>
      </c>
      <c r="E804" s="626" t="s">
        <v>6412</v>
      </c>
      <c r="F804" s="629">
        <v>115</v>
      </c>
      <c r="G804" s="629">
        <v>0</v>
      </c>
      <c r="H804" s="629"/>
      <c r="I804" s="629">
        <v>0</v>
      </c>
      <c r="J804" s="629">
        <v>88</v>
      </c>
      <c r="K804" s="629">
        <v>0</v>
      </c>
      <c r="L804" s="629"/>
      <c r="M804" s="629">
        <v>0</v>
      </c>
      <c r="N804" s="629">
        <v>110</v>
      </c>
      <c r="O804" s="629">
        <v>0</v>
      </c>
      <c r="P804" s="642"/>
      <c r="Q804" s="630">
        <v>0</v>
      </c>
    </row>
    <row r="805" spans="1:17" ht="14.4" customHeight="1" x14ac:dyDescent="0.3">
      <c r="A805" s="625" t="s">
        <v>526</v>
      </c>
      <c r="B805" s="626" t="s">
        <v>5882</v>
      </c>
      <c r="C805" s="626" t="s">
        <v>5377</v>
      </c>
      <c r="D805" s="626" t="s">
        <v>5549</v>
      </c>
      <c r="E805" s="626" t="s">
        <v>5550</v>
      </c>
      <c r="F805" s="629">
        <v>8</v>
      </c>
      <c r="G805" s="629">
        <v>21320</v>
      </c>
      <c r="H805" s="629">
        <v>1</v>
      </c>
      <c r="I805" s="629">
        <v>2665</v>
      </c>
      <c r="J805" s="629"/>
      <c r="K805" s="629"/>
      <c r="L805" s="629"/>
      <c r="M805" s="629"/>
      <c r="N805" s="629"/>
      <c r="O805" s="629"/>
      <c r="P805" s="642"/>
      <c r="Q805" s="630"/>
    </row>
    <row r="806" spans="1:17" ht="14.4" customHeight="1" x14ac:dyDescent="0.3">
      <c r="A806" s="625" t="s">
        <v>526</v>
      </c>
      <c r="B806" s="626" t="s">
        <v>5882</v>
      </c>
      <c r="C806" s="626" t="s">
        <v>5377</v>
      </c>
      <c r="D806" s="626" t="s">
        <v>5551</v>
      </c>
      <c r="E806" s="626" t="s">
        <v>5552</v>
      </c>
      <c r="F806" s="629">
        <v>3</v>
      </c>
      <c r="G806" s="629">
        <v>12915</v>
      </c>
      <c r="H806" s="629">
        <v>1</v>
      </c>
      <c r="I806" s="629">
        <v>4305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526</v>
      </c>
      <c r="B807" s="626" t="s">
        <v>5882</v>
      </c>
      <c r="C807" s="626" t="s">
        <v>5377</v>
      </c>
      <c r="D807" s="626" t="s">
        <v>5553</v>
      </c>
      <c r="E807" s="626" t="s">
        <v>5554</v>
      </c>
      <c r="F807" s="629">
        <v>7</v>
      </c>
      <c r="G807" s="629">
        <v>32032</v>
      </c>
      <c r="H807" s="629">
        <v>1</v>
      </c>
      <c r="I807" s="629">
        <v>4576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526</v>
      </c>
      <c r="B808" s="626" t="s">
        <v>5882</v>
      </c>
      <c r="C808" s="626" t="s">
        <v>5377</v>
      </c>
      <c r="D808" s="626" t="s">
        <v>5555</v>
      </c>
      <c r="E808" s="626" t="s">
        <v>5556</v>
      </c>
      <c r="F808" s="629">
        <v>65</v>
      </c>
      <c r="G808" s="629">
        <v>51740</v>
      </c>
      <c r="H808" s="629">
        <v>1</v>
      </c>
      <c r="I808" s="629">
        <v>796</v>
      </c>
      <c r="J808" s="629">
        <v>59</v>
      </c>
      <c r="K808" s="629">
        <v>47196</v>
      </c>
      <c r="L808" s="629">
        <v>0.91217626594511014</v>
      </c>
      <c r="M808" s="629">
        <v>799.93220338983053</v>
      </c>
      <c r="N808" s="629">
        <v>34</v>
      </c>
      <c r="O808" s="629">
        <v>27404</v>
      </c>
      <c r="P808" s="642">
        <v>0.52964824120603016</v>
      </c>
      <c r="Q808" s="630">
        <v>806</v>
      </c>
    </row>
    <row r="809" spans="1:17" ht="14.4" customHeight="1" x14ac:dyDescent="0.3">
      <c r="A809" s="625" t="s">
        <v>526</v>
      </c>
      <c r="B809" s="626" t="s">
        <v>5882</v>
      </c>
      <c r="C809" s="626" t="s">
        <v>5377</v>
      </c>
      <c r="D809" s="626" t="s">
        <v>5690</v>
      </c>
      <c r="E809" s="626" t="s">
        <v>5691</v>
      </c>
      <c r="F809" s="629">
        <v>3</v>
      </c>
      <c r="G809" s="629">
        <v>270</v>
      </c>
      <c r="H809" s="629">
        <v>1</v>
      </c>
      <c r="I809" s="629">
        <v>90</v>
      </c>
      <c r="J809" s="629"/>
      <c r="K809" s="629"/>
      <c r="L809" s="629"/>
      <c r="M809" s="629"/>
      <c r="N809" s="629"/>
      <c r="O809" s="629"/>
      <c r="P809" s="642"/>
      <c r="Q809" s="630"/>
    </row>
    <row r="810" spans="1:17" ht="14.4" customHeight="1" x14ac:dyDescent="0.3">
      <c r="A810" s="625" t="s">
        <v>526</v>
      </c>
      <c r="B810" s="626" t="s">
        <v>5882</v>
      </c>
      <c r="C810" s="626" t="s">
        <v>5377</v>
      </c>
      <c r="D810" s="626" t="s">
        <v>5557</v>
      </c>
      <c r="E810" s="626" t="s">
        <v>5558</v>
      </c>
      <c r="F810" s="629">
        <v>5</v>
      </c>
      <c r="G810" s="629">
        <v>15960</v>
      </c>
      <c r="H810" s="629">
        <v>1</v>
      </c>
      <c r="I810" s="629">
        <v>3192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526</v>
      </c>
      <c r="B811" s="626" t="s">
        <v>5882</v>
      </c>
      <c r="C811" s="626" t="s">
        <v>5377</v>
      </c>
      <c r="D811" s="626" t="s">
        <v>5692</v>
      </c>
      <c r="E811" s="626" t="s">
        <v>5693</v>
      </c>
      <c r="F811" s="629">
        <v>6</v>
      </c>
      <c r="G811" s="629">
        <v>660</v>
      </c>
      <c r="H811" s="629">
        <v>1</v>
      </c>
      <c r="I811" s="629">
        <v>110</v>
      </c>
      <c r="J811" s="629"/>
      <c r="K811" s="629"/>
      <c r="L811" s="629"/>
      <c r="M811" s="629"/>
      <c r="N811" s="629"/>
      <c r="O811" s="629"/>
      <c r="P811" s="642"/>
      <c r="Q811" s="630"/>
    </row>
    <row r="812" spans="1:17" ht="14.4" customHeight="1" x14ac:dyDescent="0.3">
      <c r="A812" s="625" t="s">
        <v>526</v>
      </c>
      <c r="B812" s="626" t="s">
        <v>5882</v>
      </c>
      <c r="C812" s="626" t="s">
        <v>5377</v>
      </c>
      <c r="D812" s="626" t="s">
        <v>5567</v>
      </c>
      <c r="E812" s="626" t="s">
        <v>5568</v>
      </c>
      <c r="F812" s="629">
        <v>2</v>
      </c>
      <c r="G812" s="629">
        <v>5328</v>
      </c>
      <c r="H812" s="629">
        <v>1</v>
      </c>
      <c r="I812" s="629">
        <v>2664</v>
      </c>
      <c r="J812" s="629"/>
      <c r="K812" s="629"/>
      <c r="L812" s="629"/>
      <c r="M812" s="629"/>
      <c r="N812" s="629"/>
      <c r="O812" s="629"/>
      <c r="P812" s="642"/>
      <c r="Q812" s="630"/>
    </row>
    <row r="813" spans="1:17" ht="14.4" customHeight="1" x14ac:dyDescent="0.3">
      <c r="A813" s="625" t="s">
        <v>526</v>
      </c>
      <c r="B813" s="626" t="s">
        <v>5882</v>
      </c>
      <c r="C813" s="626" t="s">
        <v>5377</v>
      </c>
      <c r="D813" s="626" t="s">
        <v>5571</v>
      </c>
      <c r="E813" s="626" t="s">
        <v>5572</v>
      </c>
      <c r="F813" s="629">
        <v>10</v>
      </c>
      <c r="G813" s="629">
        <v>20400</v>
      </c>
      <c r="H813" s="629">
        <v>1</v>
      </c>
      <c r="I813" s="629">
        <v>2040</v>
      </c>
      <c r="J813" s="629"/>
      <c r="K813" s="629"/>
      <c r="L813" s="629"/>
      <c r="M813" s="629"/>
      <c r="N813" s="629"/>
      <c r="O813" s="629"/>
      <c r="P813" s="642"/>
      <c r="Q813" s="630"/>
    </row>
    <row r="814" spans="1:17" ht="14.4" customHeight="1" x14ac:dyDescent="0.3">
      <c r="A814" s="625" t="s">
        <v>526</v>
      </c>
      <c r="B814" s="626" t="s">
        <v>5882</v>
      </c>
      <c r="C814" s="626" t="s">
        <v>5377</v>
      </c>
      <c r="D814" s="626" t="s">
        <v>5573</v>
      </c>
      <c r="E814" s="626" t="s">
        <v>5574</v>
      </c>
      <c r="F814" s="629">
        <v>1</v>
      </c>
      <c r="G814" s="629">
        <v>2209</v>
      </c>
      <c r="H814" s="629">
        <v>1</v>
      </c>
      <c r="I814" s="629">
        <v>2209</v>
      </c>
      <c r="J814" s="629"/>
      <c r="K814" s="629"/>
      <c r="L814" s="629"/>
      <c r="M814" s="629"/>
      <c r="N814" s="629"/>
      <c r="O814" s="629"/>
      <c r="P814" s="642"/>
      <c r="Q814" s="630"/>
    </row>
    <row r="815" spans="1:17" ht="14.4" customHeight="1" x14ac:dyDescent="0.3">
      <c r="A815" s="625" t="s">
        <v>526</v>
      </c>
      <c r="B815" s="626" t="s">
        <v>5882</v>
      </c>
      <c r="C815" s="626" t="s">
        <v>5377</v>
      </c>
      <c r="D815" s="626" t="s">
        <v>5575</v>
      </c>
      <c r="E815" s="626" t="s">
        <v>5576</v>
      </c>
      <c r="F815" s="629">
        <v>3</v>
      </c>
      <c r="G815" s="629">
        <v>17715</v>
      </c>
      <c r="H815" s="629">
        <v>1</v>
      </c>
      <c r="I815" s="629">
        <v>5905</v>
      </c>
      <c r="J815" s="629"/>
      <c r="K815" s="629"/>
      <c r="L815" s="629"/>
      <c r="M815" s="629"/>
      <c r="N815" s="629"/>
      <c r="O815" s="629"/>
      <c r="P815" s="642"/>
      <c r="Q815" s="630"/>
    </row>
    <row r="816" spans="1:17" ht="14.4" customHeight="1" x14ac:dyDescent="0.3">
      <c r="A816" s="625" t="s">
        <v>526</v>
      </c>
      <c r="B816" s="626" t="s">
        <v>5882</v>
      </c>
      <c r="C816" s="626" t="s">
        <v>5377</v>
      </c>
      <c r="D816" s="626" t="s">
        <v>5696</v>
      </c>
      <c r="E816" s="626" t="s">
        <v>5697</v>
      </c>
      <c r="F816" s="629">
        <v>1</v>
      </c>
      <c r="G816" s="629">
        <v>468</v>
      </c>
      <c r="H816" s="629">
        <v>1</v>
      </c>
      <c r="I816" s="629">
        <v>468</v>
      </c>
      <c r="J816" s="629"/>
      <c r="K816" s="629"/>
      <c r="L816" s="629"/>
      <c r="M816" s="629"/>
      <c r="N816" s="629"/>
      <c r="O816" s="629"/>
      <c r="P816" s="642"/>
      <c r="Q816" s="630"/>
    </row>
    <row r="817" spans="1:17" ht="14.4" customHeight="1" x14ac:dyDescent="0.3">
      <c r="A817" s="625" t="s">
        <v>526</v>
      </c>
      <c r="B817" s="626" t="s">
        <v>5882</v>
      </c>
      <c r="C817" s="626" t="s">
        <v>5377</v>
      </c>
      <c r="D817" s="626" t="s">
        <v>5581</v>
      </c>
      <c r="E817" s="626" t="s">
        <v>5582</v>
      </c>
      <c r="F817" s="629">
        <v>6</v>
      </c>
      <c r="G817" s="629">
        <v>5040</v>
      </c>
      <c r="H817" s="629">
        <v>1</v>
      </c>
      <c r="I817" s="629">
        <v>840</v>
      </c>
      <c r="J817" s="629"/>
      <c r="K817" s="629"/>
      <c r="L817" s="629"/>
      <c r="M817" s="629"/>
      <c r="N817" s="629"/>
      <c r="O817" s="629"/>
      <c r="P817" s="642"/>
      <c r="Q817" s="630"/>
    </row>
    <row r="818" spans="1:17" ht="14.4" customHeight="1" x14ac:dyDescent="0.3">
      <c r="A818" s="625" t="s">
        <v>526</v>
      </c>
      <c r="B818" s="626" t="s">
        <v>5882</v>
      </c>
      <c r="C818" s="626" t="s">
        <v>5377</v>
      </c>
      <c r="D818" s="626" t="s">
        <v>6413</v>
      </c>
      <c r="E818" s="626" t="s">
        <v>6414</v>
      </c>
      <c r="F818" s="629">
        <v>1</v>
      </c>
      <c r="G818" s="629">
        <v>2354</v>
      </c>
      <c r="H818" s="629">
        <v>1</v>
      </c>
      <c r="I818" s="629">
        <v>2354</v>
      </c>
      <c r="J818" s="629"/>
      <c r="K818" s="629"/>
      <c r="L818" s="629"/>
      <c r="M818" s="629"/>
      <c r="N818" s="629"/>
      <c r="O818" s="629"/>
      <c r="P818" s="642"/>
      <c r="Q818" s="630"/>
    </row>
    <row r="819" spans="1:17" ht="14.4" customHeight="1" x14ac:dyDescent="0.3">
      <c r="A819" s="625" t="s">
        <v>526</v>
      </c>
      <c r="B819" s="626" t="s">
        <v>5882</v>
      </c>
      <c r="C819" s="626" t="s">
        <v>5377</v>
      </c>
      <c r="D819" s="626" t="s">
        <v>5587</v>
      </c>
      <c r="E819" s="626" t="s">
        <v>5588</v>
      </c>
      <c r="F819" s="629">
        <v>2</v>
      </c>
      <c r="G819" s="629">
        <v>7074</v>
      </c>
      <c r="H819" s="629">
        <v>1</v>
      </c>
      <c r="I819" s="629">
        <v>3537</v>
      </c>
      <c r="J819" s="629"/>
      <c r="K819" s="629"/>
      <c r="L819" s="629"/>
      <c r="M819" s="629"/>
      <c r="N819" s="629"/>
      <c r="O819" s="629"/>
      <c r="P819" s="642"/>
      <c r="Q819" s="630"/>
    </row>
    <row r="820" spans="1:17" ht="14.4" customHeight="1" x14ac:dyDescent="0.3">
      <c r="A820" s="625" t="s">
        <v>526</v>
      </c>
      <c r="B820" s="626" t="s">
        <v>5882</v>
      </c>
      <c r="C820" s="626" t="s">
        <v>5377</v>
      </c>
      <c r="D820" s="626" t="s">
        <v>6415</v>
      </c>
      <c r="E820" s="626" t="s">
        <v>6416</v>
      </c>
      <c r="F820" s="629">
        <v>1</v>
      </c>
      <c r="G820" s="629">
        <v>7960</v>
      </c>
      <c r="H820" s="629">
        <v>1</v>
      </c>
      <c r="I820" s="629">
        <v>7960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526</v>
      </c>
      <c r="B821" s="626" t="s">
        <v>5882</v>
      </c>
      <c r="C821" s="626" t="s">
        <v>5377</v>
      </c>
      <c r="D821" s="626" t="s">
        <v>5404</v>
      </c>
      <c r="E821" s="626" t="s">
        <v>5405</v>
      </c>
      <c r="F821" s="629">
        <v>412</v>
      </c>
      <c r="G821" s="629">
        <v>94760</v>
      </c>
      <c r="H821" s="629">
        <v>1</v>
      </c>
      <c r="I821" s="629">
        <v>230</v>
      </c>
      <c r="J821" s="629">
        <v>432</v>
      </c>
      <c r="K821" s="629">
        <v>99792</v>
      </c>
      <c r="L821" s="629">
        <v>1.0531025749261291</v>
      </c>
      <c r="M821" s="629">
        <v>231</v>
      </c>
      <c r="N821" s="629">
        <v>397</v>
      </c>
      <c r="O821" s="629">
        <v>92102</v>
      </c>
      <c r="P821" s="642">
        <v>0.97195018995356686</v>
      </c>
      <c r="Q821" s="630">
        <v>231.99496221662469</v>
      </c>
    </row>
    <row r="822" spans="1:17" ht="14.4" customHeight="1" x14ac:dyDescent="0.3">
      <c r="A822" s="625" t="s">
        <v>526</v>
      </c>
      <c r="B822" s="626" t="s">
        <v>5882</v>
      </c>
      <c r="C822" s="626" t="s">
        <v>5377</v>
      </c>
      <c r="D822" s="626" t="s">
        <v>6417</v>
      </c>
      <c r="E822" s="626" t="s">
        <v>6418</v>
      </c>
      <c r="F822" s="629">
        <v>1</v>
      </c>
      <c r="G822" s="629">
        <v>4031</v>
      </c>
      <c r="H822" s="629">
        <v>1</v>
      </c>
      <c r="I822" s="629">
        <v>4031</v>
      </c>
      <c r="J822" s="629"/>
      <c r="K822" s="629"/>
      <c r="L822" s="629"/>
      <c r="M822" s="629"/>
      <c r="N822" s="629"/>
      <c r="O822" s="629"/>
      <c r="P822" s="642"/>
      <c r="Q822" s="630"/>
    </row>
    <row r="823" spans="1:17" ht="14.4" customHeight="1" x14ac:dyDescent="0.3">
      <c r="A823" s="625" t="s">
        <v>526</v>
      </c>
      <c r="B823" s="626" t="s">
        <v>5882</v>
      </c>
      <c r="C823" s="626" t="s">
        <v>5377</v>
      </c>
      <c r="D823" s="626" t="s">
        <v>5599</v>
      </c>
      <c r="E823" s="626" t="s">
        <v>5600</v>
      </c>
      <c r="F823" s="629">
        <v>2</v>
      </c>
      <c r="G823" s="629">
        <v>6872</v>
      </c>
      <c r="H823" s="629">
        <v>1</v>
      </c>
      <c r="I823" s="629">
        <v>3436</v>
      </c>
      <c r="J823" s="629"/>
      <c r="K823" s="629"/>
      <c r="L823" s="629"/>
      <c r="M823" s="629"/>
      <c r="N823" s="629"/>
      <c r="O823" s="629"/>
      <c r="P823" s="642"/>
      <c r="Q823" s="630"/>
    </row>
    <row r="824" spans="1:17" ht="14.4" customHeight="1" x14ac:dyDescent="0.3">
      <c r="A824" s="625" t="s">
        <v>526</v>
      </c>
      <c r="B824" s="626" t="s">
        <v>5882</v>
      </c>
      <c r="C824" s="626" t="s">
        <v>5377</v>
      </c>
      <c r="D824" s="626" t="s">
        <v>5603</v>
      </c>
      <c r="E824" s="626" t="s">
        <v>5604</v>
      </c>
      <c r="F824" s="629">
        <v>6</v>
      </c>
      <c r="G824" s="629">
        <v>63174</v>
      </c>
      <c r="H824" s="629">
        <v>1</v>
      </c>
      <c r="I824" s="629">
        <v>10529</v>
      </c>
      <c r="J824" s="629"/>
      <c r="K824" s="629"/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526</v>
      </c>
      <c r="B825" s="626" t="s">
        <v>5882</v>
      </c>
      <c r="C825" s="626" t="s">
        <v>5377</v>
      </c>
      <c r="D825" s="626" t="s">
        <v>5607</v>
      </c>
      <c r="E825" s="626" t="s">
        <v>5608</v>
      </c>
      <c r="F825" s="629">
        <v>2</v>
      </c>
      <c r="G825" s="629">
        <v>10140</v>
      </c>
      <c r="H825" s="629">
        <v>1</v>
      </c>
      <c r="I825" s="629">
        <v>5070</v>
      </c>
      <c r="J825" s="629"/>
      <c r="K825" s="629"/>
      <c r="L825" s="629"/>
      <c r="M825" s="629"/>
      <c r="N825" s="629"/>
      <c r="O825" s="629"/>
      <c r="P825" s="642"/>
      <c r="Q825" s="630"/>
    </row>
    <row r="826" spans="1:17" ht="14.4" customHeight="1" x14ac:dyDescent="0.3">
      <c r="A826" s="625" t="s">
        <v>526</v>
      </c>
      <c r="B826" s="626" t="s">
        <v>5882</v>
      </c>
      <c r="C826" s="626" t="s">
        <v>5377</v>
      </c>
      <c r="D826" s="626" t="s">
        <v>5609</v>
      </c>
      <c r="E826" s="626" t="s">
        <v>5610</v>
      </c>
      <c r="F826" s="629">
        <v>2</v>
      </c>
      <c r="G826" s="629">
        <v>4714</v>
      </c>
      <c r="H826" s="629">
        <v>1</v>
      </c>
      <c r="I826" s="629">
        <v>2357</v>
      </c>
      <c r="J826" s="629"/>
      <c r="K826" s="629"/>
      <c r="L826" s="629"/>
      <c r="M826" s="629"/>
      <c r="N826" s="629"/>
      <c r="O826" s="629"/>
      <c r="P826" s="642"/>
      <c r="Q826" s="630"/>
    </row>
    <row r="827" spans="1:17" ht="14.4" customHeight="1" x14ac:dyDescent="0.3">
      <c r="A827" s="625" t="s">
        <v>526</v>
      </c>
      <c r="B827" s="626" t="s">
        <v>5882</v>
      </c>
      <c r="C827" s="626" t="s">
        <v>5377</v>
      </c>
      <c r="D827" s="626" t="s">
        <v>5611</v>
      </c>
      <c r="E827" s="626" t="s">
        <v>5612</v>
      </c>
      <c r="F827" s="629">
        <v>1</v>
      </c>
      <c r="G827" s="629">
        <v>502</v>
      </c>
      <c r="H827" s="629">
        <v>1</v>
      </c>
      <c r="I827" s="629">
        <v>502</v>
      </c>
      <c r="J827" s="629"/>
      <c r="K827" s="629"/>
      <c r="L827" s="629"/>
      <c r="M827" s="629"/>
      <c r="N827" s="629"/>
      <c r="O827" s="629"/>
      <c r="P827" s="642"/>
      <c r="Q827" s="630"/>
    </row>
    <row r="828" spans="1:17" ht="14.4" customHeight="1" x14ac:dyDescent="0.3">
      <c r="A828" s="625" t="s">
        <v>526</v>
      </c>
      <c r="B828" s="626" t="s">
        <v>5882</v>
      </c>
      <c r="C828" s="626" t="s">
        <v>5377</v>
      </c>
      <c r="D828" s="626" t="s">
        <v>5613</v>
      </c>
      <c r="E828" s="626" t="s">
        <v>5614</v>
      </c>
      <c r="F828" s="629">
        <v>5</v>
      </c>
      <c r="G828" s="629">
        <v>76330</v>
      </c>
      <c r="H828" s="629">
        <v>1</v>
      </c>
      <c r="I828" s="629">
        <v>15266</v>
      </c>
      <c r="J828" s="629"/>
      <c r="K828" s="629"/>
      <c r="L828" s="629"/>
      <c r="M828" s="629"/>
      <c r="N828" s="629"/>
      <c r="O828" s="629"/>
      <c r="P828" s="642"/>
      <c r="Q828" s="630"/>
    </row>
    <row r="829" spans="1:17" ht="14.4" customHeight="1" x14ac:dyDescent="0.3">
      <c r="A829" s="625" t="s">
        <v>526</v>
      </c>
      <c r="B829" s="626" t="s">
        <v>5882</v>
      </c>
      <c r="C829" s="626" t="s">
        <v>5377</v>
      </c>
      <c r="D829" s="626" t="s">
        <v>6419</v>
      </c>
      <c r="E829" s="626" t="s">
        <v>6420</v>
      </c>
      <c r="F829" s="629">
        <v>1</v>
      </c>
      <c r="G829" s="629">
        <v>2372</v>
      </c>
      <c r="H829" s="629">
        <v>1</v>
      </c>
      <c r="I829" s="629">
        <v>2372</v>
      </c>
      <c r="J829" s="629"/>
      <c r="K829" s="629"/>
      <c r="L829" s="629"/>
      <c r="M829" s="629"/>
      <c r="N829" s="629"/>
      <c r="O829" s="629"/>
      <c r="P829" s="642"/>
      <c r="Q829" s="630"/>
    </row>
    <row r="830" spans="1:17" ht="14.4" customHeight="1" x14ac:dyDescent="0.3">
      <c r="A830" s="625" t="s">
        <v>526</v>
      </c>
      <c r="B830" s="626" t="s">
        <v>5882</v>
      </c>
      <c r="C830" s="626" t="s">
        <v>5377</v>
      </c>
      <c r="D830" s="626" t="s">
        <v>5617</v>
      </c>
      <c r="E830" s="626" t="s">
        <v>5618</v>
      </c>
      <c r="F830" s="629">
        <v>2</v>
      </c>
      <c r="G830" s="629">
        <v>1580</v>
      </c>
      <c r="H830" s="629">
        <v>1</v>
      </c>
      <c r="I830" s="629">
        <v>790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526</v>
      </c>
      <c r="B831" s="626" t="s">
        <v>5882</v>
      </c>
      <c r="C831" s="626" t="s">
        <v>5377</v>
      </c>
      <c r="D831" s="626" t="s">
        <v>5619</v>
      </c>
      <c r="E831" s="626" t="s">
        <v>5620</v>
      </c>
      <c r="F831" s="629">
        <v>1</v>
      </c>
      <c r="G831" s="629">
        <v>6753</v>
      </c>
      <c r="H831" s="629">
        <v>1</v>
      </c>
      <c r="I831" s="629">
        <v>6753</v>
      </c>
      <c r="J831" s="629"/>
      <c r="K831" s="629"/>
      <c r="L831" s="629"/>
      <c r="M831" s="629"/>
      <c r="N831" s="629"/>
      <c r="O831" s="629"/>
      <c r="P831" s="642"/>
      <c r="Q831" s="630"/>
    </row>
    <row r="832" spans="1:17" ht="14.4" customHeight="1" x14ac:dyDescent="0.3">
      <c r="A832" s="625" t="s">
        <v>526</v>
      </c>
      <c r="B832" s="626" t="s">
        <v>5882</v>
      </c>
      <c r="C832" s="626" t="s">
        <v>5377</v>
      </c>
      <c r="D832" s="626" t="s">
        <v>5870</v>
      </c>
      <c r="E832" s="626" t="s">
        <v>5871</v>
      </c>
      <c r="F832" s="629">
        <v>1</v>
      </c>
      <c r="G832" s="629">
        <v>1756</v>
      </c>
      <c r="H832" s="629">
        <v>1</v>
      </c>
      <c r="I832" s="629">
        <v>1756</v>
      </c>
      <c r="J832" s="629"/>
      <c r="K832" s="629"/>
      <c r="L832" s="629"/>
      <c r="M832" s="629"/>
      <c r="N832" s="629"/>
      <c r="O832" s="629"/>
      <c r="P832" s="642"/>
      <c r="Q832" s="630"/>
    </row>
    <row r="833" spans="1:17" ht="14.4" customHeight="1" x14ac:dyDescent="0.3">
      <c r="A833" s="625" t="s">
        <v>526</v>
      </c>
      <c r="B833" s="626" t="s">
        <v>5882</v>
      </c>
      <c r="C833" s="626" t="s">
        <v>5377</v>
      </c>
      <c r="D833" s="626" t="s">
        <v>6421</v>
      </c>
      <c r="E833" s="626" t="s">
        <v>6422</v>
      </c>
      <c r="F833" s="629">
        <v>2</v>
      </c>
      <c r="G833" s="629">
        <v>4374</v>
      </c>
      <c r="H833" s="629">
        <v>1</v>
      </c>
      <c r="I833" s="629">
        <v>2187</v>
      </c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526</v>
      </c>
      <c r="B834" s="626" t="s">
        <v>5882</v>
      </c>
      <c r="C834" s="626" t="s">
        <v>5377</v>
      </c>
      <c r="D834" s="626" t="s">
        <v>5793</v>
      </c>
      <c r="E834" s="626" t="s">
        <v>5794</v>
      </c>
      <c r="F834" s="629">
        <v>1</v>
      </c>
      <c r="G834" s="629">
        <v>5332</v>
      </c>
      <c r="H834" s="629">
        <v>1</v>
      </c>
      <c r="I834" s="629">
        <v>5332</v>
      </c>
      <c r="J834" s="629"/>
      <c r="K834" s="629"/>
      <c r="L834" s="629"/>
      <c r="M834" s="629"/>
      <c r="N834" s="629"/>
      <c r="O834" s="629"/>
      <c r="P834" s="642"/>
      <c r="Q834" s="630"/>
    </row>
    <row r="835" spans="1:17" ht="14.4" customHeight="1" x14ac:dyDescent="0.3">
      <c r="A835" s="625" t="s">
        <v>526</v>
      </c>
      <c r="B835" s="626" t="s">
        <v>5882</v>
      </c>
      <c r="C835" s="626" t="s">
        <v>5377</v>
      </c>
      <c r="D835" s="626" t="s">
        <v>5797</v>
      </c>
      <c r="E835" s="626" t="s">
        <v>5798</v>
      </c>
      <c r="F835" s="629">
        <v>1</v>
      </c>
      <c r="G835" s="629">
        <v>3775</v>
      </c>
      <c r="H835" s="629">
        <v>1</v>
      </c>
      <c r="I835" s="629">
        <v>3775</v>
      </c>
      <c r="J835" s="629"/>
      <c r="K835" s="629"/>
      <c r="L835" s="629"/>
      <c r="M835" s="629"/>
      <c r="N835" s="629"/>
      <c r="O835" s="629"/>
      <c r="P835" s="642"/>
      <c r="Q835" s="630"/>
    </row>
    <row r="836" spans="1:17" ht="14.4" customHeight="1" x14ac:dyDescent="0.3">
      <c r="A836" s="625" t="s">
        <v>526</v>
      </c>
      <c r="B836" s="626" t="s">
        <v>5882</v>
      </c>
      <c r="C836" s="626" t="s">
        <v>5377</v>
      </c>
      <c r="D836" s="626" t="s">
        <v>5799</v>
      </c>
      <c r="E836" s="626" t="s">
        <v>5800</v>
      </c>
      <c r="F836" s="629">
        <v>1</v>
      </c>
      <c r="G836" s="629">
        <v>5165</v>
      </c>
      <c r="H836" s="629">
        <v>1</v>
      </c>
      <c r="I836" s="629">
        <v>5165</v>
      </c>
      <c r="J836" s="629"/>
      <c r="K836" s="629"/>
      <c r="L836" s="629"/>
      <c r="M836" s="629"/>
      <c r="N836" s="629"/>
      <c r="O836" s="629"/>
      <c r="P836" s="642"/>
      <c r="Q836" s="630"/>
    </row>
    <row r="837" spans="1:17" ht="14.4" customHeight="1" x14ac:dyDescent="0.3">
      <c r="A837" s="625" t="s">
        <v>526</v>
      </c>
      <c r="B837" s="626" t="s">
        <v>5882</v>
      </c>
      <c r="C837" s="626" t="s">
        <v>5377</v>
      </c>
      <c r="D837" s="626" t="s">
        <v>5412</v>
      </c>
      <c r="E837" s="626" t="s">
        <v>5413</v>
      </c>
      <c r="F837" s="629">
        <v>1</v>
      </c>
      <c r="G837" s="629">
        <v>734</v>
      </c>
      <c r="H837" s="629">
        <v>1</v>
      </c>
      <c r="I837" s="629">
        <v>734</v>
      </c>
      <c r="J837" s="629"/>
      <c r="K837" s="629"/>
      <c r="L837" s="629"/>
      <c r="M837" s="629"/>
      <c r="N837" s="629"/>
      <c r="O837" s="629"/>
      <c r="P837" s="642"/>
      <c r="Q837" s="630"/>
    </row>
    <row r="838" spans="1:17" ht="14.4" customHeight="1" x14ac:dyDescent="0.3">
      <c r="A838" s="625" t="s">
        <v>526</v>
      </c>
      <c r="B838" s="626" t="s">
        <v>5882</v>
      </c>
      <c r="C838" s="626" t="s">
        <v>5377</v>
      </c>
      <c r="D838" s="626" t="s">
        <v>5803</v>
      </c>
      <c r="E838" s="626" t="s">
        <v>5804</v>
      </c>
      <c r="F838" s="629">
        <v>1</v>
      </c>
      <c r="G838" s="629">
        <v>3530</v>
      </c>
      <c r="H838" s="629">
        <v>1</v>
      </c>
      <c r="I838" s="629">
        <v>3530</v>
      </c>
      <c r="J838" s="629"/>
      <c r="K838" s="629"/>
      <c r="L838" s="629"/>
      <c r="M838" s="629"/>
      <c r="N838" s="629"/>
      <c r="O838" s="629"/>
      <c r="P838" s="642"/>
      <c r="Q838" s="630"/>
    </row>
    <row r="839" spans="1:17" ht="14.4" customHeight="1" x14ac:dyDescent="0.3">
      <c r="A839" s="625" t="s">
        <v>526</v>
      </c>
      <c r="B839" s="626" t="s">
        <v>5882</v>
      </c>
      <c r="C839" s="626" t="s">
        <v>5377</v>
      </c>
      <c r="D839" s="626" t="s">
        <v>6423</v>
      </c>
      <c r="E839" s="626" t="s">
        <v>6424</v>
      </c>
      <c r="F839" s="629">
        <v>1</v>
      </c>
      <c r="G839" s="629">
        <v>652</v>
      </c>
      <c r="H839" s="629">
        <v>1</v>
      </c>
      <c r="I839" s="629">
        <v>652</v>
      </c>
      <c r="J839" s="629"/>
      <c r="K839" s="629"/>
      <c r="L839" s="629"/>
      <c r="M839" s="629"/>
      <c r="N839" s="629"/>
      <c r="O839" s="629"/>
      <c r="P839" s="642"/>
      <c r="Q839" s="630"/>
    </row>
    <row r="840" spans="1:17" ht="14.4" customHeight="1" x14ac:dyDescent="0.3">
      <c r="A840" s="625" t="s">
        <v>526</v>
      </c>
      <c r="B840" s="626" t="s">
        <v>5882</v>
      </c>
      <c r="C840" s="626" t="s">
        <v>5377</v>
      </c>
      <c r="D840" s="626" t="s">
        <v>6425</v>
      </c>
      <c r="E840" s="626" t="s">
        <v>6426</v>
      </c>
      <c r="F840" s="629">
        <v>1</v>
      </c>
      <c r="G840" s="629">
        <v>1189</v>
      </c>
      <c r="H840" s="629">
        <v>1</v>
      </c>
      <c r="I840" s="629">
        <v>1189</v>
      </c>
      <c r="J840" s="629"/>
      <c r="K840" s="629"/>
      <c r="L840" s="629"/>
      <c r="M840" s="629"/>
      <c r="N840" s="629"/>
      <c r="O840" s="629"/>
      <c r="P840" s="642"/>
      <c r="Q840" s="630"/>
    </row>
    <row r="841" spans="1:17" ht="14.4" customHeight="1" x14ac:dyDescent="0.3">
      <c r="A841" s="625" t="s">
        <v>526</v>
      </c>
      <c r="B841" s="626" t="s">
        <v>5882</v>
      </c>
      <c r="C841" s="626" t="s">
        <v>5377</v>
      </c>
      <c r="D841" s="626" t="s">
        <v>6427</v>
      </c>
      <c r="E841" s="626" t="s">
        <v>6428</v>
      </c>
      <c r="F841" s="629">
        <v>1</v>
      </c>
      <c r="G841" s="629">
        <v>335</v>
      </c>
      <c r="H841" s="629">
        <v>1</v>
      </c>
      <c r="I841" s="629">
        <v>335</v>
      </c>
      <c r="J841" s="629"/>
      <c r="K841" s="629"/>
      <c r="L841" s="629"/>
      <c r="M841" s="629"/>
      <c r="N841" s="629"/>
      <c r="O841" s="629"/>
      <c r="P841" s="642"/>
      <c r="Q841" s="630"/>
    </row>
    <row r="842" spans="1:17" ht="14.4" customHeight="1" x14ac:dyDescent="0.3">
      <c r="A842" s="625" t="s">
        <v>526</v>
      </c>
      <c r="B842" s="626" t="s">
        <v>5882</v>
      </c>
      <c r="C842" s="626" t="s">
        <v>5377</v>
      </c>
      <c r="D842" s="626" t="s">
        <v>6429</v>
      </c>
      <c r="E842" s="626" t="s">
        <v>6430</v>
      </c>
      <c r="F842" s="629">
        <v>1</v>
      </c>
      <c r="G842" s="629">
        <v>5659</v>
      </c>
      <c r="H842" s="629">
        <v>1</v>
      </c>
      <c r="I842" s="629">
        <v>5659</v>
      </c>
      <c r="J842" s="629"/>
      <c r="K842" s="629"/>
      <c r="L842" s="629"/>
      <c r="M842" s="629"/>
      <c r="N842" s="629"/>
      <c r="O842" s="629"/>
      <c r="P842" s="642"/>
      <c r="Q842" s="630"/>
    </row>
    <row r="843" spans="1:17" ht="14.4" customHeight="1" x14ac:dyDescent="0.3">
      <c r="A843" s="625" t="s">
        <v>526</v>
      </c>
      <c r="B843" s="626" t="s">
        <v>5882</v>
      </c>
      <c r="C843" s="626" t="s">
        <v>5377</v>
      </c>
      <c r="D843" s="626" t="s">
        <v>5698</v>
      </c>
      <c r="E843" s="626" t="s">
        <v>5699</v>
      </c>
      <c r="F843" s="629">
        <v>5</v>
      </c>
      <c r="G843" s="629">
        <v>13930</v>
      </c>
      <c r="H843" s="629">
        <v>1</v>
      </c>
      <c r="I843" s="629">
        <v>2786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526</v>
      </c>
      <c r="B844" s="626" t="s">
        <v>5882</v>
      </c>
      <c r="C844" s="626" t="s">
        <v>5377</v>
      </c>
      <c r="D844" s="626" t="s">
        <v>5807</v>
      </c>
      <c r="E844" s="626" t="s">
        <v>5808</v>
      </c>
      <c r="F844" s="629">
        <v>1</v>
      </c>
      <c r="G844" s="629">
        <v>3900</v>
      </c>
      <c r="H844" s="629">
        <v>1</v>
      </c>
      <c r="I844" s="629">
        <v>3900</v>
      </c>
      <c r="J844" s="629"/>
      <c r="K844" s="629"/>
      <c r="L844" s="629"/>
      <c r="M844" s="629"/>
      <c r="N844" s="629"/>
      <c r="O844" s="629"/>
      <c r="P844" s="642"/>
      <c r="Q844" s="630"/>
    </row>
    <row r="845" spans="1:17" ht="14.4" customHeight="1" x14ac:dyDescent="0.3">
      <c r="A845" s="625" t="s">
        <v>526</v>
      </c>
      <c r="B845" s="626" t="s">
        <v>5882</v>
      </c>
      <c r="C845" s="626" t="s">
        <v>5377</v>
      </c>
      <c r="D845" s="626" t="s">
        <v>5621</v>
      </c>
      <c r="E845" s="626" t="s">
        <v>5622</v>
      </c>
      <c r="F845" s="629">
        <v>9</v>
      </c>
      <c r="G845" s="629">
        <v>133416</v>
      </c>
      <c r="H845" s="629">
        <v>1</v>
      </c>
      <c r="I845" s="629">
        <v>14824</v>
      </c>
      <c r="J845" s="629">
        <v>1</v>
      </c>
      <c r="K845" s="629">
        <v>14860</v>
      </c>
      <c r="L845" s="629">
        <v>0.11138094381483481</v>
      </c>
      <c r="M845" s="629">
        <v>14860</v>
      </c>
      <c r="N845" s="629"/>
      <c r="O845" s="629"/>
      <c r="P845" s="642"/>
      <c r="Q845" s="630"/>
    </row>
    <row r="846" spans="1:17" ht="14.4" customHeight="1" x14ac:dyDescent="0.3">
      <c r="A846" s="625" t="s">
        <v>526</v>
      </c>
      <c r="B846" s="626" t="s">
        <v>5882</v>
      </c>
      <c r="C846" s="626" t="s">
        <v>5377</v>
      </c>
      <c r="D846" s="626" t="s">
        <v>5700</v>
      </c>
      <c r="E846" s="626" t="s">
        <v>5701</v>
      </c>
      <c r="F846" s="629">
        <v>10</v>
      </c>
      <c r="G846" s="629">
        <v>6710</v>
      </c>
      <c r="H846" s="629">
        <v>1</v>
      </c>
      <c r="I846" s="629">
        <v>671</v>
      </c>
      <c r="J846" s="629"/>
      <c r="K846" s="629"/>
      <c r="L846" s="629"/>
      <c r="M846" s="629"/>
      <c r="N846" s="629"/>
      <c r="O846" s="629"/>
      <c r="P846" s="642"/>
      <c r="Q846" s="630"/>
    </row>
    <row r="847" spans="1:17" ht="14.4" customHeight="1" x14ac:dyDescent="0.3">
      <c r="A847" s="625" t="s">
        <v>526</v>
      </c>
      <c r="B847" s="626" t="s">
        <v>5882</v>
      </c>
      <c r="C847" s="626" t="s">
        <v>5377</v>
      </c>
      <c r="D847" s="626" t="s">
        <v>6431</v>
      </c>
      <c r="E847" s="626" t="s">
        <v>6432</v>
      </c>
      <c r="F847" s="629">
        <v>339</v>
      </c>
      <c r="G847" s="629">
        <v>10833084</v>
      </c>
      <c r="H847" s="629">
        <v>1</v>
      </c>
      <c r="I847" s="629">
        <v>31956</v>
      </c>
      <c r="J847" s="629">
        <v>373</v>
      </c>
      <c r="K847" s="629">
        <v>11922156</v>
      </c>
      <c r="L847" s="629">
        <v>1.1005320368604177</v>
      </c>
      <c r="M847" s="629">
        <v>31962.884718498659</v>
      </c>
      <c r="N847" s="629">
        <v>338</v>
      </c>
      <c r="O847" s="629">
        <v>10804484</v>
      </c>
      <c r="P847" s="642">
        <v>0.99735993923798616</v>
      </c>
      <c r="Q847" s="630">
        <v>31965.928994082838</v>
      </c>
    </row>
    <row r="848" spans="1:17" ht="14.4" customHeight="1" x14ac:dyDescent="0.3">
      <c r="A848" s="625" t="s">
        <v>526</v>
      </c>
      <c r="B848" s="626" t="s">
        <v>5882</v>
      </c>
      <c r="C848" s="626" t="s">
        <v>5377</v>
      </c>
      <c r="D848" s="626" t="s">
        <v>6433</v>
      </c>
      <c r="E848" s="626" t="s">
        <v>6434</v>
      </c>
      <c r="F848" s="629">
        <v>1</v>
      </c>
      <c r="G848" s="629">
        <v>1971</v>
      </c>
      <c r="H848" s="629">
        <v>1</v>
      </c>
      <c r="I848" s="629">
        <v>1971</v>
      </c>
      <c r="J848" s="629"/>
      <c r="K848" s="629"/>
      <c r="L848" s="629"/>
      <c r="M848" s="629"/>
      <c r="N848" s="629"/>
      <c r="O848" s="629"/>
      <c r="P848" s="642"/>
      <c r="Q848" s="630"/>
    </row>
    <row r="849" spans="1:17" ht="14.4" customHeight="1" x14ac:dyDescent="0.3">
      <c r="A849" s="625" t="s">
        <v>526</v>
      </c>
      <c r="B849" s="626" t="s">
        <v>5882</v>
      </c>
      <c r="C849" s="626" t="s">
        <v>5377</v>
      </c>
      <c r="D849" s="626" t="s">
        <v>6435</v>
      </c>
      <c r="E849" s="626" t="s">
        <v>6436</v>
      </c>
      <c r="F849" s="629">
        <v>2</v>
      </c>
      <c r="G849" s="629">
        <v>6228</v>
      </c>
      <c r="H849" s="629">
        <v>1</v>
      </c>
      <c r="I849" s="629">
        <v>3114</v>
      </c>
      <c r="J849" s="629"/>
      <c r="K849" s="629"/>
      <c r="L849" s="629"/>
      <c r="M849" s="629"/>
      <c r="N849" s="629"/>
      <c r="O849" s="629"/>
      <c r="P849" s="642"/>
      <c r="Q849" s="630"/>
    </row>
    <row r="850" spans="1:17" ht="14.4" customHeight="1" x14ac:dyDescent="0.3">
      <c r="A850" s="625" t="s">
        <v>526</v>
      </c>
      <c r="B850" s="626" t="s">
        <v>5882</v>
      </c>
      <c r="C850" s="626" t="s">
        <v>5377</v>
      </c>
      <c r="D850" s="626" t="s">
        <v>6437</v>
      </c>
      <c r="E850" s="626" t="s">
        <v>6438</v>
      </c>
      <c r="F850" s="629">
        <v>114</v>
      </c>
      <c r="G850" s="629">
        <v>0</v>
      </c>
      <c r="H850" s="629"/>
      <c r="I850" s="629">
        <v>0</v>
      </c>
      <c r="J850" s="629">
        <v>114</v>
      </c>
      <c r="K850" s="629">
        <v>0</v>
      </c>
      <c r="L850" s="629"/>
      <c r="M850" s="629">
        <v>0</v>
      </c>
      <c r="N850" s="629">
        <v>101</v>
      </c>
      <c r="O850" s="629">
        <v>0</v>
      </c>
      <c r="P850" s="642"/>
      <c r="Q850" s="630">
        <v>0</v>
      </c>
    </row>
    <row r="851" spans="1:17" ht="14.4" customHeight="1" x14ac:dyDescent="0.3">
      <c r="A851" s="625" t="s">
        <v>526</v>
      </c>
      <c r="B851" s="626" t="s">
        <v>5882</v>
      </c>
      <c r="C851" s="626" t="s">
        <v>5377</v>
      </c>
      <c r="D851" s="626" t="s">
        <v>5435</v>
      </c>
      <c r="E851" s="626" t="s">
        <v>5395</v>
      </c>
      <c r="F851" s="629">
        <v>3</v>
      </c>
      <c r="G851" s="629">
        <v>1551</v>
      </c>
      <c r="H851" s="629">
        <v>1</v>
      </c>
      <c r="I851" s="629">
        <v>517</v>
      </c>
      <c r="J851" s="629">
        <v>4</v>
      </c>
      <c r="K851" s="629">
        <v>2072</v>
      </c>
      <c r="L851" s="629">
        <v>1.3359123146357188</v>
      </c>
      <c r="M851" s="629">
        <v>518</v>
      </c>
      <c r="N851" s="629">
        <v>4</v>
      </c>
      <c r="O851" s="629">
        <v>2080</v>
      </c>
      <c r="P851" s="642">
        <v>1.3410702772404901</v>
      </c>
      <c r="Q851" s="630">
        <v>520</v>
      </c>
    </row>
    <row r="852" spans="1:17" ht="14.4" customHeight="1" x14ac:dyDescent="0.3">
      <c r="A852" s="625" t="s">
        <v>526</v>
      </c>
      <c r="B852" s="626" t="s">
        <v>5882</v>
      </c>
      <c r="C852" s="626" t="s">
        <v>5377</v>
      </c>
      <c r="D852" s="626" t="s">
        <v>5704</v>
      </c>
      <c r="E852" s="626" t="s">
        <v>5705</v>
      </c>
      <c r="F852" s="629">
        <v>2</v>
      </c>
      <c r="G852" s="629">
        <v>9782</v>
      </c>
      <c r="H852" s="629">
        <v>1</v>
      </c>
      <c r="I852" s="629">
        <v>4891</v>
      </c>
      <c r="J852" s="629"/>
      <c r="K852" s="629"/>
      <c r="L852" s="629"/>
      <c r="M852" s="629"/>
      <c r="N852" s="629"/>
      <c r="O852" s="629"/>
      <c r="P852" s="642"/>
      <c r="Q852" s="630"/>
    </row>
    <row r="853" spans="1:17" ht="14.4" customHeight="1" x14ac:dyDescent="0.3">
      <c r="A853" s="625" t="s">
        <v>526</v>
      </c>
      <c r="B853" s="626" t="s">
        <v>5882</v>
      </c>
      <c r="C853" s="626" t="s">
        <v>5377</v>
      </c>
      <c r="D853" s="626" t="s">
        <v>6439</v>
      </c>
      <c r="E853" s="626" t="s">
        <v>6440</v>
      </c>
      <c r="F853" s="629">
        <v>1</v>
      </c>
      <c r="G853" s="629">
        <v>526</v>
      </c>
      <c r="H853" s="629">
        <v>1</v>
      </c>
      <c r="I853" s="629">
        <v>526</v>
      </c>
      <c r="J853" s="629"/>
      <c r="K853" s="629"/>
      <c r="L853" s="629"/>
      <c r="M853" s="629"/>
      <c r="N853" s="629"/>
      <c r="O853" s="629"/>
      <c r="P853" s="642"/>
      <c r="Q853" s="630"/>
    </row>
    <row r="854" spans="1:17" ht="14.4" customHeight="1" x14ac:dyDescent="0.3">
      <c r="A854" s="625" t="s">
        <v>526</v>
      </c>
      <c r="B854" s="626" t="s">
        <v>5882</v>
      </c>
      <c r="C854" s="626" t="s">
        <v>5377</v>
      </c>
      <c r="D854" s="626" t="s">
        <v>6441</v>
      </c>
      <c r="E854" s="626" t="s">
        <v>6442</v>
      </c>
      <c r="F854" s="629">
        <v>2</v>
      </c>
      <c r="G854" s="629">
        <v>0</v>
      </c>
      <c r="H854" s="629"/>
      <c r="I854" s="629">
        <v>0</v>
      </c>
      <c r="J854" s="629">
        <v>6</v>
      </c>
      <c r="K854" s="629">
        <v>0</v>
      </c>
      <c r="L854" s="629"/>
      <c r="M854" s="629">
        <v>0</v>
      </c>
      <c r="N854" s="629">
        <v>12</v>
      </c>
      <c r="O854" s="629">
        <v>0</v>
      </c>
      <c r="P854" s="642"/>
      <c r="Q854" s="630">
        <v>0</v>
      </c>
    </row>
    <row r="855" spans="1:17" ht="14.4" customHeight="1" x14ac:dyDescent="0.3">
      <c r="A855" s="625" t="s">
        <v>526</v>
      </c>
      <c r="B855" s="626" t="s">
        <v>5882</v>
      </c>
      <c r="C855" s="626" t="s">
        <v>5377</v>
      </c>
      <c r="D855" s="626" t="s">
        <v>6443</v>
      </c>
      <c r="E855" s="626" t="s">
        <v>6438</v>
      </c>
      <c r="F855" s="629">
        <v>40</v>
      </c>
      <c r="G855" s="629">
        <v>0</v>
      </c>
      <c r="H855" s="629"/>
      <c r="I855" s="629">
        <v>0</v>
      </c>
      <c r="J855" s="629">
        <v>39</v>
      </c>
      <c r="K855" s="629">
        <v>0</v>
      </c>
      <c r="L855" s="629"/>
      <c r="M855" s="629">
        <v>0</v>
      </c>
      <c r="N855" s="629">
        <v>38</v>
      </c>
      <c r="O855" s="629">
        <v>0</v>
      </c>
      <c r="P855" s="642"/>
      <c r="Q855" s="630">
        <v>0</v>
      </c>
    </row>
    <row r="856" spans="1:17" ht="14.4" customHeight="1" x14ac:dyDescent="0.3">
      <c r="A856" s="625" t="s">
        <v>526</v>
      </c>
      <c r="B856" s="626" t="s">
        <v>5882</v>
      </c>
      <c r="C856" s="626" t="s">
        <v>5377</v>
      </c>
      <c r="D856" s="626" t="s">
        <v>5706</v>
      </c>
      <c r="E856" s="626" t="s">
        <v>5707</v>
      </c>
      <c r="F856" s="629">
        <v>2</v>
      </c>
      <c r="G856" s="629">
        <v>9174</v>
      </c>
      <c r="H856" s="629">
        <v>1</v>
      </c>
      <c r="I856" s="629">
        <v>4587</v>
      </c>
      <c r="J856" s="629"/>
      <c r="K856" s="629"/>
      <c r="L856" s="629"/>
      <c r="M856" s="629"/>
      <c r="N856" s="629"/>
      <c r="O856" s="629"/>
      <c r="P856" s="642"/>
      <c r="Q856" s="630"/>
    </row>
    <row r="857" spans="1:17" ht="14.4" customHeight="1" x14ac:dyDescent="0.3">
      <c r="A857" s="625" t="s">
        <v>526</v>
      </c>
      <c r="B857" s="626" t="s">
        <v>5882</v>
      </c>
      <c r="C857" s="626" t="s">
        <v>5377</v>
      </c>
      <c r="D857" s="626" t="s">
        <v>5708</v>
      </c>
      <c r="E857" s="626" t="s">
        <v>5709</v>
      </c>
      <c r="F857" s="629">
        <v>1</v>
      </c>
      <c r="G857" s="629">
        <v>4256</v>
      </c>
      <c r="H857" s="629">
        <v>1</v>
      </c>
      <c r="I857" s="629">
        <v>4256</v>
      </c>
      <c r="J857" s="629"/>
      <c r="K857" s="629"/>
      <c r="L857" s="629"/>
      <c r="M857" s="629"/>
      <c r="N857" s="629"/>
      <c r="O857" s="629"/>
      <c r="P857" s="642"/>
      <c r="Q857" s="630"/>
    </row>
    <row r="858" spans="1:17" ht="14.4" customHeight="1" x14ac:dyDescent="0.3">
      <c r="A858" s="625" t="s">
        <v>526</v>
      </c>
      <c r="B858" s="626" t="s">
        <v>5882</v>
      </c>
      <c r="C858" s="626" t="s">
        <v>5377</v>
      </c>
      <c r="D858" s="626" t="s">
        <v>5843</v>
      </c>
      <c r="E858" s="626" t="s">
        <v>5844</v>
      </c>
      <c r="F858" s="629">
        <v>2</v>
      </c>
      <c r="G858" s="629">
        <v>1180</v>
      </c>
      <c r="H858" s="629">
        <v>1</v>
      </c>
      <c r="I858" s="629">
        <v>590</v>
      </c>
      <c r="J858" s="629"/>
      <c r="K858" s="629"/>
      <c r="L858" s="629"/>
      <c r="M858" s="629"/>
      <c r="N858" s="629"/>
      <c r="O858" s="629"/>
      <c r="P858" s="642"/>
      <c r="Q858" s="630"/>
    </row>
    <row r="859" spans="1:17" ht="14.4" customHeight="1" x14ac:dyDescent="0.3">
      <c r="A859" s="625" t="s">
        <v>526</v>
      </c>
      <c r="B859" s="626" t="s">
        <v>5882</v>
      </c>
      <c r="C859" s="626" t="s">
        <v>5377</v>
      </c>
      <c r="D859" s="626" t="s">
        <v>5710</v>
      </c>
      <c r="E859" s="626" t="s">
        <v>5711</v>
      </c>
      <c r="F859" s="629">
        <v>2</v>
      </c>
      <c r="G859" s="629">
        <v>2068</v>
      </c>
      <c r="H859" s="629">
        <v>1</v>
      </c>
      <c r="I859" s="629">
        <v>1034</v>
      </c>
      <c r="J859" s="629"/>
      <c r="K859" s="629"/>
      <c r="L859" s="629"/>
      <c r="M859" s="629"/>
      <c r="N859" s="629"/>
      <c r="O859" s="629"/>
      <c r="P859" s="642"/>
      <c r="Q859" s="630"/>
    </row>
    <row r="860" spans="1:17" ht="14.4" customHeight="1" x14ac:dyDescent="0.3">
      <c r="A860" s="625" t="s">
        <v>526</v>
      </c>
      <c r="B860" s="626" t="s">
        <v>5882</v>
      </c>
      <c r="C860" s="626" t="s">
        <v>5377</v>
      </c>
      <c r="D860" s="626" t="s">
        <v>5712</v>
      </c>
      <c r="E860" s="626" t="s">
        <v>5713</v>
      </c>
      <c r="F860" s="629">
        <v>1</v>
      </c>
      <c r="G860" s="629">
        <v>921</v>
      </c>
      <c r="H860" s="629">
        <v>1</v>
      </c>
      <c r="I860" s="629">
        <v>921</v>
      </c>
      <c r="J860" s="629"/>
      <c r="K860" s="629"/>
      <c r="L860" s="629"/>
      <c r="M860" s="629"/>
      <c r="N860" s="629"/>
      <c r="O860" s="629"/>
      <c r="P860" s="642"/>
      <c r="Q860" s="630"/>
    </row>
    <row r="861" spans="1:17" ht="14.4" customHeight="1" x14ac:dyDescent="0.3">
      <c r="A861" s="625" t="s">
        <v>526</v>
      </c>
      <c r="B861" s="626" t="s">
        <v>5882</v>
      </c>
      <c r="C861" s="626" t="s">
        <v>5377</v>
      </c>
      <c r="D861" s="626" t="s">
        <v>5845</v>
      </c>
      <c r="E861" s="626" t="s">
        <v>5846</v>
      </c>
      <c r="F861" s="629">
        <v>2</v>
      </c>
      <c r="G861" s="629">
        <v>4754</v>
      </c>
      <c r="H861" s="629">
        <v>1</v>
      </c>
      <c r="I861" s="629">
        <v>2377</v>
      </c>
      <c r="J861" s="629"/>
      <c r="K861" s="629"/>
      <c r="L861" s="629"/>
      <c r="M861" s="629"/>
      <c r="N861" s="629"/>
      <c r="O861" s="629"/>
      <c r="P861" s="642"/>
      <c r="Q861" s="630"/>
    </row>
    <row r="862" spans="1:17" ht="14.4" customHeight="1" x14ac:dyDescent="0.3">
      <c r="A862" s="625" t="s">
        <v>526</v>
      </c>
      <c r="B862" s="626" t="s">
        <v>5882</v>
      </c>
      <c r="C862" s="626" t="s">
        <v>5377</v>
      </c>
      <c r="D862" s="626" t="s">
        <v>6444</v>
      </c>
      <c r="E862" s="626" t="s">
        <v>6445</v>
      </c>
      <c r="F862" s="629">
        <v>65</v>
      </c>
      <c r="G862" s="629">
        <v>60190</v>
      </c>
      <c r="H862" s="629">
        <v>1</v>
      </c>
      <c r="I862" s="629">
        <v>926</v>
      </c>
      <c r="J862" s="629">
        <v>75</v>
      </c>
      <c r="K862" s="629">
        <v>69675</v>
      </c>
      <c r="L862" s="629">
        <v>1.1575843163316166</v>
      </c>
      <c r="M862" s="629">
        <v>929</v>
      </c>
      <c r="N862" s="629">
        <v>58</v>
      </c>
      <c r="O862" s="629">
        <v>64380</v>
      </c>
      <c r="P862" s="642">
        <v>1.0696128925070609</v>
      </c>
      <c r="Q862" s="630">
        <v>1110</v>
      </c>
    </row>
    <row r="863" spans="1:17" ht="14.4" customHeight="1" x14ac:dyDescent="0.3">
      <c r="A863" s="625" t="s">
        <v>526</v>
      </c>
      <c r="B863" s="626" t="s">
        <v>5882</v>
      </c>
      <c r="C863" s="626" t="s">
        <v>5377</v>
      </c>
      <c r="D863" s="626" t="s">
        <v>6446</v>
      </c>
      <c r="E863" s="626" t="s">
        <v>6447</v>
      </c>
      <c r="F863" s="629">
        <v>1</v>
      </c>
      <c r="G863" s="629">
        <v>3458</v>
      </c>
      <c r="H863" s="629">
        <v>1</v>
      </c>
      <c r="I863" s="629">
        <v>3458</v>
      </c>
      <c r="J863" s="629"/>
      <c r="K863" s="629"/>
      <c r="L863" s="629"/>
      <c r="M863" s="629"/>
      <c r="N863" s="629"/>
      <c r="O863" s="629"/>
      <c r="P863" s="642"/>
      <c r="Q863" s="630"/>
    </row>
    <row r="864" spans="1:17" ht="14.4" customHeight="1" x14ac:dyDescent="0.3">
      <c r="A864" s="625" t="s">
        <v>526</v>
      </c>
      <c r="B864" s="626" t="s">
        <v>5882</v>
      </c>
      <c r="C864" s="626" t="s">
        <v>5377</v>
      </c>
      <c r="D864" s="626" t="s">
        <v>5815</v>
      </c>
      <c r="E864" s="626" t="s">
        <v>5816</v>
      </c>
      <c r="F864" s="629">
        <v>2</v>
      </c>
      <c r="G864" s="629">
        <v>2452</v>
      </c>
      <c r="H864" s="629">
        <v>1</v>
      </c>
      <c r="I864" s="629">
        <v>1226</v>
      </c>
      <c r="J864" s="629"/>
      <c r="K864" s="629"/>
      <c r="L864" s="629"/>
      <c r="M864" s="629"/>
      <c r="N864" s="629"/>
      <c r="O864" s="629"/>
      <c r="P864" s="642"/>
      <c r="Q864" s="630"/>
    </row>
    <row r="865" spans="1:17" ht="14.4" customHeight="1" x14ac:dyDescent="0.3">
      <c r="A865" s="625" t="s">
        <v>526</v>
      </c>
      <c r="B865" s="626" t="s">
        <v>5882</v>
      </c>
      <c r="C865" s="626" t="s">
        <v>5377</v>
      </c>
      <c r="D865" s="626" t="s">
        <v>6448</v>
      </c>
      <c r="E865" s="626" t="s">
        <v>6438</v>
      </c>
      <c r="F865" s="629">
        <v>4</v>
      </c>
      <c r="G865" s="629">
        <v>0</v>
      </c>
      <c r="H865" s="629"/>
      <c r="I865" s="629">
        <v>0</v>
      </c>
      <c r="J865" s="629">
        <v>6</v>
      </c>
      <c r="K865" s="629">
        <v>0</v>
      </c>
      <c r="L865" s="629"/>
      <c r="M865" s="629">
        <v>0</v>
      </c>
      <c r="N865" s="629">
        <v>8</v>
      </c>
      <c r="O865" s="629">
        <v>0</v>
      </c>
      <c r="P865" s="642"/>
      <c r="Q865" s="630">
        <v>0</v>
      </c>
    </row>
    <row r="866" spans="1:17" ht="14.4" customHeight="1" x14ac:dyDescent="0.3">
      <c r="A866" s="625" t="s">
        <v>526</v>
      </c>
      <c r="B866" s="626" t="s">
        <v>5882</v>
      </c>
      <c r="C866" s="626" t="s">
        <v>5377</v>
      </c>
      <c r="D866" s="626" t="s">
        <v>6449</v>
      </c>
      <c r="E866" s="626" t="s">
        <v>6450</v>
      </c>
      <c r="F866" s="629">
        <v>57</v>
      </c>
      <c r="G866" s="629">
        <v>0</v>
      </c>
      <c r="H866" s="629"/>
      <c r="I866" s="629">
        <v>0</v>
      </c>
      <c r="J866" s="629">
        <v>37</v>
      </c>
      <c r="K866" s="629">
        <v>0</v>
      </c>
      <c r="L866" s="629"/>
      <c r="M866" s="629">
        <v>0</v>
      </c>
      <c r="N866" s="629">
        <v>32</v>
      </c>
      <c r="O866" s="629">
        <v>0</v>
      </c>
      <c r="P866" s="642"/>
      <c r="Q866" s="630">
        <v>0</v>
      </c>
    </row>
    <row r="867" spans="1:17" ht="14.4" customHeight="1" x14ac:dyDescent="0.3">
      <c r="A867" s="625" t="s">
        <v>526</v>
      </c>
      <c r="B867" s="626" t="s">
        <v>5882</v>
      </c>
      <c r="C867" s="626" t="s">
        <v>5377</v>
      </c>
      <c r="D867" s="626" t="s">
        <v>5718</v>
      </c>
      <c r="E867" s="626" t="s">
        <v>5719</v>
      </c>
      <c r="F867" s="629">
        <v>2</v>
      </c>
      <c r="G867" s="629">
        <v>612</v>
      </c>
      <c r="H867" s="629">
        <v>1</v>
      </c>
      <c r="I867" s="629">
        <v>306</v>
      </c>
      <c r="J867" s="629"/>
      <c r="K867" s="629"/>
      <c r="L867" s="629"/>
      <c r="M867" s="629"/>
      <c r="N867" s="629"/>
      <c r="O867" s="629"/>
      <c r="P867" s="642"/>
      <c r="Q867" s="630"/>
    </row>
    <row r="868" spans="1:17" ht="14.4" customHeight="1" x14ac:dyDescent="0.3">
      <c r="A868" s="625" t="s">
        <v>526</v>
      </c>
      <c r="B868" s="626" t="s">
        <v>5882</v>
      </c>
      <c r="C868" s="626" t="s">
        <v>5377</v>
      </c>
      <c r="D868" s="626" t="s">
        <v>6451</v>
      </c>
      <c r="E868" s="626" t="s">
        <v>6452</v>
      </c>
      <c r="F868" s="629">
        <v>3</v>
      </c>
      <c r="G868" s="629">
        <v>978</v>
      </c>
      <c r="H868" s="629">
        <v>1</v>
      </c>
      <c r="I868" s="629">
        <v>326</v>
      </c>
      <c r="J868" s="629"/>
      <c r="K868" s="629"/>
      <c r="L868" s="629"/>
      <c r="M868" s="629"/>
      <c r="N868" s="629"/>
      <c r="O868" s="629"/>
      <c r="P868" s="642"/>
      <c r="Q868" s="630"/>
    </row>
    <row r="869" spans="1:17" ht="14.4" customHeight="1" x14ac:dyDescent="0.3">
      <c r="A869" s="625" t="s">
        <v>526</v>
      </c>
      <c r="B869" s="626" t="s">
        <v>5882</v>
      </c>
      <c r="C869" s="626" t="s">
        <v>5377</v>
      </c>
      <c r="D869" s="626" t="s">
        <v>6453</v>
      </c>
      <c r="E869" s="626" t="s">
        <v>6454</v>
      </c>
      <c r="F869" s="629">
        <v>1</v>
      </c>
      <c r="G869" s="629">
        <v>2536</v>
      </c>
      <c r="H869" s="629">
        <v>1</v>
      </c>
      <c r="I869" s="629">
        <v>2536</v>
      </c>
      <c r="J869" s="629"/>
      <c r="K869" s="629"/>
      <c r="L869" s="629"/>
      <c r="M869" s="629"/>
      <c r="N869" s="629"/>
      <c r="O869" s="629"/>
      <c r="P869" s="642"/>
      <c r="Q869" s="630"/>
    </row>
    <row r="870" spans="1:17" ht="14.4" customHeight="1" x14ac:dyDescent="0.3">
      <c r="A870" s="625" t="s">
        <v>526</v>
      </c>
      <c r="B870" s="626" t="s">
        <v>5882</v>
      </c>
      <c r="C870" s="626" t="s">
        <v>5377</v>
      </c>
      <c r="D870" s="626" t="s">
        <v>5724</v>
      </c>
      <c r="E870" s="626" t="s">
        <v>5725</v>
      </c>
      <c r="F870" s="629">
        <v>5</v>
      </c>
      <c r="G870" s="629">
        <v>26475</v>
      </c>
      <c r="H870" s="629">
        <v>1</v>
      </c>
      <c r="I870" s="629">
        <v>5295</v>
      </c>
      <c r="J870" s="629"/>
      <c r="K870" s="629"/>
      <c r="L870" s="629"/>
      <c r="M870" s="629"/>
      <c r="N870" s="629"/>
      <c r="O870" s="629"/>
      <c r="P870" s="642"/>
      <c r="Q870" s="630"/>
    </row>
    <row r="871" spans="1:17" ht="14.4" customHeight="1" x14ac:dyDescent="0.3">
      <c r="A871" s="625" t="s">
        <v>526</v>
      </c>
      <c r="B871" s="626" t="s">
        <v>5882</v>
      </c>
      <c r="C871" s="626" t="s">
        <v>5377</v>
      </c>
      <c r="D871" s="626" t="s">
        <v>5726</v>
      </c>
      <c r="E871" s="626" t="s">
        <v>5725</v>
      </c>
      <c r="F871" s="629">
        <v>1</v>
      </c>
      <c r="G871" s="629">
        <v>552</v>
      </c>
      <c r="H871" s="629">
        <v>1</v>
      </c>
      <c r="I871" s="629">
        <v>552</v>
      </c>
      <c r="J871" s="629"/>
      <c r="K871" s="629"/>
      <c r="L871" s="629"/>
      <c r="M871" s="629"/>
      <c r="N871" s="629"/>
      <c r="O871" s="629"/>
      <c r="P871" s="642"/>
      <c r="Q871" s="630"/>
    </row>
    <row r="872" spans="1:17" ht="14.4" customHeight="1" x14ac:dyDescent="0.3">
      <c r="A872" s="625" t="s">
        <v>526</v>
      </c>
      <c r="B872" s="626" t="s">
        <v>5882</v>
      </c>
      <c r="C872" s="626" t="s">
        <v>5377</v>
      </c>
      <c r="D872" s="626" t="s">
        <v>6455</v>
      </c>
      <c r="E872" s="626" t="s">
        <v>6438</v>
      </c>
      <c r="F872" s="629">
        <v>149</v>
      </c>
      <c r="G872" s="629">
        <v>0</v>
      </c>
      <c r="H872" s="629"/>
      <c r="I872" s="629">
        <v>0</v>
      </c>
      <c r="J872" s="629">
        <v>149</v>
      </c>
      <c r="K872" s="629">
        <v>0</v>
      </c>
      <c r="L872" s="629"/>
      <c r="M872" s="629">
        <v>0</v>
      </c>
      <c r="N872" s="629">
        <v>127</v>
      </c>
      <c r="O872" s="629">
        <v>0</v>
      </c>
      <c r="P872" s="642"/>
      <c r="Q872" s="630">
        <v>0</v>
      </c>
    </row>
    <row r="873" spans="1:17" ht="14.4" customHeight="1" x14ac:dyDescent="0.3">
      <c r="A873" s="625" t="s">
        <v>526</v>
      </c>
      <c r="B873" s="626" t="s">
        <v>5882</v>
      </c>
      <c r="C873" s="626" t="s">
        <v>5377</v>
      </c>
      <c r="D873" s="626" t="s">
        <v>5727</v>
      </c>
      <c r="E873" s="626" t="s">
        <v>5728</v>
      </c>
      <c r="F873" s="629">
        <v>2</v>
      </c>
      <c r="G873" s="629">
        <v>612</v>
      </c>
      <c r="H873" s="629">
        <v>1</v>
      </c>
      <c r="I873" s="629">
        <v>306</v>
      </c>
      <c r="J873" s="629"/>
      <c r="K873" s="629"/>
      <c r="L873" s="629"/>
      <c r="M873" s="629"/>
      <c r="N873" s="629"/>
      <c r="O873" s="629"/>
      <c r="P873" s="642"/>
      <c r="Q873" s="630"/>
    </row>
    <row r="874" spans="1:17" ht="14.4" customHeight="1" x14ac:dyDescent="0.3">
      <c r="A874" s="625" t="s">
        <v>526</v>
      </c>
      <c r="B874" s="626" t="s">
        <v>5882</v>
      </c>
      <c r="C874" s="626" t="s">
        <v>5377</v>
      </c>
      <c r="D874" s="626" t="s">
        <v>6456</v>
      </c>
      <c r="E874" s="626" t="s">
        <v>6457</v>
      </c>
      <c r="F874" s="629">
        <v>1</v>
      </c>
      <c r="G874" s="629">
        <v>1340</v>
      </c>
      <c r="H874" s="629">
        <v>1</v>
      </c>
      <c r="I874" s="629">
        <v>1340</v>
      </c>
      <c r="J874" s="629"/>
      <c r="K874" s="629"/>
      <c r="L874" s="629"/>
      <c r="M874" s="629"/>
      <c r="N874" s="629"/>
      <c r="O874" s="629"/>
      <c r="P874" s="642"/>
      <c r="Q874" s="630"/>
    </row>
    <row r="875" spans="1:17" ht="14.4" customHeight="1" x14ac:dyDescent="0.3">
      <c r="A875" s="625" t="s">
        <v>526</v>
      </c>
      <c r="B875" s="626" t="s">
        <v>5882</v>
      </c>
      <c r="C875" s="626" t="s">
        <v>5377</v>
      </c>
      <c r="D875" s="626" t="s">
        <v>5735</v>
      </c>
      <c r="E875" s="626" t="s">
        <v>5736</v>
      </c>
      <c r="F875" s="629">
        <v>3</v>
      </c>
      <c r="G875" s="629">
        <v>888</v>
      </c>
      <c r="H875" s="629">
        <v>1</v>
      </c>
      <c r="I875" s="629">
        <v>296</v>
      </c>
      <c r="J875" s="629"/>
      <c r="K875" s="629"/>
      <c r="L875" s="629"/>
      <c r="M875" s="629"/>
      <c r="N875" s="629"/>
      <c r="O875" s="629"/>
      <c r="P875" s="642"/>
      <c r="Q875" s="630"/>
    </row>
    <row r="876" spans="1:17" ht="14.4" customHeight="1" x14ac:dyDescent="0.3">
      <c r="A876" s="625" t="s">
        <v>526</v>
      </c>
      <c r="B876" s="626" t="s">
        <v>5882</v>
      </c>
      <c r="C876" s="626" t="s">
        <v>5377</v>
      </c>
      <c r="D876" s="626" t="s">
        <v>5853</v>
      </c>
      <c r="E876" s="626" t="s">
        <v>5854</v>
      </c>
      <c r="F876" s="629">
        <v>1</v>
      </c>
      <c r="G876" s="629">
        <v>3096</v>
      </c>
      <c r="H876" s="629">
        <v>1</v>
      </c>
      <c r="I876" s="629">
        <v>3096</v>
      </c>
      <c r="J876" s="629"/>
      <c r="K876" s="629"/>
      <c r="L876" s="629"/>
      <c r="M876" s="629"/>
      <c r="N876" s="629"/>
      <c r="O876" s="629"/>
      <c r="P876" s="642"/>
      <c r="Q876" s="630"/>
    </row>
    <row r="877" spans="1:17" ht="14.4" customHeight="1" x14ac:dyDescent="0.3">
      <c r="A877" s="625" t="s">
        <v>526</v>
      </c>
      <c r="B877" s="626" t="s">
        <v>5882</v>
      </c>
      <c r="C877" s="626" t="s">
        <v>5377</v>
      </c>
      <c r="D877" s="626" t="s">
        <v>5855</v>
      </c>
      <c r="E877" s="626" t="s">
        <v>5856</v>
      </c>
      <c r="F877" s="629">
        <v>1</v>
      </c>
      <c r="G877" s="629">
        <v>347</v>
      </c>
      <c r="H877" s="629">
        <v>1</v>
      </c>
      <c r="I877" s="629">
        <v>347</v>
      </c>
      <c r="J877" s="629"/>
      <c r="K877" s="629"/>
      <c r="L877" s="629"/>
      <c r="M877" s="629"/>
      <c r="N877" s="629"/>
      <c r="O877" s="629"/>
      <c r="P877" s="642"/>
      <c r="Q877" s="630"/>
    </row>
    <row r="878" spans="1:17" ht="14.4" customHeight="1" x14ac:dyDescent="0.3">
      <c r="A878" s="625" t="s">
        <v>526</v>
      </c>
      <c r="B878" s="626" t="s">
        <v>5882</v>
      </c>
      <c r="C878" s="626" t="s">
        <v>5377</v>
      </c>
      <c r="D878" s="626" t="s">
        <v>6458</v>
      </c>
      <c r="E878" s="626" t="s">
        <v>6459</v>
      </c>
      <c r="F878" s="629">
        <v>724</v>
      </c>
      <c r="G878" s="629">
        <v>17344144</v>
      </c>
      <c r="H878" s="629">
        <v>1</v>
      </c>
      <c r="I878" s="629">
        <v>23956</v>
      </c>
      <c r="J878" s="629">
        <v>670</v>
      </c>
      <c r="K878" s="629">
        <v>16054904</v>
      </c>
      <c r="L878" s="629">
        <v>0.92566713006995327</v>
      </c>
      <c r="M878" s="629">
        <v>23962.54328358209</v>
      </c>
      <c r="N878" s="629">
        <v>767</v>
      </c>
      <c r="O878" s="629">
        <v>18381798</v>
      </c>
      <c r="P878" s="642">
        <v>1.0598273399944096</v>
      </c>
      <c r="Q878" s="630">
        <v>23965.838331160365</v>
      </c>
    </row>
    <row r="879" spans="1:17" ht="14.4" customHeight="1" x14ac:dyDescent="0.3">
      <c r="A879" s="625" t="s">
        <v>526</v>
      </c>
      <c r="B879" s="626" t="s">
        <v>5882</v>
      </c>
      <c r="C879" s="626" t="s">
        <v>5377</v>
      </c>
      <c r="D879" s="626" t="s">
        <v>5743</v>
      </c>
      <c r="E879" s="626" t="s">
        <v>5744</v>
      </c>
      <c r="F879" s="629">
        <v>2</v>
      </c>
      <c r="G879" s="629">
        <v>7748</v>
      </c>
      <c r="H879" s="629">
        <v>1</v>
      </c>
      <c r="I879" s="629">
        <v>3874</v>
      </c>
      <c r="J879" s="629"/>
      <c r="K879" s="629"/>
      <c r="L879" s="629"/>
      <c r="M879" s="629"/>
      <c r="N879" s="629"/>
      <c r="O879" s="629"/>
      <c r="P879" s="642"/>
      <c r="Q879" s="630"/>
    </row>
    <row r="880" spans="1:17" ht="14.4" customHeight="1" x14ac:dyDescent="0.3">
      <c r="A880" s="625" t="s">
        <v>526</v>
      </c>
      <c r="B880" s="626" t="s">
        <v>5882</v>
      </c>
      <c r="C880" s="626" t="s">
        <v>5377</v>
      </c>
      <c r="D880" s="626" t="s">
        <v>5745</v>
      </c>
      <c r="E880" s="626" t="s">
        <v>5746</v>
      </c>
      <c r="F880" s="629">
        <v>2</v>
      </c>
      <c r="G880" s="629">
        <v>17318</v>
      </c>
      <c r="H880" s="629">
        <v>1</v>
      </c>
      <c r="I880" s="629">
        <v>8659</v>
      </c>
      <c r="J880" s="629"/>
      <c r="K880" s="629"/>
      <c r="L880" s="629"/>
      <c r="M880" s="629"/>
      <c r="N880" s="629"/>
      <c r="O880" s="629"/>
      <c r="P880" s="642"/>
      <c r="Q880" s="630"/>
    </row>
    <row r="881" spans="1:17" ht="14.4" customHeight="1" x14ac:dyDescent="0.3">
      <c r="A881" s="625" t="s">
        <v>526</v>
      </c>
      <c r="B881" s="626" t="s">
        <v>5882</v>
      </c>
      <c r="C881" s="626" t="s">
        <v>5377</v>
      </c>
      <c r="D881" s="626" t="s">
        <v>5834</v>
      </c>
      <c r="E881" s="626" t="s">
        <v>5835</v>
      </c>
      <c r="F881" s="629">
        <v>1</v>
      </c>
      <c r="G881" s="629">
        <v>1751</v>
      </c>
      <c r="H881" s="629">
        <v>1</v>
      </c>
      <c r="I881" s="629">
        <v>1751</v>
      </c>
      <c r="J881" s="629"/>
      <c r="K881" s="629"/>
      <c r="L881" s="629"/>
      <c r="M881" s="629"/>
      <c r="N881" s="629"/>
      <c r="O881" s="629"/>
      <c r="P881" s="642"/>
      <c r="Q881" s="630"/>
    </row>
    <row r="882" spans="1:17" ht="14.4" customHeight="1" x14ac:dyDescent="0.3">
      <c r="A882" s="625" t="s">
        <v>526</v>
      </c>
      <c r="B882" s="626" t="s">
        <v>5882</v>
      </c>
      <c r="C882" s="626" t="s">
        <v>5377</v>
      </c>
      <c r="D882" s="626" t="s">
        <v>6460</v>
      </c>
      <c r="E882" s="626" t="s">
        <v>6461</v>
      </c>
      <c r="F882" s="629">
        <v>1</v>
      </c>
      <c r="G882" s="629">
        <v>4195</v>
      </c>
      <c r="H882" s="629">
        <v>1</v>
      </c>
      <c r="I882" s="629">
        <v>4195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526</v>
      </c>
      <c r="B883" s="626" t="s">
        <v>5882</v>
      </c>
      <c r="C883" s="626" t="s">
        <v>5377</v>
      </c>
      <c r="D883" s="626" t="s">
        <v>5759</v>
      </c>
      <c r="E883" s="626" t="s">
        <v>5760</v>
      </c>
      <c r="F883" s="629">
        <v>1</v>
      </c>
      <c r="G883" s="629">
        <v>3998</v>
      </c>
      <c r="H883" s="629">
        <v>1</v>
      </c>
      <c r="I883" s="629">
        <v>3998</v>
      </c>
      <c r="J883" s="629"/>
      <c r="K883" s="629"/>
      <c r="L883" s="629"/>
      <c r="M883" s="629"/>
      <c r="N883" s="629"/>
      <c r="O883" s="629"/>
      <c r="P883" s="642"/>
      <c r="Q883" s="630"/>
    </row>
    <row r="884" spans="1:17" ht="14.4" customHeight="1" x14ac:dyDescent="0.3">
      <c r="A884" s="625" t="s">
        <v>526</v>
      </c>
      <c r="B884" s="626" t="s">
        <v>5882</v>
      </c>
      <c r="C884" s="626" t="s">
        <v>5377</v>
      </c>
      <c r="D884" s="626" t="s">
        <v>5641</v>
      </c>
      <c r="E884" s="626" t="s">
        <v>5642</v>
      </c>
      <c r="F884" s="629">
        <v>1</v>
      </c>
      <c r="G884" s="629">
        <v>5516</v>
      </c>
      <c r="H884" s="629">
        <v>1</v>
      </c>
      <c r="I884" s="629">
        <v>5516</v>
      </c>
      <c r="J884" s="629"/>
      <c r="K884" s="629"/>
      <c r="L884" s="629"/>
      <c r="M884" s="629"/>
      <c r="N884" s="629"/>
      <c r="O884" s="629"/>
      <c r="P884" s="642"/>
      <c r="Q884" s="630"/>
    </row>
    <row r="885" spans="1:17" ht="14.4" customHeight="1" x14ac:dyDescent="0.3">
      <c r="A885" s="625" t="s">
        <v>526</v>
      </c>
      <c r="B885" s="626" t="s">
        <v>5882</v>
      </c>
      <c r="C885" s="626" t="s">
        <v>5377</v>
      </c>
      <c r="D885" s="626" t="s">
        <v>5773</v>
      </c>
      <c r="E885" s="626" t="s">
        <v>5774</v>
      </c>
      <c r="F885" s="629">
        <v>1</v>
      </c>
      <c r="G885" s="629">
        <v>3501</v>
      </c>
      <c r="H885" s="629">
        <v>1</v>
      </c>
      <c r="I885" s="629">
        <v>3501</v>
      </c>
      <c r="J885" s="629"/>
      <c r="K885" s="629"/>
      <c r="L885" s="629"/>
      <c r="M885" s="629"/>
      <c r="N885" s="629"/>
      <c r="O885" s="629"/>
      <c r="P885" s="642"/>
      <c r="Q885" s="630"/>
    </row>
    <row r="886" spans="1:17" ht="14.4" customHeight="1" x14ac:dyDescent="0.3">
      <c r="A886" s="625" t="s">
        <v>526</v>
      </c>
      <c r="B886" s="626" t="s">
        <v>5882</v>
      </c>
      <c r="C886" s="626" t="s">
        <v>5377</v>
      </c>
      <c r="D886" s="626" t="s">
        <v>6462</v>
      </c>
      <c r="E886" s="626" t="s">
        <v>6463</v>
      </c>
      <c r="F886" s="629">
        <v>1</v>
      </c>
      <c r="G886" s="629">
        <v>5167</v>
      </c>
      <c r="H886" s="629">
        <v>1</v>
      </c>
      <c r="I886" s="629">
        <v>5167</v>
      </c>
      <c r="J886" s="629"/>
      <c r="K886" s="629"/>
      <c r="L886" s="629"/>
      <c r="M886" s="629"/>
      <c r="N886" s="629"/>
      <c r="O886" s="629"/>
      <c r="P886" s="642"/>
      <c r="Q886" s="630"/>
    </row>
    <row r="887" spans="1:17" ht="14.4" customHeight="1" x14ac:dyDescent="0.3">
      <c r="A887" s="625" t="s">
        <v>526</v>
      </c>
      <c r="B887" s="626" t="s">
        <v>5882</v>
      </c>
      <c r="C887" s="626" t="s">
        <v>5377</v>
      </c>
      <c r="D887" s="626" t="s">
        <v>6464</v>
      </c>
      <c r="E887" s="626" t="s">
        <v>6465</v>
      </c>
      <c r="F887" s="629">
        <v>1000</v>
      </c>
      <c r="G887" s="629">
        <v>27956000</v>
      </c>
      <c r="H887" s="629">
        <v>1</v>
      </c>
      <c r="I887" s="629">
        <v>27956</v>
      </c>
      <c r="J887" s="629">
        <v>1181</v>
      </c>
      <c r="K887" s="629">
        <v>33023724</v>
      </c>
      <c r="L887" s="629">
        <v>1.1812750035770496</v>
      </c>
      <c r="M887" s="629">
        <v>27962.509737510583</v>
      </c>
      <c r="N887" s="629">
        <v>1051</v>
      </c>
      <c r="O887" s="629">
        <v>29392084</v>
      </c>
      <c r="P887" s="642">
        <v>1.0513694376877951</v>
      </c>
      <c r="Q887" s="630">
        <v>27965.826831588962</v>
      </c>
    </row>
    <row r="888" spans="1:17" ht="14.4" customHeight="1" x14ac:dyDescent="0.3">
      <c r="A888" s="625" t="s">
        <v>526</v>
      </c>
      <c r="B888" s="626" t="s">
        <v>5882</v>
      </c>
      <c r="C888" s="626" t="s">
        <v>5377</v>
      </c>
      <c r="D888" s="626" t="s">
        <v>6466</v>
      </c>
      <c r="E888" s="626" t="s">
        <v>6467</v>
      </c>
      <c r="F888" s="629">
        <v>350</v>
      </c>
      <c r="G888" s="629">
        <v>119350</v>
      </c>
      <c r="H888" s="629">
        <v>1</v>
      </c>
      <c r="I888" s="629">
        <v>341</v>
      </c>
      <c r="J888" s="629">
        <v>358</v>
      </c>
      <c r="K888" s="629">
        <v>122429</v>
      </c>
      <c r="L888" s="629">
        <v>1.025798072894847</v>
      </c>
      <c r="M888" s="629">
        <v>341.98044692737432</v>
      </c>
      <c r="N888" s="629">
        <v>328</v>
      </c>
      <c r="O888" s="629">
        <v>112820</v>
      </c>
      <c r="P888" s="642">
        <v>0.94528697109342275</v>
      </c>
      <c r="Q888" s="630">
        <v>343.96341463414632</v>
      </c>
    </row>
    <row r="889" spans="1:17" ht="14.4" customHeight="1" x14ac:dyDescent="0.3">
      <c r="A889" s="625" t="s">
        <v>526</v>
      </c>
      <c r="B889" s="626" t="s">
        <v>5882</v>
      </c>
      <c r="C889" s="626" t="s">
        <v>5377</v>
      </c>
      <c r="D889" s="626" t="s">
        <v>6468</v>
      </c>
      <c r="E889" s="626" t="s">
        <v>6469</v>
      </c>
      <c r="F889" s="629">
        <v>239</v>
      </c>
      <c r="G889" s="629">
        <v>2227480</v>
      </c>
      <c r="H889" s="629">
        <v>1</v>
      </c>
      <c r="I889" s="629">
        <v>9320</v>
      </c>
      <c r="J889" s="629">
        <v>258</v>
      </c>
      <c r="K889" s="629">
        <v>2404560</v>
      </c>
      <c r="L889" s="629">
        <v>1.0794979079497908</v>
      </c>
      <c r="M889" s="629">
        <v>9320</v>
      </c>
      <c r="N889" s="629">
        <v>96</v>
      </c>
      <c r="O889" s="629">
        <v>894720</v>
      </c>
      <c r="P889" s="642">
        <v>0.40167364016736401</v>
      </c>
      <c r="Q889" s="630">
        <v>9320</v>
      </c>
    </row>
    <row r="890" spans="1:17" ht="14.4" customHeight="1" x14ac:dyDescent="0.3">
      <c r="A890" s="625" t="s">
        <v>526</v>
      </c>
      <c r="B890" s="626" t="s">
        <v>5882</v>
      </c>
      <c r="C890" s="626" t="s">
        <v>5377</v>
      </c>
      <c r="D890" s="626" t="s">
        <v>6470</v>
      </c>
      <c r="E890" s="626" t="s">
        <v>6471</v>
      </c>
      <c r="F890" s="629"/>
      <c r="G890" s="629"/>
      <c r="H890" s="629"/>
      <c r="I890" s="629"/>
      <c r="J890" s="629">
        <v>1</v>
      </c>
      <c r="K890" s="629">
        <v>0</v>
      </c>
      <c r="L890" s="629"/>
      <c r="M890" s="629">
        <v>0</v>
      </c>
      <c r="N890" s="629"/>
      <c r="O890" s="629"/>
      <c r="P890" s="642"/>
      <c r="Q890" s="630"/>
    </row>
    <row r="891" spans="1:17" ht="14.4" customHeight="1" x14ac:dyDescent="0.3">
      <c r="A891" s="625" t="s">
        <v>526</v>
      </c>
      <c r="B891" s="626" t="s">
        <v>5882</v>
      </c>
      <c r="C891" s="626" t="s">
        <v>5377</v>
      </c>
      <c r="D891" s="626" t="s">
        <v>6472</v>
      </c>
      <c r="E891" s="626" t="s">
        <v>6438</v>
      </c>
      <c r="F891" s="629"/>
      <c r="G891" s="629"/>
      <c r="H891" s="629"/>
      <c r="I891" s="629"/>
      <c r="J891" s="629">
        <v>1</v>
      </c>
      <c r="K891" s="629">
        <v>0</v>
      </c>
      <c r="L891" s="629"/>
      <c r="M891" s="629">
        <v>0</v>
      </c>
      <c r="N891" s="629"/>
      <c r="O891" s="629"/>
      <c r="P891" s="642"/>
      <c r="Q891" s="630"/>
    </row>
    <row r="892" spans="1:17" ht="14.4" customHeight="1" x14ac:dyDescent="0.3">
      <c r="A892" s="625" t="s">
        <v>526</v>
      </c>
      <c r="B892" s="626" t="s">
        <v>6473</v>
      </c>
      <c r="C892" s="626" t="s">
        <v>5377</v>
      </c>
      <c r="D892" s="626" t="s">
        <v>5412</v>
      </c>
      <c r="E892" s="626" t="s">
        <v>5413</v>
      </c>
      <c r="F892" s="629"/>
      <c r="G892" s="629"/>
      <c r="H892" s="629"/>
      <c r="I892" s="629"/>
      <c r="J892" s="629"/>
      <c r="K892" s="629"/>
      <c r="L892" s="629"/>
      <c r="M892" s="629"/>
      <c r="N892" s="629">
        <v>1</v>
      </c>
      <c r="O892" s="629">
        <v>742</v>
      </c>
      <c r="P892" s="642"/>
      <c r="Q892" s="630">
        <v>742</v>
      </c>
    </row>
    <row r="893" spans="1:17" ht="14.4" customHeight="1" x14ac:dyDescent="0.3">
      <c r="A893" s="625" t="s">
        <v>6474</v>
      </c>
      <c r="B893" s="626" t="s">
        <v>5360</v>
      </c>
      <c r="C893" s="626" t="s">
        <v>5366</v>
      </c>
      <c r="D893" s="626" t="s">
        <v>5496</v>
      </c>
      <c r="E893" s="626" t="s">
        <v>5497</v>
      </c>
      <c r="F893" s="629"/>
      <c r="G893" s="629"/>
      <c r="H893" s="629"/>
      <c r="I893" s="629"/>
      <c r="J893" s="629"/>
      <c r="K893" s="629"/>
      <c r="L893" s="629"/>
      <c r="M893" s="629"/>
      <c r="N893" s="629">
        <v>236</v>
      </c>
      <c r="O893" s="629">
        <v>213521</v>
      </c>
      <c r="P893" s="642"/>
      <c r="Q893" s="630">
        <v>904.75</v>
      </c>
    </row>
    <row r="894" spans="1:17" ht="14.4" customHeight="1" x14ac:dyDescent="0.3">
      <c r="A894" s="625" t="s">
        <v>6474</v>
      </c>
      <c r="B894" s="626" t="s">
        <v>5360</v>
      </c>
      <c r="C894" s="626" t="s">
        <v>5377</v>
      </c>
      <c r="D894" s="626" t="s">
        <v>5378</v>
      </c>
      <c r="E894" s="626" t="s">
        <v>5379</v>
      </c>
      <c r="F894" s="629"/>
      <c r="G894" s="629"/>
      <c r="H894" s="629"/>
      <c r="I894" s="629"/>
      <c r="J894" s="629"/>
      <c r="K894" s="629"/>
      <c r="L894" s="629"/>
      <c r="M894" s="629"/>
      <c r="N894" s="629">
        <v>1</v>
      </c>
      <c r="O894" s="629">
        <v>0</v>
      </c>
      <c r="P894" s="642"/>
      <c r="Q894" s="630">
        <v>0</v>
      </c>
    </row>
    <row r="895" spans="1:17" ht="14.4" customHeight="1" x14ac:dyDescent="0.3">
      <c r="A895" s="625" t="s">
        <v>6474</v>
      </c>
      <c r="B895" s="626" t="s">
        <v>5360</v>
      </c>
      <c r="C895" s="626" t="s">
        <v>5377</v>
      </c>
      <c r="D895" s="626" t="s">
        <v>5380</v>
      </c>
      <c r="E895" s="626" t="s">
        <v>5381</v>
      </c>
      <c r="F895" s="629">
        <v>5</v>
      </c>
      <c r="G895" s="629">
        <v>0</v>
      </c>
      <c r="H895" s="629"/>
      <c r="I895" s="629">
        <v>0</v>
      </c>
      <c r="J895" s="629">
        <v>4</v>
      </c>
      <c r="K895" s="629">
        <v>0</v>
      </c>
      <c r="L895" s="629"/>
      <c r="M895" s="629">
        <v>0</v>
      </c>
      <c r="N895" s="629">
        <v>12</v>
      </c>
      <c r="O895" s="629">
        <v>0</v>
      </c>
      <c r="P895" s="642"/>
      <c r="Q895" s="630">
        <v>0</v>
      </c>
    </row>
    <row r="896" spans="1:17" ht="14.4" customHeight="1" x14ac:dyDescent="0.3">
      <c r="A896" s="625" t="s">
        <v>6474</v>
      </c>
      <c r="B896" s="626" t="s">
        <v>5360</v>
      </c>
      <c r="C896" s="626" t="s">
        <v>5377</v>
      </c>
      <c r="D896" s="626" t="s">
        <v>5382</v>
      </c>
      <c r="E896" s="626" t="s">
        <v>5383</v>
      </c>
      <c r="F896" s="629">
        <v>3</v>
      </c>
      <c r="G896" s="629">
        <v>102</v>
      </c>
      <c r="H896" s="629">
        <v>1</v>
      </c>
      <c r="I896" s="629">
        <v>34</v>
      </c>
      <c r="J896" s="629">
        <v>1</v>
      </c>
      <c r="K896" s="629">
        <v>34</v>
      </c>
      <c r="L896" s="629">
        <v>0.33333333333333331</v>
      </c>
      <c r="M896" s="629">
        <v>34</v>
      </c>
      <c r="N896" s="629">
        <v>1</v>
      </c>
      <c r="O896" s="629">
        <v>34</v>
      </c>
      <c r="P896" s="642">
        <v>0.33333333333333331</v>
      </c>
      <c r="Q896" s="630">
        <v>34</v>
      </c>
    </row>
    <row r="897" spans="1:17" ht="14.4" customHeight="1" x14ac:dyDescent="0.3">
      <c r="A897" s="625" t="s">
        <v>6474</v>
      </c>
      <c r="B897" s="626" t="s">
        <v>5360</v>
      </c>
      <c r="C897" s="626" t="s">
        <v>5377</v>
      </c>
      <c r="D897" s="626" t="s">
        <v>5498</v>
      </c>
      <c r="E897" s="626" t="s">
        <v>5499</v>
      </c>
      <c r="F897" s="629">
        <v>24</v>
      </c>
      <c r="G897" s="629">
        <v>4392</v>
      </c>
      <c r="H897" s="629">
        <v>1</v>
      </c>
      <c r="I897" s="629">
        <v>183</v>
      </c>
      <c r="J897" s="629">
        <v>10</v>
      </c>
      <c r="K897" s="629">
        <v>1850</v>
      </c>
      <c r="L897" s="629">
        <v>0.42122040072859745</v>
      </c>
      <c r="M897" s="629">
        <v>185</v>
      </c>
      <c r="N897" s="629">
        <v>4</v>
      </c>
      <c r="O897" s="629">
        <v>740</v>
      </c>
      <c r="P897" s="642">
        <v>0.16848816029143898</v>
      </c>
      <c r="Q897" s="630">
        <v>185</v>
      </c>
    </row>
    <row r="898" spans="1:17" ht="14.4" customHeight="1" x14ac:dyDescent="0.3">
      <c r="A898" s="625" t="s">
        <v>6474</v>
      </c>
      <c r="B898" s="626" t="s">
        <v>5360</v>
      </c>
      <c r="C898" s="626" t="s">
        <v>5377</v>
      </c>
      <c r="D898" s="626" t="s">
        <v>5388</v>
      </c>
      <c r="E898" s="626" t="s">
        <v>5389</v>
      </c>
      <c r="F898" s="629">
        <v>1</v>
      </c>
      <c r="G898" s="629">
        <v>332</v>
      </c>
      <c r="H898" s="629">
        <v>1</v>
      </c>
      <c r="I898" s="629">
        <v>332</v>
      </c>
      <c r="J898" s="629">
        <v>1</v>
      </c>
      <c r="K898" s="629">
        <v>333</v>
      </c>
      <c r="L898" s="629">
        <v>1.0030120481927711</v>
      </c>
      <c r="M898" s="629">
        <v>333</v>
      </c>
      <c r="N898" s="629">
        <v>1</v>
      </c>
      <c r="O898" s="629">
        <v>335</v>
      </c>
      <c r="P898" s="642">
        <v>1.0090361445783131</v>
      </c>
      <c r="Q898" s="630">
        <v>335</v>
      </c>
    </row>
    <row r="899" spans="1:17" ht="14.4" customHeight="1" x14ac:dyDescent="0.3">
      <c r="A899" s="625" t="s">
        <v>6474</v>
      </c>
      <c r="B899" s="626" t="s">
        <v>5360</v>
      </c>
      <c r="C899" s="626" t="s">
        <v>5377</v>
      </c>
      <c r="D899" s="626" t="s">
        <v>5500</v>
      </c>
      <c r="E899" s="626" t="s">
        <v>5501</v>
      </c>
      <c r="F899" s="629">
        <v>1</v>
      </c>
      <c r="G899" s="629">
        <v>850</v>
      </c>
      <c r="H899" s="629">
        <v>1</v>
      </c>
      <c r="I899" s="629">
        <v>850</v>
      </c>
      <c r="J899" s="629">
        <v>1</v>
      </c>
      <c r="K899" s="629">
        <v>852</v>
      </c>
      <c r="L899" s="629">
        <v>1.0023529411764707</v>
      </c>
      <c r="M899" s="629">
        <v>852</v>
      </c>
      <c r="N899" s="629">
        <v>2</v>
      </c>
      <c r="O899" s="629">
        <v>1406</v>
      </c>
      <c r="P899" s="642">
        <v>1.6541176470588235</v>
      </c>
      <c r="Q899" s="630">
        <v>703</v>
      </c>
    </row>
    <row r="900" spans="1:17" ht="14.4" customHeight="1" x14ac:dyDescent="0.3">
      <c r="A900" s="625" t="s">
        <v>6474</v>
      </c>
      <c r="B900" s="626" t="s">
        <v>5360</v>
      </c>
      <c r="C900" s="626" t="s">
        <v>5377</v>
      </c>
      <c r="D900" s="626" t="s">
        <v>5515</v>
      </c>
      <c r="E900" s="626" t="s">
        <v>5516</v>
      </c>
      <c r="F900" s="629"/>
      <c r="G900" s="629"/>
      <c r="H900" s="629"/>
      <c r="I900" s="629"/>
      <c r="J900" s="629"/>
      <c r="K900" s="629"/>
      <c r="L900" s="629"/>
      <c r="M900" s="629"/>
      <c r="N900" s="629">
        <v>2</v>
      </c>
      <c r="O900" s="629">
        <v>112</v>
      </c>
      <c r="P900" s="642"/>
      <c r="Q900" s="630">
        <v>56</v>
      </c>
    </row>
    <row r="901" spans="1:17" ht="14.4" customHeight="1" x14ac:dyDescent="0.3">
      <c r="A901" s="625" t="s">
        <v>6474</v>
      </c>
      <c r="B901" s="626" t="s">
        <v>5360</v>
      </c>
      <c r="C901" s="626" t="s">
        <v>5377</v>
      </c>
      <c r="D901" s="626" t="s">
        <v>5400</v>
      </c>
      <c r="E901" s="626" t="s">
        <v>5401</v>
      </c>
      <c r="F901" s="629">
        <v>1</v>
      </c>
      <c r="G901" s="629">
        <v>630</v>
      </c>
      <c r="H901" s="629">
        <v>1</v>
      </c>
      <c r="I901" s="629">
        <v>630</v>
      </c>
      <c r="J901" s="629">
        <v>1</v>
      </c>
      <c r="K901" s="629">
        <v>632</v>
      </c>
      <c r="L901" s="629">
        <v>1.0031746031746032</v>
      </c>
      <c r="M901" s="629">
        <v>632</v>
      </c>
      <c r="N901" s="629">
        <v>2</v>
      </c>
      <c r="O901" s="629">
        <v>1270</v>
      </c>
      <c r="P901" s="642">
        <v>2.0158730158730158</v>
      </c>
      <c r="Q901" s="630">
        <v>635</v>
      </c>
    </row>
    <row r="902" spans="1:17" ht="14.4" customHeight="1" x14ac:dyDescent="0.3">
      <c r="A902" s="625" t="s">
        <v>6474</v>
      </c>
      <c r="B902" s="626" t="s">
        <v>5360</v>
      </c>
      <c r="C902" s="626" t="s">
        <v>5377</v>
      </c>
      <c r="D902" s="626" t="s">
        <v>5528</v>
      </c>
      <c r="E902" s="626" t="s">
        <v>5505</v>
      </c>
      <c r="F902" s="629"/>
      <c r="G902" s="629"/>
      <c r="H902" s="629"/>
      <c r="I902" s="629"/>
      <c r="J902" s="629">
        <v>11</v>
      </c>
      <c r="K902" s="629">
        <v>10362</v>
      </c>
      <c r="L902" s="629"/>
      <c r="M902" s="629">
        <v>942</v>
      </c>
      <c r="N902" s="629"/>
      <c r="O902" s="629"/>
      <c r="P902" s="642"/>
      <c r="Q902" s="630"/>
    </row>
    <row r="903" spans="1:17" ht="14.4" customHeight="1" x14ac:dyDescent="0.3">
      <c r="A903" s="625" t="s">
        <v>6474</v>
      </c>
      <c r="B903" s="626" t="s">
        <v>5360</v>
      </c>
      <c r="C903" s="626" t="s">
        <v>5377</v>
      </c>
      <c r="D903" s="626" t="s">
        <v>5404</v>
      </c>
      <c r="E903" s="626" t="s">
        <v>5405</v>
      </c>
      <c r="F903" s="629">
        <v>2660</v>
      </c>
      <c r="G903" s="629">
        <v>611800</v>
      </c>
      <c r="H903" s="629">
        <v>1</v>
      </c>
      <c r="I903" s="629">
        <v>230</v>
      </c>
      <c r="J903" s="629">
        <v>2594</v>
      </c>
      <c r="K903" s="629">
        <v>599214</v>
      </c>
      <c r="L903" s="629">
        <v>0.97942791762013726</v>
      </c>
      <c r="M903" s="629">
        <v>231</v>
      </c>
      <c r="N903" s="629">
        <v>2597</v>
      </c>
      <c r="O903" s="629">
        <v>602504</v>
      </c>
      <c r="P903" s="642">
        <v>0.98480549199084666</v>
      </c>
      <c r="Q903" s="630">
        <v>232</v>
      </c>
    </row>
    <row r="904" spans="1:17" ht="14.4" customHeight="1" x14ac:dyDescent="0.3">
      <c r="A904" s="625" t="s">
        <v>6474</v>
      </c>
      <c r="B904" s="626" t="s">
        <v>5360</v>
      </c>
      <c r="C904" s="626" t="s">
        <v>5377</v>
      </c>
      <c r="D904" s="626" t="s">
        <v>5406</v>
      </c>
      <c r="E904" s="626" t="s">
        <v>5407</v>
      </c>
      <c r="F904" s="629">
        <v>190</v>
      </c>
      <c r="G904" s="629">
        <v>32490</v>
      </c>
      <c r="H904" s="629">
        <v>1</v>
      </c>
      <c r="I904" s="629">
        <v>171</v>
      </c>
      <c r="J904" s="629">
        <v>85</v>
      </c>
      <c r="K904" s="629">
        <v>14620</v>
      </c>
      <c r="L904" s="629">
        <v>0.44998461064943057</v>
      </c>
      <c r="M904" s="629">
        <v>172</v>
      </c>
      <c r="N904" s="629">
        <v>77</v>
      </c>
      <c r="O904" s="629">
        <v>13244</v>
      </c>
      <c r="P904" s="642">
        <v>0.40763311788242534</v>
      </c>
      <c r="Q904" s="630">
        <v>172</v>
      </c>
    </row>
    <row r="905" spans="1:17" ht="14.4" customHeight="1" x14ac:dyDescent="0.3">
      <c r="A905" s="625" t="s">
        <v>6474</v>
      </c>
      <c r="B905" s="626" t="s">
        <v>5360</v>
      </c>
      <c r="C905" s="626" t="s">
        <v>5377</v>
      </c>
      <c r="D905" s="626" t="s">
        <v>5408</v>
      </c>
      <c r="E905" s="626" t="s">
        <v>5409</v>
      </c>
      <c r="F905" s="629">
        <v>4892</v>
      </c>
      <c r="G905" s="629">
        <v>391360</v>
      </c>
      <c r="H905" s="629">
        <v>1</v>
      </c>
      <c r="I905" s="629">
        <v>80</v>
      </c>
      <c r="J905" s="629">
        <v>4532</v>
      </c>
      <c r="K905" s="629">
        <v>367092</v>
      </c>
      <c r="L905" s="629">
        <v>0.93799059689288633</v>
      </c>
      <c r="M905" s="629">
        <v>81</v>
      </c>
      <c r="N905" s="629">
        <v>4153</v>
      </c>
      <c r="O905" s="629">
        <v>340546</v>
      </c>
      <c r="P905" s="642">
        <v>0.87016046606704822</v>
      </c>
      <c r="Q905" s="630">
        <v>82</v>
      </c>
    </row>
    <row r="906" spans="1:17" ht="14.4" customHeight="1" x14ac:dyDescent="0.3">
      <c r="A906" s="625" t="s">
        <v>6474</v>
      </c>
      <c r="B906" s="626" t="s">
        <v>5360</v>
      </c>
      <c r="C906" s="626" t="s">
        <v>5377</v>
      </c>
      <c r="D906" s="626" t="s">
        <v>5502</v>
      </c>
      <c r="E906" s="626" t="s">
        <v>5503</v>
      </c>
      <c r="F906" s="629">
        <v>111</v>
      </c>
      <c r="G906" s="629">
        <v>57942</v>
      </c>
      <c r="H906" s="629">
        <v>1</v>
      </c>
      <c r="I906" s="629">
        <v>522</v>
      </c>
      <c r="J906" s="629">
        <v>45</v>
      </c>
      <c r="K906" s="629">
        <v>23535</v>
      </c>
      <c r="L906" s="629">
        <v>0.40618204411307862</v>
      </c>
      <c r="M906" s="629">
        <v>523</v>
      </c>
      <c r="N906" s="629">
        <v>21</v>
      </c>
      <c r="O906" s="629">
        <v>11004</v>
      </c>
      <c r="P906" s="642">
        <v>0.1899140519830175</v>
      </c>
      <c r="Q906" s="630">
        <v>524</v>
      </c>
    </row>
    <row r="907" spans="1:17" ht="14.4" customHeight="1" x14ac:dyDescent="0.3">
      <c r="A907" s="625" t="s">
        <v>6474</v>
      </c>
      <c r="B907" s="626" t="s">
        <v>5360</v>
      </c>
      <c r="C907" s="626" t="s">
        <v>5377</v>
      </c>
      <c r="D907" s="626" t="s">
        <v>5410</v>
      </c>
      <c r="E907" s="626" t="s">
        <v>5411</v>
      </c>
      <c r="F907" s="629">
        <v>1</v>
      </c>
      <c r="G907" s="629">
        <v>324</v>
      </c>
      <c r="H907" s="629">
        <v>1</v>
      </c>
      <c r="I907" s="629">
        <v>324</v>
      </c>
      <c r="J907" s="629"/>
      <c r="K907" s="629"/>
      <c r="L907" s="629"/>
      <c r="M907" s="629"/>
      <c r="N907" s="629">
        <v>6</v>
      </c>
      <c r="O907" s="629">
        <v>1962</v>
      </c>
      <c r="P907" s="642">
        <v>6.0555555555555554</v>
      </c>
      <c r="Q907" s="630">
        <v>327</v>
      </c>
    </row>
    <row r="908" spans="1:17" ht="14.4" customHeight="1" x14ac:dyDescent="0.3">
      <c r="A908" s="625" t="s">
        <v>6474</v>
      </c>
      <c r="B908" s="626" t="s">
        <v>5360</v>
      </c>
      <c r="C908" s="626" t="s">
        <v>5377</v>
      </c>
      <c r="D908" s="626" t="s">
        <v>5504</v>
      </c>
      <c r="E908" s="626" t="s">
        <v>5505</v>
      </c>
      <c r="F908" s="629">
        <v>540</v>
      </c>
      <c r="G908" s="629">
        <v>395280</v>
      </c>
      <c r="H908" s="629">
        <v>1</v>
      </c>
      <c r="I908" s="629">
        <v>732</v>
      </c>
      <c r="J908" s="629">
        <v>244</v>
      </c>
      <c r="K908" s="629">
        <v>178852</v>
      </c>
      <c r="L908" s="629">
        <v>0.45246913580246911</v>
      </c>
      <c r="M908" s="629">
        <v>733</v>
      </c>
      <c r="N908" s="629">
        <v>167</v>
      </c>
      <c r="O908" s="629">
        <v>122578</v>
      </c>
      <c r="P908" s="642">
        <v>0.3101042299129731</v>
      </c>
      <c r="Q908" s="630">
        <v>734</v>
      </c>
    </row>
    <row r="909" spans="1:17" ht="14.4" customHeight="1" x14ac:dyDescent="0.3">
      <c r="A909" s="625" t="s">
        <v>6474</v>
      </c>
      <c r="B909" s="626" t="s">
        <v>5360</v>
      </c>
      <c r="C909" s="626" t="s">
        <v>5377</v>
      </c>
      <c r="D909" s="626" t="s">
        <v>5414</v>
      </c>
      <c r="E909" s="626" t="s">
        <v>5415</v>
      </c>
      <c r="F909" s="629">
        <v>50</v>
      </c>
      <c r="G909" s="629">
        <v>7750</v>
      </c>
      <c r="H909" s="629">
        <v>1</v>
      </c>
      <c r="I909" s="629">
        <v>155</v>
      </c>
      <c r="J909" s="629">
        <v>135</v>
      </c>
      <c r="K909" s="629">
        <v>21060</v>
      </c>
      <c r="L909" s="629">
        <v>2.7174193548387096</v>
      </c>
      <c r="M909" s="629">
        <v>156</v>
      </c>
      <c r="N909" s="629"/>
      <c r="O909" s="629"/>
      <c r="P909" s="642"/>
      <c r="Q909" s="630"/>
    </row>
    <row r="910" spans="1:17" ht="14.4" customHeight="1" x14ac:dyDescent="0.3">
      <c r="A910" s="625" t="s">
        <v>6474</v>
      </c>
      <c r="B910" s="626" t="s">
        <v>5360</v>
      </c>
      <c r="C910" s="626" t="s">
        <v>5377</v>
      </c>
      <c r="D910" s="626" t="s">
        <v>5416</v>
      </c>
      <c r="E910" s="626" t="s">
        <v>5417</v>
      </c>
      <c r="F910" s="629">
        <v>1368</v>
      </c>
      <c r="G910" s="629">
        <v>708624</v>
      </c>
      <c r="H910" s="629">
        <v>1</v>
      </c>
      <c r="I910" s="629">
        <v>518</v>
      </c>
      <c r="J910" s="629">
        <v>1883</v>
      </c>
      <c r="K910" s="629">
        <v>977277</v>
      </c>
      <c r="L910" s="629">
        <v>1.3791192508297772</v>
      </c>
      <c r="M910" s="629">
        <v>519</v>
      </c>
      <c r="N910" s="629">
        <v>1558</v>
      </c>
      <c r="O910" s="629">
        <v>810160</v>
      </c>
      <c r="P910" s="642">
        <v>1.1432861432861432</v>
      </c>
      <c r="Q910" s="630">
        <v>520</v>
      </c>
    </row>
    <row r="911" spans="1:17" ht="14.4" customHeight="1" x14ac:dyDescent="0.3">
      <c r="A911" s="625" t="s">
        <v>6474</v>
      </c>
      <c r="B911" s="626" t="s">
        <v>5360</v>
      </c>
      <c r="C911" s="626" t="s">
        <v>5377</v>
      </c>
      <c r="D911" s="626" t="s">
        <v>5418</v>
      </c>
      <c r="E911" s="626" t="s">
        <v>5407</v>
      </c>
      <c r="F911" s="629">
        <v>788</v>
      </c>
      <c r="G911" s="629">
        <v>161540</v>
      </c>
      <c r="H911" s="629">
        <v>1</v>
      </c>
      <c r="I911" s="629">
        <v>205</v>
      </c>
      <c r="J911" s="629">
        <v>882</v>
      </c>
      <c r="K911" s="629">
        <v>181692</v>
      </c>
      <c r="L911" s="629">
        <v>1.124749288102018</v>
      </c>
      <c r="M911" s="629">
        <v>206</v>
      </c>
      <c r="N911" s="629">
        <v>814</v>
      </c>
      <c r="O911" s="629">
        <v>168498</v>
      </c>
      <c r="P911" s="642">
        <v>1.043072923115018</v>
      </c>
      <c r="Q911" s="630">
        <v>207</v>
      </c>
    </row>
    <row r="912" spans="1:17" ht="14.4" customHeight="1" x14ac:dyDescent="0.3">
      <c r="A912" s="625" t="s">
        <v>6474</v>
      </c>
      <c r="B912" s="626" t="s">
        <v>5360</v>
      </c>
      <c r="C912" s="626" t="s">
        <v>5377</v>
      </c>
      <c r="D912" s="626" t="s">
        <v>5419</v>
      </c>
      <c r="E912" s="626" t="s">
        <v>5389</v>
      </c>
      <c r="F912" s="629">
        <v>9</v>
      </c>
      <c r="G912" s="629">
        <v>3888</v>
      </c>
      <c r="H912" s="629">
        <v>1</v>
      </c>
      <c r="I912" s="629">
        <v>432</v>
      </c>
      <c r="J912" s="629">
        <v>4</v>
      </c>
      <c r="K912" s="629">
        <v>1740</v>
      </c>
      <c r="L912" s="629">
        <v>0.44753086419753085</v>
      </c>
      <c r="M912" s="629">
        <v>435</v>
      </c>
      <c r="N912" s="629">
        <v>13</v>
      </c>
      <c r="O912" s="629">
        <v>5707</v>
      </c>
      <c r="P912" s="642">
        <v>1.4678497942386832</v>
      </c>
      <c r="Q912" s="630">
        <v>439</v>
      </c>
    </row>
    <row r="913" spans="1:17" ht="14.4" customHeight="1" x14ac:dyDescent="0.3">
      <c r="A913" s="625" t="s">
        <v>6474</v>
      </c>
      <c r="B913" s="626" t="s">
        <v>5360</v>
      </c>
      <c r="C913" s="626" t="s">
        <v>5377</v>
      </c>
      <c r="D913" s="626" t="s">
        <v>5420</v>
      </c>
      <c r="E913" s="626" t="s">
        <v>5421</v>
      </c>
      <c r="F913" s="629">
        <v>271</v>
      </c>
      <c r="G913" s="629">
        <v>79674</v>
      </c>
      <c r="H913" s="629">
        <v>1</v>
      </c>
      <c r="I913" s="629">
        <v>294</v>
      </c>
      <c r="J913" s="629">
        <v>269</v>
      </c>
      <c r="K913" s="629">
        <v>79355</v>
      </c>
      <c r="L913" s="629">
        <v>0.9959961844516404</v>
      </c>
      <c r="M913" s="629">
        <v>295</v>
      </c>
      <c r="N913" s="629">
        <v>247</v>
      </c>
      <c r="O913" s="629">
        <v>73112</v>
      </c>
      <c r="P913" s="642">
        <v>0.91763938047543736</v>
      </c>
      <c r="Q913" s="630">
        <v>296</v>
      </c>
    </row>
    <row r="914" spans="1:17" ht="14.4" customHeight="1" x14ac:dyDescent="0.3">
      <c r="A914" s="625" t="s">
        <v>6474</v>
      </c>
      <c r="B914" s="626" t="s">
        <v>5360</v>
      </c>
      <c r="C914" s="626" t="s">
        <v>5377</v>
      </c>
      <c r="D914" s="626" t="s">
        <v>5422</v>
      </c>
      <c r="E914" s="626" t="s">
        <v>5423</v>
      </c>
      <c r="F914" s="629">
        <v>2</v>
      </c>
      <c r="G914" s="629">
        <v>636</v>
      </c>
      <c r="H914" s="629">
        <v>1</v>
      </c>
      <c r="I914" s="629">
        <v>318</v>
      </c>
      <c r="J914" s="629">
        <v>5</v>
      </c>
      <c r="K914" s="629">
        <v>1595</v>
      </c>
      <c r="L914" s="629">
        <v>2.507861635220126</v>
      </c>
      <c r="M914" s="629">
        <v>319</v>
      </c>
      <c r="N914" s="629">
        <v>1</v>
      </c>
      <c r="O914" s="629">
        <v>320</v>
      </c>
      <c r="P914" s="642">
        <v>0.50314465408805031</v>
      </c>
      <c r="Q914" s="630">
        <v>320</v>
      </c>
    </row>
    <row r="915" spans="1:17" ht="14.4" customHeight="1" x14ac:dyDescent="0.3">
      <c r="A915" s="625" t="s">
        <v>6474</v>
      </c>
      <c r="B915" s="626" t="s">
        <v>5360</v>
      </c>
      <c r="C915" s="626" t="s">
        <v>5377</v>
      </c>
      <c r="D915" s="626" t="s">
        <v>5424</v>
      </c>
      <c r="E915" s="626" t="s">
        <v>5415</v>
      </c>
      <c r="F915" s="629">
        <v>161</v>
      </c>
      <c r="G915" s="629">
        <v>12397</v>
      </c>
      <c r="H915" s="629">
        <v>1</v>
      </c>
      <c r="I915" s="629">
        <v>77</v>
      </c>
      <c r="J915" s="629">
        <v>191</v>
      </c>
      <c r="K915" s="629">
        <v>14898</v>
      </c>
      <c r="L915" s="629">
        <v>1.2017423570218602</v>
      </c>
      <c r="M915" s="629">
        <v>78</v>
      </c>
      <c r="N915" s="629"/>
      <c r="O915" s="629"/>
      <c r="P915" s="642"/>
      <c r="Q915" s="630"/>
    </row>
    <row r="916" spans="1:17" ht="14.4" customHeight="1" x14ac:dyDescent="0.3">
      <c r="A916" s="625" t="s">
        <v>6474</v>
      </c>
      <c r="B916" s="626" t="s">
        <v>5360</v>
      </c>
      <c r="C916" s="626" t="s">
        <v>5377</v>
      </c>
      <c r="D916" s="626" t="s">
        <v>5425</v>
      </c>
      <c r="E916" s="626" t="s">
        <v>5421</v>
      </c>
      <c r="F916" s="629">
        <v>79</v>
      </c>
      <c r="G916" s="629">
        <v>28440</v>
      </c>
      <c r="H916" s="629">
        <v>1</v>
      </c>
      <c r="I916" s="629">
        <v>360</v>
      </c>
      <c r="J916" s="629">
        <v>113</v>
      </c>
      <c r="K916" s="629">
        <v>40906</v>
      </c>
      <c r="L916" s="629">
        <v>1.4383263009845288</v>
      </c>
      <c r="M916" s="629">
        <v>362</v>
      </c>
      <c r="N916" s="629">
        <v>200</v>
      </c>
      <c r="O916" s="629">
        <v>73000</v>
      </c>
      <c r="P916" s="642">
        <v>2.5668073136427565</v>
      </c>
      <c r="Q916" s="630">
        <v>365</v>
      </c>
    </row>
    <row r="917" spans="1:17" ht="14.4" customHeight="1" x14ac:dyDescent="0.3">
      <c r="A917" s="625" t="s">
        <v>6474</v>
      </c>
      <c r="B917" s="626" t="s">
        <v>5360</v>
      </c>
      <c r="C917" s="626" t="s">
        <v>5377</v>
      </c>
      <c r="D917" s="626" t="s">
        <v>5426</v>
      </c>
      <c r="E917" s="626" t="s">
        <v>5427</v>
      </c>
      <c r="F917" s="629">
        <v>534</v>
      </c>
      <c r="G917" s="629">
        <v>292632</v>
      </c>
      <c r="H917" s="629">
        <v>1</v>
      </c>
      <c r="I917" s="629">
        <v>548</v>
      </c>
      <c r="J917" s="629">
        <v>882</v>
      </c>
      <c r="K917" s="629">
        <v>485100</v>
      </c>
      <c r="L917" s="629">
        <v>1.6577134421389321</v>
      </c>
      <c r="M917" s="629">
        <v>550</v>
      </c>
      <c r="N917" s="629">
        <v>546</v>
      </c>
      <c r="O917" s="629">
        <v>301938</v>
      </c>
      <c r="P917" s="642">
        <v>1.031801033379808</v>
      </c>
      <c r="Q917" s="630">
        <v>553</v>
      </c>
    </row>
    <row r="918" spans="1:17" ht="14.4" customHeight="1" x14ac:dyDescent="0.3">
      <c r="A918" s="625" t="s">
        <v>6474</v>
      </c>
      <c r="B918" s="626" t="s">
        <v>5360</v>
      </c>
      <c r="C918" s="626" t="s">
        <v>5377</v>
      </c>
      <c r="D918" s="626" t="s">
        <v>5428</v>
      </c>
      <c r="E918" s="626" t="s">
        <v>5427</v>
      </c>
      <c r="F918" s="629">
        <v>417</v>
      </c>
      <c r="G918" s="629">
        <v>200994</v>
      </c>
      <c r="H918" s="629">
        <v>1</v>
      </c>
      <c r="I918" s="629">
        <v>482</v>
      </c>
      <c r="J918" s="629">
        <v>296</v>
      </c>
      <c r="K918" s="629">
        <v>142968</v>
      </c>
      <c r="L918" s="629">
        <v>0.71130481506910659</v>
      </c>
      <c r="M918" s="629">
        <v>483</v>
      </c>
      <c r="N918" s="629">
        <v>199</v>
      </c>
      <c r="O918" s="629">
        <v>96316</v>
      </c>
      <c r="P918" s="642">
        <v>0.47919838403136411</v>
      </c>
      <c r="Q918" s="630">
        <v>484</v>
      </c>
    </row>
    <row r="919" spans="1:17" ht="14.4" customHeight="1" x14ac:dyDescent="0.3">
      <c r="A919" s="625" t="s">
        <v>6474</v>
      </c>
      <c r="B919" s="626" t="s">
        <v>5360</v>
      </c>
      <c r="C919" s="626" t="s">
        <v>5377</v>
      </c>
      <c r="D919" s="626" t="s">
        <v>5429</v>
      </c>
      <c r="E919" s="626" t="s">
        <v>5430</v>
      </c>
      <c r="F919" s="629">
        <v>240</v>
      </c>
      <c r="G919" s="629">
        <v>143520</v>
      </c>
      <c r="H919" s="629">
        <v>1</v>
      </c>
      <c r="I919" s="629">
        <v>598</v>
      </c>
      <c r="J919" s="629">
        <v>327</v>
      </c>
      <c r="K919" s="629">
        <v>195873</v>
      </c>
      <c r="L919" s="629">
        <v>1.3647784280936455</v>
      </c>
      <c r="M919" s="629">
        <v>599</v>
      </c>
      <c r="N919" s="629">
        <v>263</v>
      </c>
      <c r="O919" s="629">
        <v>158063</v>
      </c>
      <c r="P919" s="642">
        <v>1.1013308249721294</v>
      </c>
      <c r="Q919" s="630">
        <v>601</v>
      </c>
    </row>
    <row r="920" spans="1:17" ht="14.4" customHeight="1" x14ac:dyDescent="0.3">
      <c r="A920" s="625" t="s">
        <v>6474</v>
      </c>
      <c r="B920" s="626" t="s">
        <v>5360</v>
      </c>
      <c r="C920" s="626" t="s">
        <v>5377</v>
      </c>
      <c r="D920" s="626" t="s">
        <v>5517</v>
      </c>
      <c r="E920" s="626" t="s">
        <v>5417</v>
      </c>
      <c r="F920" s="629">
        <v>632</v>
      </c>
      <c r="G920" s="629">
        <v>369088</v>
      </c>
      <c r="H920" s="629">
        <v>1</v>
      </c>
      <c r="I920" s="629">
        <v>584</v>
      </c>
      <c r="J920" s="629">
        <v>668</v>
      </c>
      <c r="K920" s="629">
        <v>391448</v>
      </c>
      <c r="L920" s="629">
        <v>1.0605817582798682</v>
      </c>
      <c r="M920" s="629">
        <v>586</v>
      </c>
      <c r="N920" s="629">
        <v>865</v>
      </c>
      <c r="O920" s="629">
        <v>509485</v>
      </c>
      <c r="P920" s="642">
        <v>1.3803889587307092</v>
      </c>
      <c r="Q920" s="630">
        <v>589</v>
      </c>
    </row>
    <row r="921" spans="1:17" ht="14.4" customHeight="1" x14ac:dyDescent="0.3">
      <c r="A921" s="625" t="s">
        <v>6474</v>
      </c>
      <c r="B921" s="626" t="s">
        <v>5360</v>
      </c>
      <c r="C921" s="626" t="s">
        <v>5377</v>
      </c>
      <c r="D921" s="626" t="s">
        <v>5506</v>
      </c>
      <c r="E921" s="626" t="s">
        <v>5417</v>
      </c>
      <c r="F921" s="629">
        <v>21</v>
      </c>
      <c r="G921" s="629">
        <v>16716</v>
      </c>
      <c r="H921" s="629">
        <v>1</v>
      </c>
      <c r="I921" s="629">
        <v>796</v>
      </c>
      <c r="J921" s="629">
        <v>52</v>
      </c>
      <c r="K921" s="629">
        <v>41496</v>
      </c>
      <c r="L921" s="629">
        <v>2.4824120603015074</v>
      </c>
      <c r="M921" s="629">
        <v>798</v>
      </c>
      <c r="N921" s="629">
        <v>102</v>
      </c>
      <c r="O921" s="629">
        <v>81702</v>
      </c>
      <c r="P921" s="642">
        <v>4.8876525484565683</v>
      </c>
      <c r="Q921" s="630">
        <v>801</v>
      </c>
    </row>
    <row r="922" spans="1:17" ht="14.4" customHeight="1" x14ac:dyDescent="0.3">
      <c r="A922" s="625" t="s">
        <v>6474</v>
      </c>
      <c r="B922" s="626" t="s">
        <v>5360</v>
      </c>
      <c r="C922" s="626" t="s">
        <v>5377</v>
      </c>
      <c r="D922" s="626" t="s">
        <v>5431</v>
      </c>
      <c r="E922" s="626" t="s">
        <v>5432</v>
      </c>
      <c r="F922" s="629">
        <v>1138</v>
      </c>
      <c r="G922" s="629">
        <v>130870</v>
      </c>
      <c r="H922" s="629">
        <v>1</v>
      </c>
      <c r="I922" s="629">
        <v>115</v>
      </c>
      <c r="J922" s="629">
        <v>1371</v>
      </c>
      <c r="K922" s="629">
        <v>159036</v>
      </c>
      <c r="L922" s="629">
        <v>1.2152212118896615</v>
      </c>
      <c r="M922" s="629">
        <v>116</v>
      </c>
      <c r="N922" s="629">
        <v>1653</v>
      </c>
      <c r="O922" s="629">
        <v>191748</v>
      </c>
      <c r="P922" s="642">
        <v>1.4651791854512111</v>
      </c>
      <c r="Q922" s="630">
        <v>116</v>
      </c>
    </row>
    <row r="923" spans="1:17" ht="14.4" customHeight="1" x14ac:dyDescent="0.3">
      <c r="A923" s="625" t="s">
        <v>6474</v>
      </c>
      <c r="B923" s="626" t="s">
        <v>5360</v>
      </c>
      <c r="C923" s="626" t="s">
        <v>5377</v>
      </c>
      <c r="D923" s="626" t="s">
        <v>5507</v>
      </c>
      <c r="E923" s="626" t="s">
        <v>5508</v>
      </c>
      <c r="F923" s="629">
        <v>15</v>
      </c>
      <c r="G923" s="629">
        <v>1500</v>
      </c>
      <c r="H923" s="629">
        <v>1</v>
      </c>
      <c r="I923" s="629">
        <v>100</v>
      </c>
      <c r="J923" s="629">
        <v>7</v>
      </c>
      <c r="K923" s="629">
        <v>700</v>
      </c>
      <c r="L923" s="629">
        <v>0.46666666666666667</v>
      </c>
      <c r="M923" s="629">
        <v>100</v>
      </c>
      <c r="N923" s="629">
        <v>5</v>
      </c>
      <c r="O923" s="629">
        <v>500</v>
      </c>
      <c r="P923" s="642">
        <v>0.33333333333333331</v>
      </c>
      <c r="Q923" s="630">
        <v>100</v>
      </c>
    </row>
    <row r="924" spans="1:17" ht="14.4" customHeight="1" x14ac:dyDescent="0.3">
      <c r="A924" s="625" t="s">
        <v>6474</v>
      </c>
      <c r="B924" s="626" t="s">
        <v>5360</v>
      </c>
      <c r="C924" s="626" t="s">
        <v>5377</v>
      </c>
      <c r="D924" s="626" t="s">
        <v>5433</v>
      </c>
      <c r="E924" s="626" t="s">
        <v>5434</v>
      </c>
      <c r="F924" s="629">
        <v>82</v>
      </c>
      <c r="G924" s="629">
        <v>55350</v>
      </c>
      <c r="H924" s="629">
        <v>1</v>
      </c>
      <c r="I924" s="629">
        <v>675</v>
      </c>
      <c r="J924" s="629">
        <v>50</v>
      </c>
      <c r="K924" s="629">
        <v>33800</v>
      </c>
      <c r="L924" s="629">
        <v>0.61065943992773264</v>
      </c>
      <c r="M924" s="629">
        <v>676</v>
      </c>
      <c r="N924" s="629">
        <v>45</v>
      </c>
      <c r="O924" s="629">
        <v>30465</v>
      </c>
      <c r="P924" s="642">
        <v>0.55040650406504066</v>
      </c>
      <c r="Q924" s="630">
        <v>677</v>
      </c>
    </row>
    <row r="925" spans="1:17" ht="14.4" customHeight="1" x14ac:dyDescent="0.3">
      <c r="A925" s="625" t="s">
        <v>6474</v>
      </c>
      <c r="B925" s="626" t="s">
        <v>5360</v>
      </c>
      <c r="C925" s="626" t="s">
        <v>5377</v>
      </c>
      <c r="D925" s="626" t="s">
        <v>5509</v>
      </c>
      <c r="E925" s="626" t="s">
        <v>5505</v>
      </c>
      <c r="F925" s="629">
        <v>1948</v>
      </c>
      <c r="G925" s="629">
        <v>1799952</v>
      </c>
      <c r="H925" s="629">
        <v>1</v>
      </c>
      <c r="I925" s="629">
        <v>924</v>
      </c>
      <c r="J925" s="629">
        <v>1887</v>
      </c>
      <c r="K925" s="629">
        <v>1747362</v>
      </c>
      <c r="L925" s="629">
        <v>0.97078255420144532</v>
      </c>
      <c r="M925" s="629">
        <v>926</v>
      </c>
      <c r="N925" s="629">
        <v>1631</v>
      </c>
      <c r="O925" s="629">
        <v>1515199</v>
      </c>
      <c r="P925" s="642">
        <v>0.84179967021342794</v>
      </c>
      <c r="Q925" s="630">
        <v>929</v>
      </c>
    </row>
    <row r="926" spans="1:17" ht="14.4" customHeight="1" x14ac:dyDescent="0.3">
      <c r="A926" s="625" t="s">
        <v>6474</v>
      </c>
      <c r="B926" s="626" t="s">
        <v>5360</v>
      </c>
      <c r="C926" s="626" t="s">
        <v>5377</v>
      </c>
      <c r="D926" s="626" t="s">
        <v>5438</v>
      </c>
      <c r="E926" s="626" t="s">
        <v>5439</v>
      </c>
      <c r="F926" s="629">
        <v>200</v>
      </c>
      <c r="G926" s="629">
        <v>149400</v>
      </c>
      <c r="H926" s="629">
        <v>1</v>
      </c>
      <c r="I926" s="629">
        <v>747</v>
      </c>
      <c r="J926" s="629">
        <v>308</v>
      </c>
      <c r="K926" s="629">
        <v>230384</v>
      </c>
      <c r="L926" s="629">
        <v>1.542061579651941</v>
      </c>
      <c r="M926" s="629">
        <v>748</v>
      </c>
      <c r="N926" s="629">
        <v>248</v>
      </c>
      <c r="O926" s="629">
        <v>185752</v>
      </c>
      <c r="P926" s="642">
        <v>1.2433199464524767</v>
      </c>
      <c r="Q926" s="630">
        <v>749</v>
      </c>
    </row>
    <row r="927" spans="1:17" ht="14.4" customHeight="1" x14ac:dyDescent="0.3">
      <c r="A927" s="625" t="s">
        <v>6474</v>
      </c>
      <c r="B927" s="626" t="s">
        <v>5360</v>
      </c>
      <c r="C927" s="626" t="s">
        <v>5377</v>
      </c>
      <c r="D927" s="626" t="s">
        <v>5510</v>
      </c>
      <c r="E927" s="626" t="s">
        <v>5505</v>
      </c>
      <c r="F927" s="629">
        <v>204</v>
      </c>
      <c r="G927" s="629">
        <v>175032</v>
      </c>
      <c r="H927" s="629">
        <v>1</v>
      </c>
      <c r="I927" s="629">
        <v>858</v>
      </c>
      <c r="J927" s="629">
        <v>32</v>
      </c>
      <c r="K927" s="629">
        <v>27488</v>
      </c>
      <c r="L927" s="629">
        <v>0.1570455688102747</v>
      </c>
      <c r="M927" s="629">
        <v>859</v>
      </c>
      <c r="N927" s="629">
        <v>27</v>
      </c>
      <c r="O927" s="629">
        <v>23220</v>
      </c>
      <c r="P927" s="642">
        <v>0.13266145619086794</v>
      </c>
      <c r="Q927" s="630">
        <v>860</v>
      </c>
    </row>
    <row r="928" spans="1:17" ht="14.4" customHeight="1" x14ac:dyDescent="0.3">
      <c r="A928" s="625" t="s">
        <v>6474</v>
      </c>
      <c r="B928" s="626" t="s">
        <v>5360</v>
      </c>
      <c r="C928" s="626" t="s">
        <v>5377</v>
      </c>
      <c r="D928" s="626" t="s">
        <v>5511</v>
      </c>
      <c r="E928" s="626" t="s">
        <v>5505</v>
      </c>
      <c r="F928" s="629">
        <v>28</v>
      </c>
      <c r="G928" s="629">
        <v>28196</v>
      </c>
      <c r="H928" s="629">
        <v>1</v>
      </c>
      <c r="I928" s="629">
        <v>1007</v>
      </c>
      <c r="J928" s="629">
        <v>36</v>
      </c>
      <c r="K928" s="629">
        <v>36324</v>
      </c>
      <c r="L928" s="629">
        <v>1.2882678394098455</v>
      </c>
      <c r="M928" s="629">
        <v>1009</v>
      </c>
      <c r="N928" s="629">
        <v>42</v>
      </c>
      <c r="O928" s="629">
        <v>42504</v>
      </c>
      <c r="P928" s="642">
        <v>1.5074478649453824</v>
      </c>
      <c r="Q928" s="630">
        <v>1012</v>
      </c>
    </row>
    <row r="929" spans="1:17" ht="14.4" customHeight="1" x14ac:dyDescent="0.3">
      <c r="A929" s="625" t="s">
        <v>6474</v>
      </c>
      <c r="B929" s="626" t="s">
        <v>5360</v>
      </c>
      <c r="C929" s="626" t="s">
        <v>5377</v>
      </c>
      <c r="D929" s="626" t="s">
        <v>5512</v>
      </c>
      <c r="E929" s="626" t="s">
        <v>5505</v>
      </c>
      <c r="F929" s="629">
        <v>1980</v>
      </c>
      <c r="G929" s="629">
        <v>1580040</v>
      </c>
      <c r="H929" s="629">
        <v>1</v>
      </c>
      <c r="I929" s="629">
        <v>798</v>
      </c>
      <c r="J929" s="629">
        <v>2115</v>
      </c>
      <c r="K929" s="629">
        <v>1692000</v>
      </c>
      <c r="L929" s="629">
        <v>1.0708589655958076</v>
      </c>
      <c r="M929" s="629">
        <v>800</v>
      </c>
      <c r="N929" s="629">
        <v>1934</v>
      </c>
      <c r="O929" s="629">
        <v>1553002</v>
      </c>
      <c r="P929" s="642">
        <v>0.98288777499303814</v>
      </c>
      <c r="Q929" s="630">
        <v>803</v>
      </c>
    </row>
    <row r="930" spans="1:17" ht="14.4" customHeight="1" x14ac:dyDescent="0.3">
      <c r="A930" s="625" t="s">
        <v>6474</v>
      </c>
      <c r="B930" s="626" t="s">
        <v>5360</v>
      </c>
      <c r="C930" s="626" t="s">
        <v>5377</v>
      </c>
      <c r="D930" s="626" t="s">
        <v>5442</v>
      </c>
      <c r="E930" s="626" t="s">
        <v>5443</v>
      </c>
      <c r="F930" s="629">
        <v>1</v>
      </c>
      <c r="G930" s="629">
        <v>267</v>
      </c>
      <c r="H930" s="629">
        <v>1</v>
      </c>
      <c r="I930" s="629">
        <v>267</v>
      </c>
      <c r="J930" s="629"/>
      <c r="K930" s="629"/>
      <c r="L930" s="629"/>
      <c r="M930" s="629"/>
      <c r="N930" s="629">
        <v>1</v>
      </c>
      <c r="O930" s="629">
        <v>269</v>
      </c>
      <c r="P930" s="642">
        <v>1.0074906367041199</v>
      </c>
      <c r="Q930" s="630">
        <v>269</v>
      </c>
    </row>
    <row r="931" spans="1:17" ht="14.4" customHeight="1" x14ac:dyDescent="0.3">
      <c r="A931" s="625" t="s">
        <v>6474</v>
      </c>
      <c r="B931" s="626" t="s">
        <v>5360</v>
      </c>
      <c r="C931" s="626" t="s">
        <v>5377</v>
      </c>
      <c r="D931" s="626" t="s">
        <v>5444</v>
      </c>
      <c r="E931" s="626" t="s">
        <v>5434</v>
      </c>
      <c r="F931" s="629">
        <v>23</v>
      </c>
      <c r="G931" s="629">
        <v>17043</v>
      </c>
      <c r="H931" s="629">
        <v>1</v>
      </c>
      <c r="I931" s="629">
        <v>741</v>
      </c>
      <c r="J931" s="629">
        <v>62</v>
      </c>
      <c r="K931" s="629">
        <v>46066</v>
      </c>
      <c r="L931" s="629">
        <v>2.7029278882825793</v>
      </c>
      <c r="M931" s="629">
        <v>743</v>
      </c>
      <c r="N931" s="629">
        <v>100</v>
      </c>
      <c r="O931" s="629">
        <v>74600</v>
      </c>
      <c r="P931" s="642">
        <v>4.3771636448981983</v>
      </c>
      <c r="Q931" s="630">
        <v>746</v>
      </c>
    </row>
    <row r="932" spans="1:17" ht="14.4" customHeight="1" x14ac:dyDescent="0.3">
      <c r="A932" s="625" t="s">
        <v>6474</v>
      </c>
      <c r="B932" s="626" t="s">
        <v>5360</v>
      </c>
      <c r="C932" s="626" t="s">
        <v>5377</v>
      </c>
      <c r="D932" s="626" t="s">
        <v>5445</v>
      </c>
      <c r="E932" s="626" t="s">
        <v>5423</v>
      </c>
      <c r="F932" s="629">
        <v>2</v>
      </c>
      <c r="G932" s="629">
        <v>768</v>
      </c>
      <c r="H932" s="629">
        <v>1</v>
      </c>
      <c r="I932" s="629">
        <v>384</v>
      </c>
      <c r="J932" s="629">
        <v>1</v>
      </c>
      <c r="K932" s="629">
        <v>386</v>
      </c>
      <c r="L932" s="629">
        <v>0.50260416666666663</v>
      </c>
      <c r="M932" s="629">
        <v>386</v>
      </c>
      <c r="N932" s="629">
        <v>4</v>
      </c>
      <c r="O932" s="629">
        <v>1556</v>
      </c>
      <c r="P932" s="642">
        <v>2.0260416666666665</v>
      </c>
      <c r="Q932" s="630">
        <v>389</v>
      </c>
    </row>
    <row r="933" spans="1:17" ht="14.4" customHeight="1" x14ac:dyDescent="0.3">
      <c r="A933" s="625" t="s">
        <v>6474</v>
      </c>
      <c r="B933" s="626" t="s">
        <v>5360</v>
      </c>
      <c r="C933" s="626" t="s">
        <v>5377</v>
      </c>
      <c r="D933" s="626" t="s">
        <v>5446</v>
      </c>
      <c r="E933" s="626" t="s">
        <v>5447</v>
      </c>
      <c r="F933" s="629"/>
      <c r="G933" s="629"/>
      <c r="H933" s="629"/>
      <c r="I933" s="629"/>
      <c r="J933" s="629"/>
      <c r="K933" s="629"/>
      <c r="L933" s="629"/>
      <c r="M933" s="629"/>
      <c r="N933" s="629">
        <v>1</v>
      </c>
      <c r="O933" s="629">
        <v>112</v>
      </c>
      <c r="P933" s="642"/>
      <c r="Q933" s="630">
        <v>112</v>
      </c>
    </row>
    <row r="934" spans="1:17" ht="14.4" customHeight="1" x14ac:dyDescent="0.3">
      <c r="A934" s="625" t="s">
        <v>6474</v>
      </c>
      <c r="B934" s="626" t="s">
        <v>5360</v>
      </c>
      <c r="C934" s="626" t="s">
        <v>5377</v>
      </c>
      <c r="D934" s="626" t="s">
        <v>5450</v>
      </c>
      <c r="E934" s="626" t="s">
        <v>5449</v>
      </c>
      <c r="F934" s="629"/>
      <c r="G934" s="629"/>
      <c r="H934" s="629"/>
      <c r="I934" s="629"/>
      <c r="J934" s="629"/>
      <c r="K934" s="629"/>
      <c r="L934" s="629"/>
      <c r="M934" s="629"/>
      <c r="N934" s="629">
        <v>3</v>
      </c>
      <c r="O934" s="629">
        <v>1293</v>
      </c>
      <c r="P934" s="642"/>
      <c r="Q934" s="630">
        <v>431</v>
      </c>
    </row>
    <row r="935" spans="1:17" ht="14.4" customHeight="1" x14ac:dyDescent="0.3">
      <c r="A935" s="625" t="s">
        <v>6474</v>
      </c>
      <c r="B935" s="626" t="s">
        <v>5360</v>
      </c>
      <c r="C935" s="626" t="s">
        <v>5377</v>
      </c>
      <c r="D935" s="626" t="s">
        <v>5513</v>
      </c>
      <c r="E935" s="626" t="s">
        <v>5430</v>
      </c>
      <c r="F935" s="629">
        <v>193</v>
      </c>
      <c r="G935" s="629">
        <v>134714</v>
      </c>
      <c r="H935" s="629">
        <v>1</v>
      </c>
      <c r="I935" s="629">
        <v>698</v>
      </c>
      <c r="J935" s="629">
        <v>223</v>
      </c>
      <c r="K935" s="629">
        <v>156323</v>
      </c>
      <c r="L935" s="629">
        <v>1.1604064907878915</v>
      </c>
      <c r="M935" s="629">
        <v>701</v>
      </c>
      <c r="N935" s="629">
        <v>294</v>
      </c>
      <c r="O935" s="629">
        <v>207270</v>
      </c>
      <c r="P935" s="642">
        <v>1.5385928708226317</v>
      </c>
      <c r="Q935" s="630">
        <v>705</v>
      </c>
    </row>
    <row r="936" spans="1:17" ht="14.4" customHeight="1" x14ac:dyDescent="0.3">
      <c r="A936" s="625" t="s">
        <v>6474</v>
      </c>
      <c r="B936" s="626" t="s">
        <v>5360</v>
      </c>
      <c r="C936" s="626" t="s">
        <v>5377</v>
      </c>
      <c r="D936" s="626" t="s">
        <v>5531</v>
      </c>
      <c r="E936" s="626" t="s">
        <v>5532</v>
      </c>
      <c r="F936" s="629">
        <v>1</v>
      </c>
      <c r="G936" s="629">
        <v>1363</v>
      </c>
      <c r="H936" s="629">
        <v>1</v>
      </c>
      <c r="I936" s="629">
        <v>1363</v>
      </c>
      <c r="J936" s="629">
        <v>1</v>
      </c>
      <c r="K936" s="629">
        <v>1364</v>
      </c>
      <c r="L936" s="629">
        <v>1.0007336757153338</v>
      </c>
      <c r="M936" s="629">
        <v>1364</v>
      </c>
      <c r="N936" s="629">
        <v>2</v>
      </c>
      <c r="O936" s="629">
        <v>2732</v>
      </c>
      <c r="P936" s="642">
        <v>2.0044020542920031</v>
      </c>
      <c r="Q936" s="630">
        <v>1366</v>
      </c>
    </row>
    <row r="937" spans="1:17" ht="14.4" customHeight="1" x14ac:dyDescent="0.3">
      <c r="A937" s="625" t="s">
        <v>6474</v>
      </c>
      <c r="B937" s="626" t="s">
        <v>5360</v>
      </c>
      <c r="C937" s="626" t="s">
        <v>5377</v>
      </c>
      <c r="D937" s="626" t="s">
        <v>5539</v>
      </c>
      <c r="E937" s="626" t="s">
        <v>5417</v>
      </c>
      <c r="F937" s="629">
        <v>4</v>
      </c>
      <c r="G937" s="629">
        <v>2920</v>
      </c>
      <c r="H937" s="629">
        <v>1</v>
      </c>
      <c r="I937" s="629">
        <v>730</v>
      </c>
      <c r="J937" s="629">
        <v>5</v>
      </c>
      <c r="K937" s="629">
        <v>3655</v>
      </c>
      <c r="L937" s="629">
        <v>1.2517123287671232</v>
      </c>
      <c r="M937" s="629">
        <v>731</v>
      </c>
      <c r="N937" s="629">
        <v>2</v>
      </c>
      <c r="O937" s="629">
        <v>1464</v>
      </c>
      <c r="P937" s="642">
        <v>0.50136986301369868</v>
      </c>
      <c r="Q937" s="630">
        <v>732</v>
      </c>
    </row>
    <row r="938" spans="1:17" ht="14.4" customHeight="1" x14ac:dyDescent="0.3">
      <c r="A938" s="625" t="s">
        <v>6474</v>
      </c>
      <c r="B938" s="626" t="s">
        <v>5360</v>
      </c>
      <c r="C938" s="626" t="s">
        <v>5377</v>
      </c>
      <c r="D938" s="626" t="s">
        <v>5453</v>
      </c>
      <c r="E938" s="626" t="s">
        <v>5439</v>
      </c>
      <c r="F938" s="629">
        <v>4</v>
      </c>
      <c r="G938" s="629">
        <v>3252</v>
      </c>
      <c r="H938" s="629">
        <v>1</v>
      </c>
      <c r="I938" s="629">
        <v>813</v>
      </c>
      <c r="J938" s="629"/>
      <c r="K938" s="629"/>
      <c r="L938" s="629"/>
      <c r="M938" s="629"/>
      <c r="N938" s="629">
        <v>7</v>
      </c>
      <c r="O938" s="629">
        <v>5726</v>
      </c>
      <c r="P938" s="642">
        <v>1.7607626076260763</v>
      </c>
      <c r="Q938" s="630">
        <v>818</v>
      </c>
    </row>
    <row r="939" spans="1:17" ht="14.4" customHeight="1" x14ac:dyDescent="0.3">
      <c r="A939" s="625" t="s">
        <v>6474</v>
      </c>
      <c r="B939" s="626" t="s">
        <v>5360</v>
      </c>
      <c r="C939" s="626" t="s">
        <v>5377</v>
      </c>
      <c r="D939" s="626" t="s">
        <v>6475</v>
      </c>
      <c r="E939" s="626" t="s">
        <v>5417</v>
      </c>
      <c r="F939" s="629"/>
      <c r="G939" s="629"/>
      <c r="H939" s="629"/>
      <c r="I939" s="629"/>
      <c r="J939" s="629">
        <v>5</v>
      </c>
      <c r="K939" s="629">
        <v>3905</v>
      </c>
      <c r="L939" s="629"/>
      <c r="M939" s="629">
        <v>781</v>
      </c>
      <c r="N939" s="629"/>
      <c r="O939" s="629"/>
      <c r="P939" s="642"/>
      <c r="Q939" s="630"/>
    </row>
    <row r="940" spans="1:17" ht="14.4" customHeight="1" x14ac:dyDescent="0.3">
      <c r="A940" s="625" t="s">
        <v>6474</v>
      </c>
      <c r="B940" s="626" t="s">
        <v>5360</v>
      </c>
      <c r="C940" s="626" t="s">
        <v>5377</v>
      </c>
      <c r="D940" s="626" t="s">
        <v>5533</v>
      </c>
      <c r="E940" s="626" t="s">
        <v>5417</v>
      </c>
      <c r="F940" s="629"/>
      <c r="G940" s="629"/>
      <c r="H940" s="629"/>
      <c r="I940" s="629"/>
      <c r="J940" s="629">
        <v>3</v>
      </c>
      <c r="K940" s="629">
        <v>2544</v>
      </c>
      <c r="L940" s="629"/>
      <c r="M940" s="629">
        <v>848</v>
      </c>
      <c r="N940" s="629"/>
      <c r="O940" s="629"/>
      <c r="P940" s="642"/>
      <c r="Q940" s="630"/>
    </row>
    <row r="941" spans="1:17" ht="14.4" customHeight="1" x14ac:dyDescent="0.3">
      <c r="A941" s="625" t="s">
        <v>6474</v>
      </c>
      <c r="B941" s="626" t="s">
        <v>5360</v>
      </c>
      <c r="C941" s="626" t="s">
        <v>5377</v>
      </c>
      <c r="D941" s="626" t="s">
        <v>5534</v>
      </c>
      <c r="E941" s="626" t="s">
        <v>5535</v>
      </c>
      <c r="F941" s="629"/>
      <c r="G941" s="629"/>
      <c r="H941" s="629"/>
      <c r="I941" s="629"/>
      <c r="J941" s="629">
        <v>1</v>
      </c>
      <c r="K941" s="629">
        <v>1093</v>
      </c>
      <c r="L941" s="629"/>
      <c r="M941" s="629">
        <v>1093</v>
      </c>
      <c r="N941" s="629"/>
      <c r="O941" s="629"/>
      <c r="P941" s="642"/>
      <c r="Q941" s="630"/>
    </row>
    <row r="942" spans="1:17" ht="14.4" customHeight="1" x14ac:dyDescent="0.3">
      <c r="A942" s="625" t="s">
        <v>6474</v>
      </c>
      <c r="B942" s="626" t="s">
        <v>5360</v>
      </c>
      <c r="C942" s="626" t="s">
        <v>5377</v>
      </c>
      <c r="D942" s="626" t="s">
        <v>5466</v>
      </c>
      <c r="E942" s="626" t="s">
        <v>5467</v>
      </c>
      <c r="F942" s="629"/>
      <c r="G942" s="629"/>
      <c r="H942" s="629"/>
      <c r="I942" s="629"/>
      <c r="J942" s="629"/>
      <c r="K942" s="629"/>
      <c r="L942" s="629"/>
      <c r="M942" s="629"/>
      <c r="N942" s="629">
        <v>12</v>
      </c>
      <c r="O942" s="629">
        <v>0</v>
      </c>
      <c r="P942" s="642"/>
      <c r="Q942" s="630">
        <v>0</v>
      </c>
    </row>
    <row r="943" spans="1:17" ht="14.4" customHeight="1" x14ac:dyDescent="0.3">
      <c r="A943" s="625" t="s">
        <v>6476</v>
      </c>
      <c r="B943" s="626" t="s">
        <v>5360</v>
      </c>
      <c r="C943" s="626" t="s">
        <v>5366</v>
      </c>
      <c r="D943" s="626" t="s">
        <v>5496</v>
      </c>
      <c r="E943" s="626" t="s">
        <v>5497</v>
      </c>
      <c r="F943" s="629"/>
      <c r="G943" s="629"/>
      <c r="H943" s="629"/>
      <c r="I943" s="629"/>
      <c r="J943" s="629"/>
      <c r="K943" s="629"/>
      <c r="L943" s="629"/>
      <c r="M943" s="629"/>
      <c r="N943" s="629">
        <v>4</v>
      </c>
      <c r="O943" s="629">
        <v>3619</v>
      </c>
      <c r="P943" s="642"/>
      <c r="Q943" s="630">
        <v>904.75</v>
      </c>
    </row>
    <row r="944" spans="1:17" ht="14.4" customHeight="1" x14ac:dyDescent="0.3">
      <c r="A944" s="625" t="s">
        <v>6476</v>
      </c>
      <c r="B944" s="626" t="s">
        <v>5360</v>
      </c>
      <c r="C944" s="626" t="s">
        <v>5377</v>
      </c>
      <c r="D944" s="626" t="s">
        <v>5498</v>
      </c>
      <c r="E944" s="626" t="s">
        <v>5499</v>
      </c>
      <c r="F944" s="629">
        <v>5</v>
      </c>
      <c r="G944" s="629">
        <v>915</v>
      </c>
      <c r="H944" s="629">
        <v>1</v>
      </c>
      <c r="I944" s="629">
        <v>183</v>
      </c>
      <c r="J944" s="629">
        <v>1</v>
      </c>
      <c r="K944" s="629">
        <v>185</v>
      </c>
      <c r="L944" s="629">
        <v>0.20218579234972678</v>
      </c>
      <c r="M944" s="629">
        <v>185</v>
      </c>
      <c r="N944" s="629">
        <v>1</v>
      </c>
      <c r="O944" s="629">
        <v>185</v>
      </c>
      <c r="P944" s="642">
        <v>0.20218579234972678</v>
      </c>
      <c r="Q944" s="630">
        <v>185</v>
      </c>
    </row>
    <row r="945" spans="1:17" ht="14.4" customHeight="1" x14ac:dyDescent="0.3">
      <c r="A945" s="625" t="s">
        <v>6476</v>
      </c>
      <c r="B945" s="626" t="s">
        <v>5360</v>
      </c>
      <c r="C945" s="626" t="s">
        <v>5377</v>
      </c>
      <c r="D945" s="626" t="s">
        <v>5500</v>
      </c>
      <c r="E945" s="626" t="s">
        <v>5501</v>
      </c>
      <c r="F945" s="629">
        <v>1</v>
      </c>
      <c r="G945" s="629">
        <v>850</v>
      </c>
      <c r="H945" s="629">
        <v>1</v>
      </c>
      <c r="I945" s="629">
        <v>850</v>
      </c>
      <c r="J945" s="629">
        <v>1</v>
      </c>
      <c r="K945" s="629">
        <v>852</v>
      </c>
      <c r="L945" s="629">
        <v>1.0023529411764707</v>
      </c>
      <c r="M945" s="629">
        <v>852</v>
      </c>
      <c r="N945" s="629"/>
      <c r="O945" s="629"/>
      <c r="P945" s="642"/>
      <c r="Q945" s="630"/>
    </row>
    <row r="946" spans="1:17" ht="14.4" customHeight="1" x14ac:dyDescent="0.3">
      <c r="A946" s="625" t="s">
        <v>6476</v>
      </c>
      <c r="B946" s="626" t="s">
        <v>5360</v>
      </c>
      <c r="C946" s="626" t="s">
        <v>5377</v>
      </c>
      <c r="D946" s="626" t="s">
        <v>5515</v>
      </c>
      <c r="E946" s="626" t="s">
        <v>5516</v>
      </c>
      <c r="F946" s="629">
        <v>3</v>
      </c>
      <c r="G946" s="629">
        <v>174</v>
      </c>
      <c r="H946" s="629">
        <v>1</v>
      </c>
      <c r="I946" s="629">
        <v>58</v>
      </c>
      <c r="J946" s="629">
        <v>1</v>
      </c>
      <c r="K946" s="629">
        <v>58</v>
      </c>
      <c r="L946" s="629">
        <v>0.33333333333333331</v>
      </c>
      <c r="M946" s="629">
        <v>58</v>
      </c>
      <c r="N946" s="629"/>
      <c r="O946" s="629"/>
      <c r="P946" s="642"/>
      <c r="Q946" s="630"/>
    </row>
    <row r="947" spans="1:17" ht="14.4" customHeight="1" x14ac:dyDescent="0.3">
      <c r="A947" s="625" t="s">
        <v>6476</v>
      </c>
      <c r="B947" s="626" t="s">
        <v>5360</v>
      </c>
      <c r="C947" s="626" t="s">
        <v>5377</v>
      </c>
      <c r="D947" s="626" t="s">
        <v>5400</v>
      </c>
      <c r="E947" s="626" t="s">
        <v>5401</v>
      </c>
      <c r="F947" s="629">
        <v>1</v>
      </c>
      <c r="G947" s="629">
        <v>630</v>
      </c>
      <c r="H947" s="629">
        <v>1</v>
      </c>
      <c r="I947" s="629">
        <v>630</v>
      </c>
      <c r="J947" s="629"/>
      <c r="K947" s="629"/>
      <c r="L947" s="629"/>
      <c r="M947" s="629"/>
      <c r="N947" s="629"/>
      <c r="O947" s="629"/>
      <c r="P947" s="642"/>
      <c r="Q947" s="630"/>
    </row>
    <row r="948" spans="1:17" ht="14.4" customHeight="1" x14ac:dyDescent="0.3">
      <c r="A948" s="625" t="s">
        <v>6476</v>
      </c>
      <c r="B948" s="626" t="s">
        <v>5360</v>
      </c>
      <c r="C948" s="626" t="s">
        <v>5377</v>
      </c>
      <c r="D948" s="626" t="s">
        <v>5404</v>
      </c>
      <c r="E948" s="626" t="s">
        <v>5405</v>
      </c>
      <c r="F948" s="629">
        <v>40</v>
      </c>
      <c r="G948" s="629">
        <v>9200</v>
      </c>
      <c r="H948" s="629">
        <v>1</v>
      </c>
      <c r="I948" s="629">
        <v>230</v>
      </c>
      <c r="J948" s="629">
        <v>47</v>
      </c>
      <c r="K948" s="629">
        <v>10857</v>
      </c>
      <c r="L948" s="629">
        <v>1.180108695652174</v>
      </c>
      <c r="M948" s="629">
        <v>231</v>
      </c>
      <c r="N948" s="629">
        <v>40</v>
      </c>
      <c r="O948" s="629">
        <v>9280</v>
      </c>
      <c r="P948" s="642">
        <v>1.008695652173913</v>
      </c>
      <c r="Q948" s="630">
        <v>232</v>
      </c>
    </row>
    <row r="949" spans="1:17" ht="14.4" customHeight="1" x14ac:dyDescent="0.3">
      <c r="A949" s="625" t="s">
        <v>6476</v>
      </c>
      <c r="B949" s="626" t="s">
        <v>5360</v>
      </c>
      <c r="C949" s="626" t="s">
        <v>5377</v>
      </c>
      <c r="D949" s="626" t="s">
        <v>5406</v>
      </c>
      <c r="E949" s="626" t="s">
        <v>5407</v>
      </c>
      <c r="F949" s="629">
        <v>1</v>
      </c>
      <c r="G949" s="629">
        <v>171</v>
      </c>
      <c r="H949" s="629">
        <v>1</v>
      </c>
      <c r="I949" s="629">
        <v>171</v>
      </c>
      <c r="J949" s="629"/>
      <c r="K949" s="629"/>
      <c r="L949" s="629"/>
      <c r="M949" s="629"/>
      <c r="N949" s="629">
        <v>2</v>
      </c>
      <c r="O949" s="629">
        <v>344</v>
      </c>
      <c r="P949" s="642">
        <v>2.0116959064327484</v>
      </c>
      <c r="Q949" s="630">
        <v>172</v>
      </c>
    </row>
    <row r="950" spans="1:17" ht="14.4" customHeight="1" x14ac:dyDescent="0.3">
      <c r="A950" s="625" t="s">
        <v>6476</v>
      </c>
      <c r="B950" s="626" t="s">
        <v>5360</v>
      </c>
      <c r="C950" s="626" t="s">
        <v>5377</v>
      </c>
      <c r="D950" s="626" t="s">
        <v>5408</v>
      </c>
      <c r="E950" s="626" t="s">
        <v>5409</v>
      </c>
      <c r="F950" s="629">
        <v>90</v>
      </c>
      <c r="G950" s="629">
        <v>7200</v>
      </c>
      <c r="H950" s="629">
        <v>1</v>
      </c>
      <c r="I950" s="629">
        <v>80</v>
      </c>
      <c r="J950" s="629">
        <v>74</v>
      </c>
      <c r="K950" s="629">
        <v>5994</v>
      </c>
      <c r="L950" s="629">
        <v>0.83250000000000002</v>
      </c>
      <c r="M950" s="629">
        <v>81</v>
      </c>
      <c r="N950" s="629">
        <v>81</v>
      </c>
      <c r="O950" s="629">
        <v>6642</v>
      </c>
      <c r="P950" s="642">
        <v>0.92249999999999999</v>
      </c>
      <c r="Q950" s="630">
        <v>82</v>
      </c>
    </row>
    <row r="951" spans="1:17" ht="14.4" customHeight="1" x14ac:dyDescent="0.3">
      <c r="A951" s="625" t="s">
        <v>6476</v>
      </c>
      <c r="B951" s="626" t="s">
        <v>5360</v>
      </c>
      <c r="C951" s="626" t="s">
        <v>5377</v>
      </c>
      <c r="D951" s="626" t="s">
        <v>5502</v>
      </c>
      <c r="E951" s="626" t="s">
        <v>5503</v>
      </c>
      <c r="F951" s="629">
        <v>41</v>
      </c>
      <c r="G951" s="629">
        <v>21402</v>
      </c>
      <c r="H951" s="629">
        <v>1</v>
      </c>
      <c r="I951" s="629">
        <v>522</v>
      </c>
      <c r="J951" s="629">
        <v>37</v>
      </c>
      <c r="K951" s="629">
        <v>19351</v>
      </c>
      <c r="L951" s="629">
        <v>0.90416783478179608</v>
      </c>
      <c r="M951" s="629">
        <v>523</v>
      </c>
      <c r="N951" s="629">
        <v>28</v>
      </c>
      <c r="O951" s="629">
        <v>14672</v>
      </c>
      <c r="P951" s="642">
        <v>0.68554340715820949</v>
      </c>
      <c r="Q951" s="630">
        <v>524</v>
      </c>
    </row>
    <row r="952" spans="1:17" ht="14.4" customHeight="1" x14ac:dyDescent="0.3">
      <c r="A952" s="625" t="s">
        <v>6476</v>
      </c>
      <c r="B952" s="626" t="s">
        <v>5360</v>
      </c>
      <c r="C952" s="626" t="s">
        <v>5377</v>
      </c>
      <c r="D952" s="626" t="s">
        <v>5504</v>
      </c>
      <c r="E952" s="626" t="s">
        <v>5505</v>
      </c>
      <c r="F952" s="629">
        <v>16</v>
      </c>
      <c r="G952" s="629">
        <v>11712</v>
      </c>
      <c r="H952" s="629">
        <v>1</v>
      </c>
      <c r="I952" s="629">
        <v>732</v>
      </c>
      <c r="J952" s="629">
        <v>2</v>
      </c>
      <c r="K952" s="629">
        <v>1466</v>
      </c>
      <c r="L952" s="629">
        <v>0.12517076502732241</v>
      </c>
      <c r="M952" s="629">
        <v>733</v>
      </c>
      <c r="N952" s="629">
        <v>6</v>
      </c>
      <c r="O952" s="629">
        <v>4404</v>
      </c>
      <c r="P952" s="642">
        <v>0.37602459016393441</v>
      </c>
      <c r="Q952" s="630">
        <v>734</v>
      </c>
    </row>
    <row r="953" spans="1:17" ht="14.4" customHeight="1" x14ac:dyDescent="0.3">
      <c r="A953" s="625" t="s">
        <v>6476</v>
      </c>
      <c r="B953" s="626" t="s">
        <v>5360</v>
      </c>
      <c r="C953" s="626" t="s">
        <v>5377</v>
      </c>
      <c r="D953" s="626" t="s">
        <v>5418</v>
      </c>
      <c r="E953" s="626" t="s">
        <v>5407</v>
      </c>
      <c r="F953" s="629">
        <v>9</v>
      </c>
      <c r="G953" s="629">
        <v>1845</v>
      </c>
      <c r="H953" s="629">
        <v>1</v>
      </c>
      <c r="I953" s="629">
        <v>205</v>
      </c>
      <c r="J953" s="629">
        <v>9</v>
      </c>
      <c r="K953" s="629">
        <v>1854</v>
      </c>
      <c r="L953" s="629">
        <v>1.0048780487804878</v>
      </c>
      <c r="M953" s="629">
        <v>206</v>
      </c>
      <c r="N953" s="629">
        <v>9</v>
      </c>
      <c r="O953" s="629">
        <v>1863</v>
      </c>
      <c r="P953" s="642">
        <v>1.0097560975609756</v>
      </c>
      <c r="Q953" s="630">
        <v>207</v>
      </c>
    </row>
    <row r="954" spans="1:17" ht="14.4" customHeight="1" x14ac:dyDescent="0.3">
      <c r="A954" s="625" t="s">
        <v>6476</v>
      </c>
      <c r="B954" s="626" t="s">
        <v>5360</v>
      </c>
      <c r="C954" s="626" t="s">
        <v>5377</v>
      </c>
      <c r="D954" s="626" t="s">
        <v>5420</v>
      </c>
      <c r="E954" s="626" t="s">
        <v>5421</v>
      </c>
      <c r="F954" s="629">
        <v>1</v>
      </c>
      <c r="G954" s="629">
        <v>294</v>
      </c>
      <c r="H954" s="629">
        <v>1</v>
      </c>
      <c r="I954" s="629">
        <v>294</v>
      </c>
      <c r="J954" s="629">
        <v>1</v>
      </c>
      <c r="K954" s="629">
        <v>295</v>
      </c>
      <c r="L954" s="629">
        <v>1.0034013605442176</v>
      </c>
      <c r="M954" s="629">
        <v>295</v>
      </c>
      <c r="N954" s="629"/>
      <c r="O954" s="629"/>
      <c r="P954" s="642"/>
      <c r="Q954" s="630"/>
    </row>
    <row r="955" spans="1:17" ht="14.4" customHeight="1" x14ac:dyDescent="0.3">
      <c r="A955" s="625" t="s">
        <v>6476</v>
      </c>
      <c r="B955" s="626" t="s">
        <v>5360</v>
      </c>
      <c r="C955" s="626" t="s">
        <v>5377</v>
      </c>
      <c r="D955" s="626" t="s">
        <v>5422</v>
      </c>
      <c r="E955" s="626" t="s">
        <v>5423</v>
      </c>
      <c r="F955" s="629">
        <v>24</v>
      </c>
      <c r="G955" s="629">
        <v>7632</v>
      </c>
      <c r="H955" s="629">
        <v>1</v>
      </c>
      <c r="I955" s="629">
        <v>318</v>
      </c>
      <c r="J955" s="629">
        <v>25</v>
      </c>
      <c r="K955" s="629">
        <v>7975</v>
      </c>
      <c r="L955" s="629">
        <v>1.0449423480083857</v>
      </c>
      <c r="M955" s="629">
        <v>319</v>
      </c>
      <c r="N955" s="629">
        <v>9</v>
      </c>
      <c r="O955" s="629">
        <v>2880</v>
      </c>
      <c r="P955" s="642">
        <v>0.37735849056603776</v>
      </c>
      <c r="Q955" s="630">
        <v>320</v>
      </c>
    </row>
    <row r="956" spans="1:17" ht="14.4" customHeight="1" x14ac:dyDescent="0.3">
      <c r="A956" s="625" t="s">
        <v>6476</v>
      </c>
      <c r="B956" s="626" t="s">
        <v>5360</v>
      </c>
      <c r="C956" s="626" t="s">
        <v>5377</v>
      </c>
      <c r="D956" s="626" t="s">
        <v>5424</v>
      </c>
      <c r="E956" s="626" t="s">
        <v>5415</v>
      </c>
      <c r="F956" s="629"/>
      <c r="G956" s="629"/>
      <c r="H956" s="629"/>
      <c r="I956" s="629"/>
      <c r="J956" s="629">
        <v>2</v>
      </c>
      <c r="K956" s="629">
        <v>156</v>
      </c>
      <c r="L956" s="629"/>
      <c r="M956" s="629">
        <v>78</v>
      </c>
      <c r="N956" s="629"/>
      <c r="O956" s="629"/>
      <c r="P956" s="642"/>
      <c r="Q956" s="630"/>
    </row>
    <row r="957" spans="1:17" ht="14.4" customHeight="1" x14ac:dyDescent="0.3">
      <c r="A957" s="625" t="s">
        <v>6476</v>
      </c>
      <c r="B957" s="626" t="s">
        <v>5360</v>
      </c>
      <c r="C957" s="626" t="s">
        <v>5377</v>
      </c>
      <c r="D957" s="626" t="s">
        <v>5425</v>
      </c>
      <c r="E957" s="626" t="s">
        <v>5421</v>
      </c>
      <c r="F957" s="629"/>
      <c r="G957" s="629"/>
      <c r="H957" s="629"/>
      <c r="I957" s="629"/>
      <c r="J957" s="629">
        <v>1</v>
      </c>
      <c r="K957" s="629">
        <v>362</v>
      </c>
      <c r="L957" s="629"/>
      <c r="M957" s="629">
        <v>362</v>
      </c>
      <c r="N957" s="629">
        <v>9</v>
      </c>
      <c r="O957" s="629">
        <v>3285</v>
      </c>
      <c r="P957" s="642"/>
      <c r="Q957" s="630">
        <v>365</v>
      </c>
    </row>
    <row r="958" spans="1:17" ht="14.4" customHeight="1" x14ac:dyDescent="0.3">
      <c r="A958" s="625" t="s">
        <v>6476</v>
      </c>
      <c r="B958" s="626" t="s">
        <v>5360</v>
      </c>
      <c r="C958" s="626" t="s">
        <v>5377</v>
      </c>
      <c r="D958" s="626" t="s">
        <v>5426</v>
      </c>
      <c r="E958" s="626" t="s">
        <v>5427</v>
      </c>
      <c r="F958" s="629">
        <v>2</v>
      </c>
      <c r="G958" s="629">
        <v>1096</v>
      </c>
      <c r="H958" s="629">
        <v>1</v>
      </c>
      <c r="I958" s="629">
        <v>548</v>
      </c>
      <c r="J958" s="629">
        <v>8</v>
      </c>
      <c r="K958" s="629">
        <v>4400</v>
      </c>
      <c r="L958" s="629">
        <v>4.0145985401459852</v>
      </c>
      <c r="M958" s="629">
        <v>550</v>
      </c>
      <c r="N958" s="629">
        <v>3</v>
      </c>
      <c r="O958" s="629">
        <v>1659</v>
      </c>
      <c r="P958" s="642">
        <v>1.5136861313868613</v>
      </c>
      <c r="Q958" s="630">
        <v>553</v>
      </c>
    </row>
    <row r="959" spans="1:17" ht="14.4" customHeight="1" x14ac:dyDescent="0.3">
      <c r="A959" s="625" t="s">
        <v>6476</v>
      </c>
      <c r="B959" s="626" t="s">
        <v>5360</v>
      </c>
      <c r="C959" s="626" t="s">
        <v>5377</v>
      </c>
      <c r="D959" s="626" t="s">
        <v>5428</v>
      </c>
      <c r="E959" s="626" t="s">
        <v>5427</v>
      </c>
      <c r="F959" s="629">
        <v>10</v>
      </c>
      <c r="G959" s="629">
        <v>4820</v>
      </c>
      <c r="H959" s="629">
        <v>1</v>
      </c>
      <c r="I959" s="629">
        <v>482</v>
      </c>
      <c r="J959" s="629">
        <v>5</v>
      </c>
      <c r="K959" s="629">
        <v>2415</v>
      </c>
      <c r="L959" s="629">
        <v>0.50103734439834025</v>
      </c>
      <c r="M959" s="629">
        <v>483</v>
      </c>
      <c r="N959" s="629">
        <v>8</v>
      </c>
      <c r="O959" s="629">
        <v>3872</v>
      </c>
      <c r="P959" s="642">
        <v>0.80331950207468883</v>
      </c>
      <c r="Q959" s="630">
        <v>484</v>
      </c>
    </row>
    <row r="960" spans="1:17" ht="14.4" customHeight="1" x14ac:dyDescent="0.3">
      <c r="A960" s="625" t="s">
        <v>6476</v>
      </c>
      <c r="B960" s="626" t="s">
        <v>5360</v>
      </c>
      <c r="C960" s="626" t="s">
        <v>5377</v>
      </c>
      <c r="D960" s="626" t="s">
        <v>5429</v>
      </c>
      <c r="E960" s="626" t="s">
        <v>5430</v>
      </c>
      <c r="F960" s="629"/>
      <c r="G960" s="629"/>
      <c r="H960" s="629"/>
      <c r="I960" s="629"/>
      <c r="J960" s="629">
        <v>1</v>
      </c>
      <c r="K960" s="629">
        <v>599</v>
      </c>
      <c r="L960" s="629"/>
      <c r="M960" s="629">
        <v>599</v>
      </c>
      <c r="N960" s="629"/>
      <c r="O960" s="629"/>
      <c r="P960" s="642"/>
      <c r="Q960" s="630"/>
    </row>
    <row r="961" spans="1:17" ht="14.4" customHeight="1" x14ac:dyDescent="0.3">
      <c r="A961" s="625" t="s">
        <v>6476</v>
      </c>
      <c r="B961" s="626" t="s">
        <v>5360</v>
      </c>
      <c r="C961" s="626" t="s">
        <v>5377</v>
      </c>
      <c r="D961" s="626" t="s">
        <v>5431</v>
      </c>
      <c r="E961" s="626" t="s">
        <v>5432</v>
      </c>
      <c r="F961" s="629">
        <v>17</v>
      </c>
      <c r="G961" s="629">
        <v>1955</v>
      </c>
      <c r="H961" s="629">
        <v>1</v>
      </c>
      <c r="I961" s="629">
        <v>115</v>
      </c>
      <c r="J961" s="629">
        <v>24</v>
      </c>
      <c r="K961" s="629">
        <v>2784</v>
      </c>
      <c r="L961" s="629">
        <v>1.4240409207161124</v>
      </c>
      <c r="M961" s="629">
        <v>116</v>
      </c>
      <c r="N961" s="629">
        <v>14</v>
      </c>
      <c r="O961" s="629">
        <v>1624</v>
      </c>
      <c r="P961" s="642">
        <v>0.83069053708439899</v>
      </c>
      <c r="Q961" s="630">
        <v>116</v>
      </c>
    </row>
    <row r="962" spans="1:17" ht="14.4" customHeight="1" x14ac:dyDescent="0.3">
      <c r="A962" s="625" t="s">
        <v>6476</v>
      </c>
      <c r="B962" s="626" t="s">
        <v>5360</v>
      </c>
      <c r="C962" s="626" t="s">
        <v>5377</v>
      </c>
      <c r="D962" s="626" t="s">
        <v>5507</v>
      </c>
      <c r="E962" s="626" t="s">
        <v>5508</v>
      </c>
      <c r="F962" s="629">
        <v>6</v>
      </c>
      <c r="G962" s="629">
        <v>600</v>
      </c>
      <c r="H962" s="629">
        <v>1</v>
      </c>
      <c r="I962" s="629">
        <v>100</v>
      </c>
      <c r="J962" s="629">
        <v>5</v>
      </c>
      <c r="K962" s="629">
        <v>500</v>
      </c>
      <c r="L962" s="629">
        <v>0.83333333333333337</v>
      </c>
      <c r="M962" s="629">
        <v>100</v>
      </c>
      <c r="N962" s="629">
        <v>2</v>
      </c>
      <c r="O962" s="629">
        <v>200</v>
      </c>
      <c r="P962" s="642">
        <v>0.33333333333333331</v>
      </c>
      <c r="Q962" s="630">
        <v>100</v>
      </c>
    </row>
    <row r="963" spans="1:17" ht="14.4" customHeight="1" x14ac:dyDescent="0.3">
      <c r="A963" s="625" t="s">
        <v>6476</v>
      </c>
      <c r="B963" s="626" t="s">
        <v>5360</v>
      </c>
      <c r="C963" s="626" t="s">
        <v>5377</v>
      </c>
      <c r="D963" s="626" t="s">
        <v>5433</v>
      </c>
      <c r="E963" s="626" t="s">
        <v>5434</v>
      </c>
      <c r="F963" s="629"/>
      <c r="G963" s="629"/>
      <c r="H963" s="629"/>
      <c r="I963" s="629"/>
      <c r="J963" s="629">
        <v>4</v>
      </c>
      <c r="K963" s="629">
        <v>2704</v>
      </c>
      <c r="L963" s="629"/>
      <c r="M963" s="629">
        <v>676</v>
      </c>
      <c r="N963" s="629"/>
      <c r="O963" s="629"/>
      <c r="P963" s="642"/>
      <c r="Q963" s="630"/>
    </row>
    <row r="964" spans="1:17" ht="14.4" customHeight="1" x14ac:dyDescent="0.3">
      <c r="A964" s="625" t="s">
        <v>6476</v>
      </c>
      <c r="B964" s="626" t="s">
        <v>5360</v>
      </c>
      <c r="C964" s="626" t="s">
        <v>5377</v>
      </c>
      <c r="D964" s="626" t="s">
        <v>5509</v>
      </c>
      <c r="E964" s="626" t="s">
        <v>5505</v>
      </c>
      <c r="F964" s="629">
        <v>46</v>
      </c>
      <c r="G964" s="629">
        <v>42504</v>
      </c>
      <c r="H964" s="629">
        <v>1</v>
      </c>
      <c r="I964" s="629">
        <v>924</v>
      </c>
      <c r="J964" s="629">
        <v>20</v>
      </c>
      <c r="K964" s="629">
        <v>18520</v>
      </c>
      <c r="L964" s="629">
        <v>0.43572369659326182</v>
      </c>
      <c r="M964" s="629">
        <v>926</v>
      </c>
      <c r="N964" s="629">
        <v>37</v>
      </c>
      <c r="O964" s="629">
        <v>34373</v>
      </c>
      <c r="P964" s="642">
        <v>0.80870035761340109</v>
      </c>
      <c r="Q964" s="630">
        <v>929</v>
      </c>
    </row>
    <row r="965" spans="1:17" ht="14.4" customHeight="1" x14ac:dyDescent="0.3">
      <c r="A965" s="625" t="s">
        <v>6476</v>
      </c>
      <c r="B965" s="626" t="s">
        <v>5360</v>
      </c>
      <c r="C965" s="626" t="s">
        <v>5377</v>
      </c>
      <c r="D965" s="626" t="s">
        <v>5511</v>
      </c>
      <c r="E965" s="626" t="s">
        <v>5505</v>
      </c>
      <c r="F965" s="629"/>
      <c r="G965" s="629"/>
      <c r="H965" s="629"/>
      <c r="I965" s="629"/>
      <c r="J965" s="629">
        <v>6</v>
      </c>
      <c r="K965" s="629">
        <v>6054</v>
      </c>
      <c r="L965" s="629"/>
      <c r="M965" s="629">
        <v>1009</v>
      </c>
      <c r="N965" s="629"/>
      <c r="O965" s="629"/>
      <c r="P965" s="642"/>
      <c r="Q965" s="630"/>
    </row>
    <row r="966" spans="1:17" ht="14.4" customHeight="1" x14ac:dyDescent="0.3">
      <c r="A966" s="625" t="s">
        <v>6476</v>
      </c>
      <c r="B966" s="626" t="s">
        <v>5360</v>
      </c>
      <c r="C966" s="626" t="s">
        <v>5377</v>
      </c>
      <c r="D966" s="626" t="s">
        <v>5512</v>
      </c>
      <c r="E966" s="626" t="s">
        <v>5505</v>
      </c>
      <c r="F966" s="629">
        <v>40</v>
      </c>
      <c r="G966" s="629">
        <v>31920</v>
      </c>
      <c r="H966" s="629">
        <v>1</v>
      </c>
      <c r="I966" s="629">
        <v>798</v>
      </c>
      <c r="J966" s="629">
        <v>30</v>
      </c>
      <c r="K966" s="629">
        <v>24000</v>
      </c>
      <c r="L966" s="629">
        <v>0.75187969924812026</v>
      </c>
      <c r="M966" s="629">
        <v>800</v>
      </c>
      <c r="N966" s="629">
        <v>41</v>
      </c>
      <c r="O966" s="629">
        <v>32923</v>
      </c>
      <c r="P966" s="642">
        <v>1.031422305764411</v>
      </c>
      <c r="Q966" s="630">
        <v>803</v>
      </c>
    </row>
    <row r="967" spans="1:17" ht="14.4" customHeight="1" x14ac:dyDescent="0.3">
      <c r="A967" s="625" t="s">
        <v>6476</v>
      </c>
      <c r="B967" s="626" t="s">
        <v>5360</v>
      </c>
      <c r="C967" s="626" t="s">
        <v>5377</v>
      </c>
      <c r="D967" s="626" t="s">
        <v>5442</v>
      </c>
      <c r="E967" s="626" t="s">
        <v>5443</v>
      </c>
      <c r="F967" s="629">
        <v>29</v>
      </c>
      <c r="G967" s="629">
        <v>7743</v>
      </c>
      <c r="H967" s="629">
        <v>1</v>
      </c>
      <c r="I967" s="629">
        <v>267</v>
      </c>
      <c r="J967" s="629">
        <v>35</v>
      </c>
      <c r="K967" s="629">
        <v>9380</v>
      </c>
      <c r="L967" s="629">
        <v>1.2114167635283482</v>
      </c>
      <c r="M967" s="629">
        <v>268</v>
      </c>
      <c r="N967" s="629">
        <v>32</v>
      </c>
      <c r="O967" s="629">
        <v>8608</v>
      </c>
      <c r="P967" s="642">
        <v>1.1117138060183391</v>
      </c>
      <c r="Q967" s="630">
        <v>269</v>
      </c>
    </row>
    <row r="968" spans="1:17" ht="14.4" customHeight="1" x14ac:dyDescent="0.3">
      <c r="A968" s="625" t="s">
        <v>6476</v>
      </c>
      <c r="B968" s="626" t="s">
        <v>5360</v>
      </c>
      <c r="C968" s="626" t="s">
        <v>5377</v>
      </c>
      <c r="D968" s="626" t="s">
        <v>5444</v>
      </c>
      <c r="E968" s="626" t="s">
        <v>5434</v>
      </c>
      <c r="F968" s="629"/>
      <c r="G968" s="629"/>
      <c r="H968" s="629"/>
      <c r="I968" s="629"/>
      <c r="J968" s="629">
        <v>3</v>
      </c>
      <c r="K968" s="629">
        <v>2229</v>
      </c>
      <c r="L968" s="629"/>
      <c r="M968" s="629">
        <v>743</v>
      </c>
      <c r="N968" s="629"/>
      <c r="O968" s="629"/>
      <c r="P968" s="642"/>
      <c r="Q968" s="630"/>
    </row>
    <row r="969" spans="1:17" ht="14.4" customHeight="1" x14ac:dyDescent="0.3">
      <c r="A969" s="625" t="s">
        <v>6476</v>
      </c>
      <c r="B969" s="626" t="s">
        <v>5360</v>
      </c>
      <c r="C969" s="626" t="s">
        <v>5377</v>
      </c>
      <c r="D969" s="626" t="s">
        <v>5445</v>
      </c>
      <c r="E969" s="626" t="s">
        <v>5423</v>
      </c>
      <c r="F969" s="629">
        <v>9</v>
      </c>
      <c r="G969" s="629">
        <v>3456</v>
      </c>
      <c r="H969" s="629">
        <v>1</v>
      </c>
      <c r="I969" s="629">
        <v>384</v>
      </c>
      <c r="J969" s="629">
        <v>10</v>
      </c>
      <c r="K969" s="629">
        <v>3860</v>
      </c>
      <c r="L969" s="629">
        <v>1.1168981481481481</v>
      </c>
      <c r="M969" s="629">
        <v>386</v>
      </c>
      <c r="N969" s="629">
        <v>21</v>
      </c>
      <c r="O969" s="629">
        <v>8169</v>
      </c>
      <c r="P969" s="642">
        <v>2.3637152777777777</v>
      </c>
      <c r="Q969" s="630">
        <v>389</v>
      </c>
    </row>
    <row r="970" spans="1:17" ht="14.4" customHeight="1" x14ac:dyDescent="0.3">
      <c r="A970" s="625" t="s">
        <v>6476</v>
      </c>
      <c r="B970" s="626" t="s">
        <v>5360</v>
      </c>
      <c r="C970" s="626" t="s">
        <v>5377</v>
      </c>
      <c r="D970" s="626" t="s">
        <v>5446</v>
      </c>
      <c r="E970" s="626" t="s">
        <v>5447</v>
      </c>
      <c r="F970" s="629">
        <v>1</v>
      </c>
      <c r="G970" s="629">
        <v>110</v>
      </c>
      <c r="H970" s="629">
        <v>1</v>
      </c>
      <c r="I970" s="629">
        <v>110</v>
      </c>
      <c r="J970" s="629"/>
      <c r="K970" s="629"/>
      <c r="L970" s="629"/>
      <c r="M970" s="629"/>
      <c r="N970" s="629"/>
      <c r="O970" s="629"/>
      <c r="P970" s="642"/>
      <c r="Q970" s="630"/>
    </row>
    <row r="971" spans="1:17" ht="14.4" customHeight="1" x14ac:dyDescent="0.3">
      <c r="A971" s="625" t="s">
        <v>6476</v>
      </c>
      <c r="B971" s="626" t="s">
        <v>5360</v>
      </c>
      <c r="C971" s="626" t="s">
        <v>5377</v>
      </c>
      <c r="D971" s="626" t="s">
        <v>5513</v>
      </c>
      <c r="E971" s="626" t="s">
        <v>5430</v>
      </c>
      <c r="F971" s="629">
        <v>5</v>
      </c>
      <c r="G971" s="629">
        <v>3490</v>
      </c>
      <c r="H971" s="629">
        <v>1</v>
      </c>
      <c r="I971" s="629">
        <v>698</v>
      </c>
      <c r="J971" s="629">
        <v>3</v>
      </c>
      <c r="K971" s="629">
        <v>2103</v>
      </c>
      <c r="L971" s="629">
        <v>0.60257879656160462</v>
      </c>
      <c r="M971" s="629">
        <v>701</v>
      </c>
      <c r="N971" s="629">
        <v>2</v>
      </c>
      <c r="O971" s="629">
        <v>1410</v>
      </c>
      <c r="P971" s="642">
        <v>0.4040114613180516</v>
      </c>
      <c r="Q971" s="630">
        <v>705</v>
      </c>
    </row>
    <row r="972" spans="1:17" ht="14.4" customHeight="1" x14ac:dyDescent="0.3">
      <c r="A972" s="625" t="s">
        <v>6476</v>
      </c>
      <c r="B972" s="626" t="s">
        <v>5360</v>
      </c>
      <c r="C972" s="626" t="s">
        <v>5377</v>
      </c>
      <c r="D972" s="626" t="s">
        <v>5466</v>
      </c>
      <c r="E972" s="626" t="s">
        <v>5467</v>
      </c>
      <c r="F972" s="629"/>
      <c r="G972" s="629"/>
      <c r="H972" s="629"/>
      <c r="I972" s="629"/>
      <c r="J972" s="629"/>
      <c r="K972" s="629"/>
      <c r="L972" s="629"/>
      <c r="M972" s="629"/>
      <c r="N972" s="629">
        <v>1</v>
      </c>
      <c r="O972" s="629">
        <v>0</v>
      </c>
      <c r="P972" s="642"/>
      <c r="Q972" s="630">
        <v>0</v>
      </c>
    </row>
    <row r="973" spans="1:17" ht="14.4" customHeight="1" x14ac:dyDescent="0.3">
      <c r="A973" s="625" t="s">
        <v>6477</v>
      </c>
      <c r="B973" s="626" t="s">
        <v>5360</v>
      </c>
      <c r="C973" s="626" t="s">
        <v>5366</v>
      </c>
      <c r="D973" s="626" t="s">
        <v>5522</v>
      </c>
      <c r="E973" s="626" t="s">
        <v>5523</v>
      </c>
      <c r="F973" s="629">
        <v>2</v>
      </c>
      <c r="G973" s="629">
        <v>4620</v>
      </c>
      <c r="H973" s="629">
        <v>1</v>
      </c>
      <c r="I973" s="629">
        <v>2310</v>
      </c>
      <c r="J973" s="629">
        <v>1</v>
      </c>
      <c r="K973" s="629">
        <v>2310</v>
      </c>
      <c r="L973" s="629">
        <v>0.5</v>
      </c>
      <c r="M973" s="629">
        <v>2310</v>
      </c>
      <c r="N973" s="629">
        <v>2</v>
      </c>
      <c r="O973" s="629">
        <v>4620</v>
      </c>
      <c r="P973" s="642">
        <v>1</v>
      </c>
      <c r="Q973" s="630">
        <v>2310</v>
      </c>
    </row>
    <row r="974" spans="1:17" ht="14.4" customHeight="1" x14ac:dyDescent="0.3">
      <c r="A974" s="625" t="s">
        <v>6477</v>
      </c>
      <c r="B974" s="626" t="s">
        <v>5360</v>
      </c>
      <c r="C974" s="626" t="s">
        <v>5366</v>
      </c>
      <c r="D974" s="626" t="s">
        <v>5524</v>
      </c>
      <c r="E974" s="626" t="s">
        <v>5525</v>
      </c>
      <c r="F974" s="629">
        <v>1</v>
      </c>
      <c r="G974" s="629">
        <v>2310</v>
      </c>
      <c r="H974" s="629">
        <v>1</v>
      </c>
      <c r="I974" s="629">
        <v>2310</v>
      </c>
      <c r="J974" s="629"/>
      <c r="K974" s="629"/>
      <c r="L974" s="629"/>
      <c r="M974" s="629"/>
      <c r="N974" s="629"/>
      <c r="O974" s="629"/>
      <c r="P974" s="642"/>
      <c r="Q974" s="630"/>
    </row>
    <row r="975" spans="1:17" ht="14.4" customHeight="1" x14ac:dyDescent="0.3">
      <c r="A975" s="625" t="s">
        <v>6477</v>
      </c>
      <c r="B975" s="626" t="s">
        <v>5360</v>
      </c>
      <c r="C975" s="626" t="s">
        <v>5366</v>
      </c>
      <c r="D975" s="626" t="s">
        <v>5496</v>
      </c>
      <c r="E975" s="626" t="s">
        <v>5497</v>
      </c>
      <c r="F975" s="629"/>
      <c r="G975" s="629"/>
      <c r="H975" s="629"/>
      <c r="I975" s="629"/>
      <c r="J975" s="629"/>
      <c r="K975" s="629"/>
      <c r="L975" s="629"/>
      <c r="M975" s="629"/>
      <c r="N975" s="629">
        <v>93</v>
      </c>
      <c r="O975" s="629">
        <v>84141.75</v>
      </c>
      <c r="P975" s="642"/>
      <c r="Q975" s="630">
        <v>904.75</v>
      </c>
    </row>
    <row r="976" spans="1:17" ht="14.4" customHeight="1" x14ac:dyDescent="0.3">
      <c r="A976" s="625" t="s">
        <v>6477</v>
      </c>
      <c r="B976" s="626" t="s">
        <v>5360</v>
      </c>
      <c r="C976" s="626" t="s">
        <v>5366</v>
      </c>
      <c r="D976" s="626" t="s">
        <v>5369</v>
      </c>
      <c r="E976" s="626" t="s">
        <v>5370</v>
      </c>
      <c r="F976" s="629">
        <v>3</v>
      </c>
      <c r="G976" s="629">
        <v>702.39</v>
      </c>
      <c r="H976" s="629">
        <v>1</v>
      </c>
      <c r="I976" s="629">
        <v>234.13</v>
      </c>
      <c r="J976" s="629"/>
      <c r="K976" s="629"/>
      <c r="L976" s="629"/>
      <c r="M976" s="629"/>
      <c r="N976" s="629">
        <v>2</v>
      </c>
      <c r="O976" s="629">
        <v>485.28</v>
      </c>
      <c r="P976" s="642">
        <v>0.6908982189381967</v>
      </c>
      <c r="Q976" s="630">
        <v>242.64</v>
      </c>
    </row>
    <row r="977" spans="1:17" ht="14.4" customHeight="1" x14ac:dyDescent="0.3">
      <c r="A977" s="625" t="s">
        <v>6477</v>
      </c>
      <c r="B977" s="626" t="s">
        <v>5360</v>
      </c>
      <c r="C977" s="626" t="s">
        <v>5377</v>
      </c>
      <c r="D977" s="626" t="s">
        <v>5382</v>
      </c>
      <c r="E977" s="626" t="s">
        <v>5383</v>
      </c>
      <c r="F977" s="629">
        <v>5</v>
      </c>
      <c r="G977" s="629">
        <v>170</v>
      </c>
      <c r="H977" s="629">
        <v>1</v>
      </c>
      <c r="I977" s="629">
        <v>34</v>
      </c>
      <c r="J977" s="629">
        <v>4</v>
      </c>
      <c r="K977" s="629">
        <v>136</v>
      </c>
      <c r="L977" s="629">
        <v>0.8</v>
      </c>
      <c r="M977" s="629">
        <v>34</v>
      </c>
      <c r="N977" s="629">
        <v>4</v>
      </c>
      <c r="O977" s="629">
        <v>136</v>
      </c>
      <c r="P977" s="642">
        <v>0.8</v>
      </c>
      <c r="Q977" s="630">
        <v>34</v>
      </c>
    </row>
    <row r="978" spans="1:17" ht="14.4" customHeight="1" x14ac:dyDescent="0.3">
      <c r="A978" s="625" t="s">
        <v>6477</v>
      </c>
      <c r="B978" s="626" t="s">
        <v>5360</v>
      </c>
      <c r="C978" s="626" t="s">
        <v>5377</v>
      </c>
      <c r="D978" s="626" t="s">
        <v>5498</v>
      </c>
      <c r="E978" s="626" t="s">
        <v>5499</v>
      </c>
      <c r="F978" s="629">
        <v>4</v>
      </c>
      <c r="G978" s="629">
        <v>732</v>
      </c>
      <c r="H978" s="629">
        <v>1</v>
      </c>
      <c r="I978" s="629">
        <v>183</v>
      </c>
      <c r="J978" s="629">
        <v>8</v>
      </c>
      <c r="K978" s="629">
        <v>1480</v>
      </c>
      <c r="L978" s="629">
        <v>2.0218579234972678</v>
      </c>
      <c r="M978" s="629">
        <v>185</v>
      </c>
      <c r="N978" s="629">
        <v>3</v>
      </c>
      <c r="O978" s="629">
        <v>555</v>
      </c>
      <c r="P978" s="642">
        <v>0.75819672131147542</v>
      </c>
      <c r="Q978" s="630">
        <v>185</v>
      </c>
    </row>
    <row r="979" spans="1:17" ht="14.4" customHeight="1" x14ac:dyDescent="0.3">
      <c r="A979" s="625" t="s">
        <v>6477</v>
      </c>
      <c r="B979" s="626" t="s">
        <v>5360</v>
      </c>
      <c r="C979" s="626" t="s">
        <v>5377</v>
      </c>
      <c r="D979" s="626" t="s">
        <v>5388</v>
      </c>
      <c r="E979" s="626" t="s">
        <v>5389</v>
      </c>
      <c r="F979" s="629">
        <v>35</v>
      </c>
      <c r="G979" s="629">
        <v>11620</v>
      </c>
      <c r="H979" s="629">
        <v>1</v>
      </c>
      <c r="I979" s="629">
        <v>332</v>
      </c>
      <c r="J979" s="629">
        <v>3</v>
      </c>
      <c r="K979" s="629">
        <v>999</v>
      </c>
      <c r="L979" s="629">
        <v>8.597246127366609E-2</v>
      </c>
      <c r="M979" s="629">
        <v>333</v>
      </c>
      <c r="N979" s="629">
        <v>2</v>
      </c>
      <c r="O979" s="629">
        <v>670</v>
      </c>
      <c r="P979" s="642">
        <v>5.7659208261617897E-2</v>
      </c>
      <c r="Q979" s="630">
        <v>335</v>
      </c>
    </row>
    <row r="980" spans="1:17" ht="14.4" customHeight="1" x14ac:dyDescent="0.3">
      <c r="A980" s="625" t="s">
        <v>6477</v>
      </c>
      <c r="B980" s="626" t="s">
        <v>5360</v>
      </c>
      <c r="C980" s="626" t="s">
        <v>5377</v>
      </c>
      <c r="D980" s="626" t="s">
        <v>5500</v>
      </c>
      <c r="E980" s="626" t="s">
        <v>5501</v>
      </c>
      <c r="F980" s="629">
        <v>4</v>
      </c>
      <c r="G980" s="629">
        <v>3400</v>
      </c>
      <c r="H980" s="629">
        <v>1</v>
      </c>
      <c r="I980" s="629">
        <v>850</v>
      </c>
      <c r="J980" s="629">
        <v>3</v>
      </c>
      <c r="K980" s="629">
        <v>2556</v>
      </c>
      <c r="L980" s="629">
        <v>0.75176470588235289</v>
      </c>
      <c r="M980" s="629">
        <v>852</v>
      </c>
      <c r="N980" s="629">
        <v>2</v>
      </c>
      <c r="O980" s="629">
        <v>1406</v>
      </c>
      <c r="P980" s="642">
        <v>0.41352941176470587</v>
      </c>
      <c r="Q980" s="630">
        <v>703</v>
      </c>
    </row>
    <row r="981" spans="1:17" ht="14.4" customHeight="1" x14ac:dyDescent="0.3">
      <c r="A981" s="625" t="s">
        <v>6477</v>
      </c>
      <c r="B981" s="626" t="s">
        <v>5360</v>
      </c>
      <c r="C981" s="626" t="s">
        <v>5377</v>
      </c>
      <c r="D981" s="626" t="s">
        <v>5394</v>
      </c>
      <c r="E981" s="626" t="s">
        <v>5395</v>
      </c>
      <c r="F981" s="629"/>
      <c r="G981" s="629"/>
      <c r="H981" s="629"/>
      <c r="I981" s="629"/>
      <c r="J981" s="629"/>
      <c r="K981" s="629"/>
      <c r="L981" s="629"/>
      <c r="M981" s="629"/>
      <c r="N981" s="629">
        <v>1</v>
      </c>
      <c r="O981" s="629">
        <v>606</v>
      </c>
      <c r="P981" s="642"/>
      <c r="Q981" s="630">
        <v>606</v>
      </c>
    </row>
    <row r="982" spans="1:17" ht="14.4" customHeight="1" x14ac:dyDescent="0.3">
      <c r="A982" s="625" t="s">
        <v>6477</v>
      </c>
      <c r="B982" s="626" t="s">
        <v>5360</v>
      </c>
      <c r="C982" s="626" t="s">
        <v>5377</v>
      </c>
      <c r="D982" s="626" t="s">
        <v>5515</v>
      </c>
      <c r="E982" s="626" t="s">
        <v>5516</v>
      </c>
      <c r="F982" s="629">
        <v>3</v>
      </c>
      <c r="G982" s="629">
        <v>174</v>
      </c>
      <c r="H982" s="629">
        <v>1</v>
      </c>
      <c r="I982" s="629">
        <v>58</v>
      </c>
      <c r="J982" s="629">
        <v>4</v>
      </c>
      <c r="K982" s="629">
        <v>232</v>
      </c>
      <c r="L982" s="629">
        <v>1.3333333333333333</v>
      </c>
      <c r="M982" s="629">
        <v>58</v>
      </c>
      <c r="N982" s="629">
        <v>1</v>
      </c>
      <c r="O982" s="629">
        <v>56</v>
      </c>
      <c r="P982" s="642">
        <v>0.32183908045977011</v>
      </c>
      <c r="Q982" s="630">
        <v>56</v>
      </c>
    </row>
    <row r="983" spans="1:17" ht="14.4" customHeight="1" x14ac:dyDescent="0.3">
      <c r="A983" s="625" t="s">
        <v>6477</v>
      </c>
      <c r="B983" s="626" t="s">
        <v>5360</v>
      </c>
      <c r="C983" s="626" t="s">
        <v>5377</v>
      </c>
      <c r="D983" s="626" t="s">
        <v>5400</v>
      </c>
      <c r="E983" s="626" t="s">
        <v>5401</v>
      </c>
      <c r="F983" s="629">
        <v>5</v>
      </c>
      <c r="G983" s="629">
        <v>3150</v>
      </c>
      <c r="H983" s="629">
        <v>1</v>
      </c>
      <c r="I983" s="629">
        <v>630</v>
      </c>
      <c r="J983" s="629">
        <v>3</v>
      </c>
      <c r="K983" s="629">
        <v>1896</v>
      </c>
      <c r="L983" s="629">
        <v>0.60190476190476194</v>
      </c>
      <c r="M983" s="629">
        <v>632</v>
      </c>
      <c r="N983" s="629">
        <v>3</v>
      </c>
      <c r="O983" s="629">
        <v>1905</v>
      </c>
      <c r="P983" s="642">
        <v>0.60476190476190472</v>
      </c>
      <c r="Q983" s="630">
        <v>635</v>
      </c>
    </row>
    <row r="984" spans="1:17" ht="14.4" customHeight="1" x14ac:dyDescent="0.3">
      <c r="A984" s="625" t="s">
        <v>6477</v>
      </c>
      <c r="B984" s="626" t="s">
        <v>5360</v>
      </c>
      <c r="C984" s="626" t="s">
        <v>5377</v>
      </c>
      <c r="D984" s="626" t="s">
        <v>5528</v>
      </c>
      <c r="E984" s="626" t="s">
        <v>5505</v>
      </c>
      <c r="F984" s="629">
        <v>2</v>
      </c>
      <c r="G984" s="629">
        <v>1882</v>
      </c>
      <c r="H984" s="629">
        <v>1</v>
      </c>
      <c r="I984" s="629">
        <v>941</v>
      </c>
      <c r="J984" s="629"/>
      <c r="K984" s="629"/>
      <c r="L984" s="629"/>
      <c r="M984" s="629"/>
      <c r="N984" s="629"/>
      <c r="O984" s="629"/>
      <c r="P984" s="642"/>
      <c r="Q984" s="630"/>
    </row>
    <row r="985" spans="1:17" ht="14.4" customHeight="1" x14ac:dyDescent="0.3">
      <c r="A985" s="625" t="s">
        <v>6477</v>
      </c>
      <c r="B985" s="626" t="s">
        <v>5360</v>
      </c>
      <c r="C985" s="626" t="s">
        <v>5377</v>
      </c>
      <c r="D985" s="626" t="s">
        <v>5404</v>
      </c>
      <c r="E985" s="626" t="s">
        <v>5405</v>
      </c>
      <c r="F985" s="629">
        <v>2381</v>
      </c>
      <c r="G985" s="629">
        <v>547630</v>
      </c>
      <c r="H985" s="629">
        <v>1</v>
      </c>
      <c r="I985" s="629">
        <v>230</v>
      </c>
      <c r="J985" s="629">
        <v>2109</v>
      </c>
      <c r="K985" s="629">
        <v>487179</v>
      </c>
      <c r="L985" s="629">
        <v>0.88961342512280184</v>
      </c>
      <c r="M985" s="629">
        <v>231</v>
      </c>
      <c r="N985" s="629">
        <v>2535</v>
      </c>
      <c r="O985" s="629">
        <v>588120</v>
      </c>
      <c r="P985" s="642">
        <v>1.0739367821339225</v>
      </c>
      <c r="Q985" s="630">
        <v>232</v>
      </c>
    </row>
    <row r="986" spans="1:17" ht="14.4" customHeight="1" x14ac:dyDescent="0.3">
      <c r="A986" s="625" t="s">
        <v>6477</v>
      </c>
      <c r="B986" s="626" t="s">
        <v>5360</v>
      </c>
      <c r="C986" s="626" t="s">
        <v>5377</v>
      </c>
      <c r="D986" s="626" t="s">
        <v>5406</v>
      </c>
      <c r="E986" s="626" t="s">
        <v>5407</v>
      </c>
      <c r="F986" s="629">
        <v>254</v>
      </c>
      <c r="G986" s="629">
        <v>43434</v>
      </c>
      <c r="H986" s="629">
        <v>1</v>
      </c>
      <c r="I986" s="629">
        <v>171</v>
      </c>
      <c r="J986" s="629">
        <v>238</v>
      </c>
      <c r="K986" s="629">
        <v>40936</v>
      </c>
      <c r="L986" s="629">
        <v>0.94248745222636643</v>
      </c>
      <c r="M986" s="629">
        <v>172</v>
      </c>
      <c r="N986" s="629">
        <v>199</v>
      </c>
      <c r="O986" s="629">
        <v>34228</v>
      </c>
      <c r="P986" s="642">
        <v>0.78804623106322236</v>
      </c>
      <c r="Q986" s="630">
        <v>172</v>
      </c>
    </row>
    <row r="987" spans="1:17" ht="14.4" customHeight="1" x14ac:dyDescent="0.3">
      <c r="A987" s="625" t="s">
        <v>6477</v>
      </c>
      <c r="B987" s="626" t="s">
        <v>5360</v>
      </c>
      <c r="C987" s="626" t="s">
        <v>5377</v>
      </c>
      <c r="D987" s="626" t="s">
        <v>5408</v>
      </c>
      <c r="E987" s="626" t="s">
        <v>5409</v>
      </c>
      <c r="F987" s="629">
        <v>4407</v>
      </c>
      <c r="G987" s="629">
        <v>352560</v>
      </c>
      <c r="H987" s="629">
        <v>1</v>
      </c>
      <c r="I987" s="629">
        <v>80</v>
      </c>
      <c r="J987" s="629">
        <v>5418</v>
      </c>
      <c r="K987" s="629">
        <v>438858</v>
      </c>
      <c r="L987" s="629">
        <v>1.2447753573859768</v>
      </c>
      <c r="M987" s="629">
        <v>81</v>
      </c>
      <c r="N987" s="629">
        <v>5131</v>
      </c>
      <c r="O987" s="629">
        <v>420742</v>
      </c>
      <c r="P987" s="642">
        <v>1.1933911958248242</v>
      </c>
      <c r="Q987" s="630">
        <v>82</v>
      </c>
    </row>
    <row r="988" spans="1:17" ht="14.4" customHeight="1" x14ac:dyDescent="0.3">
      <c r="A988" s="625" t="s">
        <v>6477</v>
      </c>
      <c r="B988" s="626" t="s">
        <v>5360</v>
      </c>
      <c r="C988" s="626" t="s">
        <v>5377</v>
      </c>
      <c r="D988" s="626" t="s">
        <v>5502</v>
      </c>
      <c r="E988" s="626" t="s">
        <v>5503</v>
      </c>
      <c r="F988" s="629">
        <v>134</v>
      </c>
      <c r="G988" s="629">
        <v>69948</v>
      </c>
      <c r="H988" s="629">
        <v>1</v>
      </c>
      <c r="I988" s="629">
        <v>522</v>
      </c>
      <c r="J988" s="629">
        <v>132</v>
      </c>
      <c r="K988" s="629">
        <v>69036</v>
      </c>
      <c r="L988" s="629">
        <v>0.98696174300909245</v>
      </c>
      <c r="M988" s="629">
        <v>523</v>
      </c>
      <c r="N988" s="629">
        <v>159</v>
      </c>
      <c r="O988" s="629">
        <v>83316</v>
      </c>
      <c r="P988" s="642">
        <v>1.1911133985246183</v>
      </c>
      <c r="Q988" s="630">
        <v>524</v>
      </c>
    </row>
    <row r="989" spans="1:17" ht="14.4" customHeight="1" x14ac:dyDescent="0.3">
      <c r="A989" s="625" t="s">
        <v>6477</v>
      </c>
      <c r="B989" s="626" t="s">
        <v>5360</v>
      </c>
      <c r="C989" s="626" t="s">
        <v>5377</v>
      </c>
      <c r="D989" s="626" t="s">
        <v>5504</v>
      </c>
      <c r="E989" s="626" t="s">
        <v>5505</v>
      </c>
      <c r="F989" s="629">
        <v>884</v>
      </c>
      <c r="G989" s="629">
        <v>647088</v>
      </c>
      <c r="H989" s="629">
        <v>1</v>
      </c>
      <c r="I989" s="629">
        <v>732</v>
      </c>
      <c r="J989" s="629">
        <v>813</v>
      </c>
      <c r="K989" s="629">
        <v>595929</v>
      </c>
      <c r="L989" s="629">
        <v>0.92093965581188342</v>
      </c>
      <c r="M989" s="629">
        <v>733</v>
      </c>
      <c r="N989" s="629">
        <v>660</v>
      </c>
      <c r="O989" s="629">
        <v>484440</v>
      </c>
      <c r="P989" s="642">
        <v>0.74864624286032189</v>
      </c>
      <c r="Q989" s="630">
        <v>734</v>
      </c>
    </row>
    <row r="990" spans="1:17" ht="14.4" customHeight="1" x14ac:dyDescent="0.3">
      <c r="A990" s="625" t="s">
        <v>6477</v>
      </c>
      <c r="B990" s="626" t="s">
        <v>5360</v>
      </c>
      <c r="C990" s="626" t="s">
        <v>5377</v>
      </c>
      <c r="D990" s="626" t="s">
        <v>5414</v>
      </c>
      <c r="E990" s="626" t="s">
        <v>5415</v>
      </c>
      <c r="F990" s="629">
        <v>4</v>
      </c>
      <c r="G990" s="629">
        <v>620</v>
      </c>
      <c r="H990" s="629">
        <v>1</v>
      </c>
      <c r="I990" s="629">
        <v>155</v>
      </c>
      <c r="J990" s="629">
        <v>44</v>
      </c>
      <c r="K990" s="629">
        <v>6864</v>
      </c>
      <c r="L990" s="629">
        <v>11.070967741935483</v>
      </c>
      <c r="M990" s="629">
        <v>156</v>
      </c>
      <c r="N990" s="629"/>
      <c r="O990" s="629"/>
      <c r="P990" s="642"/>
      <c r="Q990" s="630"/>
    </row>
    <row r="991" spans="1:17" ht="14.4" customHeight="1" x14ac:dyDescent="0.3">
      <c r="A991" s="625" t="s">
        <v>6477</v>
      </c>
      <c r="B991" s="626" t="s">
        <v>5360</v>
      </c>
      <c r="C991" s="626" t="s">
        <v>5377</v>
      </c>
      <c r="D991" s="626" t="s">
        <v>5416</v>
      </c>
      <c r="E991" s="626" t="s">
        <v>5417</v>
      </c>
      <c r="F991" s="629">
        <v>3</v>
      </c>
      <c r="G991" s="629">
        <v>1554</v>
      </c>
      <c r="H991" s="629">
        <v>1</v>
      </c>
      <c r="I991" s="629">
        <v>518</v>
      </c>
      <c r="J991" s="629">
        <v>1</v>
      </c>
      <c r="K991" s="629">
        <v>519</v>
      </c>
      <c r="L991" s="629">
        <v>0.33397683397683398</v>
      </c>
      <c r="M991" s="629">
        <v>519</v>
      </c>
      <c r="N991" s="629">
        <v>5</v>
      </c>
      <c r="O991" s="629">
        <v>2600</v>
      </c>
      <c r="P991" s="642">
        <v>1.673101673101673</v>
      </c>
      <c r="Q991" s="630">
        <v>520</v>
      </c>
    </row>
    <row r="992" spans="1:17" ht="14.4" customHeight="1" x14ac:dyDescent="0.3">
      <c r="A992" s="625" t="s">
        <v>6477</v>
      </c>
      <c r="B992" s="626" t="s">
        <v>5360</v>
      </c>
      <c r="C992" s="626" t="s">
        <v>5377</v>
      </c>
      <c r="D992" s="626" t="s">
        <v>5418</v>
      </c>
      <c r="E992" s="626" t="s">
        <v>5407</v>
      </c>
      <c r="F992" s="629">
        <v>520</v>
      </c>
      <c r="G992" s="629">
        <v>106600</v>
      </c>
      <c r="H992" s="629">
        <v>1</v>
      </c>
      <c r="I992" s="629">
        <v>205</v>
      </c>
      <c r="J992" s="629">
        <v>677</v>
      </c>
      <c r="K992" s="629">
        <v>139462</v>
      </c>
      <c r="L992" s="629">
        <v>1.3082739212007504</v>
      </c>
      <c r="M992" s="629">
        <v>206</v>
      </c>
      <c r="N992" s="629">
        <v>708</v>
      </c>
      <c r="O992" s="629">
        <v>146556</v>
      </c>
      <c r="P992" s="642">
        <v>1.3748217636022515</v>
      </c>
      <c r="Q992" s="630">
        <v>207</v>
      </c>
    </row>
    <row r="993" spans="1:17" ht="14.4" customHeight="1" x14ac:dyDescent="0.3">
      <c r="A993" s="625" t="s">
        <v>6477</v>
      </c>
      <c r="B993" s="626" t="s">
        <v>5360</v>
      </c>
      <c r="C993" s="626" t="s">
        <v>5377</v>
      </c>
      <c r="D993" s="626" t="s">
        <v>5419</v>
      </c>
      <c r="E993" s="626" t="s">
        <v>5389</v>
      </c>
      <c r="F993" s="629">
        <v>2</v>
      </c>
      <c r="G993" s="629">
        <v>864</v>
      </c>
      <c r="H993" s="629">
        <v>1</v>
      </c>
      <c r="I993" s="629">
        <v>432</v>
      </c>
      <c r="J993" s="629">
        <v>2</v>
      </c>
      <c r="K993" s="629">
        <v>870</v>
      </c>
      <c r="L993" s="629">
        <v>1.0069444444444444</v>
      </c>
      <c r="M993" s="629">
        <v>435</v>
      </c>
      <c r="N993" s="629">
        <v>6</v>
      </c>
      <c r="O993" s="629">
        <v>2634</v>
      </c>
      <c r="P993" s="642">
        <v>3.0486111111111112</v>
      </c>
      <c r="Q993" s="630">
        <v>439</v>
      </c>
    </row>
    <row r="994" spans="1:17" ht="14.4" customHeight="1" x14ac:dyDescent="0.3">
      <c r="A994" s="625" t="s">
        <v>6477</v>
      </c>
      <c r="B994" s="626" t="s">
        <v>5360</v>
      </c>
      <c r="C994" s="626" t="s">
        <v>5377</v>
      </c>
      <c r="D994" s="626" t="s">
        <v>5420</v>
      </c>
      <c r="E994" s="626" t="s">
        <v>5421</v>
      </c>
      <c r="F994" s="629">
        <v>259</v>
      </c>
      <c r="G994" s="629">
        <v>76146</v>
      </c>
      <c r="H994" s="629">
        <v>1</v>
      </c>
      <c r="I994" s="629">
        <v>294</v>
      </c>
      <c r="J994" s="629">
        <v>167</v>
      </c>
      <c r="K994" s="629">
        <v>49265</v>
      </c>
      <c r="L994" s="629">
        <v>0.64698080004202452</v>
      </c>
      <c r="M994" s="629">
        <v>295</v>
      </c>
      <c r="N994" s="629">
        <v>274</v>
      </c>
      <c r="O994" s="629">
        <v>81104</v>
      </c>
      <c r="P994" s="642">
        <v>1.06511175898931</v>
      </c>
      <c r="Q994" s="630">
        <v>296</v>
      </c>
    </row>
    <row r="995" spans="1:17" ht="14.4" customHeight="1" x14ac:dyDescent="0.3">
      <c r="A995" s="625" t="s">
        <v>6477</v>
      </c>
      <c r="B995" s="626" t="s">
        <v>5360</v>
      </c>
      <c r="C995" s="626" t="s">
        <v>5377</v>
      </c>
      <c r="D995" s="626" t="s">
        <v>5422</v>
      </c>
      <c r="E995" s="626" t="s">
        <v>5423</v>
      </c>
      <c r="F995" s="629">
        <v>84</v>
      </c>
      <c r="G995" s="629">
        <v>26712</v>
      </c>
      <c r="H995" s="629">
        <v>1</v>
      </c>
      <c r="I995" s="629">
        <v>318</v>
      </c>
      <c r="J995" s="629">
        <v>79</v>
      </c>
      <c r="K995" s="629">
        <v>25201</v>
      </c>
      <c r="L995" s="629">
        <v>0.94343366277328544</v>
      </c>
      <c r="M995" s="629">
        <v>319</v>
      </c>
      <c r="N995" s="629">
        <v>68</v>
      </c>
      <c r="O995" s="629">
        <v>21760</v>
      </c>
      <c r="P995" s="642">
        <v>0.81461515423779574</v>
      </c>
      <c r="Q995" s="630">
        <v>320</v>
      </c>
    </row>
    <row r="996" spans="1:17" ht="14.4" customHeight="1" x14ac:dyDescent="0.3">
      <c r="A996" s="625" t="s">
        <v>6477</v>
      </c>
      <c r="B996" s="626" t="s">
        <v>5360</v>
      </c>
      <c r="C996" s="626" t="s">
        <v>5377</v>
      </c>
      <c r="D996" s="626" t="s">
        <v>5424</v>
      </c>
      <c r="E996" s="626" t="s">
        <v>5415</v>
      </c>
      <c r="F996" s="629">
        <v>77</v>
      </c>
      <c r="G996" s="629">
        <v>5929</v>
      </c>
      <c r="H996" s="629">
        <v>1</v>
      </c>
      <c r="I996" s="629">
        <v>77</v>
      </c>
      <c r="J996" s="629">
        <v>96</v>
      </c>
      <c r="K996" s="629">
        <v>7488</v>
      </c>
      <c r="L996" s="629">
        <v>1.2629448473604317</v>
      </c>
      <c r="M996" s="629">
        <v>78</v>
      </c>
      <c r="N996" s="629"/>
      <c r="O996" s="629"/>
      <c r="P996" s="642"/>
      <c r="Q996" s="630"/>
    </row>
    <row r="997" spans="1:17" ht="14.4" customHeight="1" x14ac:dyDescent="0.3">
      <c r="A997" s="625" t="s">
        <v>6477</v>
      </c>
      <c r="B997" s="626" t="s">
        <v>5360</v>
      </c>
      <c r="C997" s="626" t="s">
        <v>5377</v>
      </c>
      <c r="D997" s="626" t="s">
        <v>5425</v>
      </c>
      <c r="E997" s="626" t="s">
        <v>5421</v>
      </c>
      <c r="F997" s="629">
        <v>59</v>
      </c>
      <c r="G997" s="629">
        <v>21240</v>
      </c>
      <c r="H997" s="629">
        <v>1</v>
      </c>
      <c r="I997" s="629">
        <v>360</v>
      </c>
      <c r="J997" s="629">
        <v>268</v>
      </c>
      <c r="K997" s="629">
        <v>97016</v>
      </c>
      <c r="L997" s="629">
        <v>4.5676082862523542</v>
      </c>
      <c r="M997" s="629">
        <v>362</v>
      </c>
      <c r="N997" s="629">
        <v>94</v>
      </c>
      <c r="O997" s="629">
        <v>34310</v>
      </c>
      <c r="P997" s="642">
        <v>1.6153483992467044</v>
      </c>
      <c r="Q997" s="630">
        <v>365</v>
      </c>
    </row>
    <row r="998" spans="1:17" ht="14.4" customHeight="1" x14ac:dyDescent="0.3">
      <c r="A998" s="625" t="s">
        <v>6477</v>
      </c>
      <c r="B998" s="626" t="s">
        <v>5360</v>
      </c>
      <c r="C998" s="626" t="s">
        <v>5377</v>
      </c>
      <c r="D998" s="626" t="s">
        <v>5426</v>
      </c>
      <c r="E998" s="626" t="s">
        <v>5427</v>
      </c>
      <c r="F998" s="629">
        <v>332</v>
      </c>
      <c r="G998" s="629">
        <v>181936</v>
      </c>
      <c r="H998" s="629">
        <v>1</v>
      </c>
      <c r="I998" s="629">
        <v>548</v>
      </c>
      <c r="J998" s="629">
        <v>623</v>
      </c>
      <c r="K998" s="629">
        <v>342650</v>
      </c>
      <c r="L998" s="629">
        <v>1.8833545862281242</v>
      </c>
      <c r="M998" s="629">
        <v>550</v>
      </c>
      <c r="N998" s="629">
        <v>582</v>
      </c>
      <c r="O998" s="629">
        <v>321846</v>
      </c>
      <c r="P998" s="642">
        <v>1.7690066836689824</v>
      </c>
      <c r="Q998" s="630">
        <v>553</v>
      </c>
    </row>
    <row r="999" spans="1:17" ht="14.4" customHeight="1" x14ac:dyDescent="0.3">
      <c r="A999" s="625" t="s">
        <v>6477</v>
      </c>
      <c r="B999" s="626" t="s">
        <v>5360</v>
      </c>
      <c r="C999" s="626" t="s">
        <v>5377</v>
      </c>
      <c r="D999" s="626" t="s">
        <v>5428</v>
      </c>
      <c r="E999" s="626" t="s">
        <v>5427</v>
      </c>
      <c r="F999" s="629">
        <v>683</v>
      </c>
      <c r="G999" s="629">
        <v>329206</v>
      </c>
      <c r="H999" s="629">
        <v>1</v>
      </c>
      <c r="I999" s="629">
        <v>482</v>
      </c>
      <c r="J999" s="629">
        <v>643</v>
      </c>
      <c r="K999" s="629">
        <v>310569</v>
      </c>
      <c r="L999" s="629">
        <v>0.94338803059482512</v>
      </c>
      <c r="M999" s="629">
        <v>483</v>
      </c>
      <c r="N999" s="629">
        <v>479</v>
      </c>
      <c r="O999" s="629">
        <v>231836</v>
      </c>
      <c r="P999" s="642">
        <v>0.70422774797543175</v>
      </c>
      <c r="Q999" s="630">
        <v>484</v>
      </c>
    </row>
    <row r="1000" spans="1:17" ht="14.4" customHeight="1" x14ac:dyDescent="0.3">
      <c r="A1000" s="625" t="s">
        <v>6477</v>
      </c>
      <c r="B1000" s="626" t="s">
        <v>5360</v>
      </c>
      <c r="C1000" s="626" t="s">
        <v>5377</v>
      </c>
      <c r="D1000" s="626" t="s">
        <v>5429</v>
      </c>
      <c r="E1000" s="626" t="s">
        <v>5430</v>
      </c>
      <c r="F1000" s="629">
        <v>18</v>
      </c>
      <c r="G1000" s="629">
        <v>10764</v>
      </c>
      <c r="H1000" s="629">
        <v>1</v>
      </c>
      <c r="I1000" s="629">
        <v>598</v>
      </c>
      <c r="J1000" s="629">
        <v>59</v>
      </c>
      <c r="K1000" s="629">
        <v>35341</v>
      </c>
      <c r="L1000" s="629">
        <v>3.2832590115198812</v>
      </c>
      <c r="M1000" s="629">
        <v>599</v>
      </c>
      <c r="N1000" s="629">
        <v>56</v>
      </c>
      <c r="O1000" s="629">
        <v>33656</v>
      </c>
      <c r="P1000" s="642">
        <v>3.1267186919360834</v>
      </c>
      <c r="Q1000" s="630">
        <v>601</v>
      </c>
    </row>
    <row r="1001" spans="1:17" ht="14.4" customHeight="1" x14ac:dyDescent="0.3">
      <c r="A1001" s="625" t="s">
        <v>6477</v>
      </c>
      <c r="B1001" s="626" t="s">
        <v>5360</v>
      </c>
      <c r="C1001" s="626" t="s">
        <v>5377</v>
      </c>
      <c r="D1001" s="626" t="s">
        <v>5517</v>
      </c>
      <c r="E1001" s="626" t="s">
        <v>5417</v>
      </c>
      <c r="F1001" s="629">
        <v>27</v>
      </c>
      <c r="G1001" s="629">
        <v>15768</v>
      </c>
      <c r="H1001" s="629">
        <v>1</v>
      </c>
      <c r="I1001" s="629">
        <v>584</v>
      </c>
      <c r="J1001" s="629">
        <v>29</v>
      </c>
      <c r="K1001" s="629">
        <v>16994</v>
      </c>
      <c r="L1001" s="629">
        <v>1.0777524099441909</v>
      </c>
      <c r="M1001" s="629">
        <v>586</v>
      </c>
      <c r="N1001" s="629">
        <v>38</v>
      </c>
      <c r="O1001" s="629">
        <v>22382</v>
      </c>
      <c r="P1001" s="642">
        <v>1.4194571283612381</v>
      </c>
      <c r="Q1001" s="630">
        <v>589</v>
      </c>
    </row>
    <row r="1002" spans="1:17" ht="14.4" customHeight="1" x14ac:dyDescent="0.3">
      <c r="A1002" s="625" t="s">
        <v>6477</v>
      </c>
      <c r="B1002" s="626" t="s">
        <v>5360</v>
      </c>
      <c r="C1002" s="626" t="s">
        <v>5377</v>
      </c>
      <c r="D1002" s="626" t="s">
        <v>5506</v>
      </c>
      <c r="E1002" s="626" t="s">
        <v>5417</v>
      </c>
      <c r="F1002" s="629">
        <v>11</v>
      </c>
      <c r="G1002" s="629">
        <v>8756</v>
      </c>
      <c r="H1002" s="629">
        <v>1</v>
      </c>
      <c r="I1002" s="629">
        <v>796</v>
      </c>
      <c r="J1002" s="629">
        <v>6</v>
      </c>
      <c r="K1002" s="629">
        <v>4788</v>
      </c>
      <c r="L1002" s="629">
        <v>0.54682503426222018</v>
      </c>
      <c r="M1002" s="629">
        <v>798</v>
      </c>
      <c r="N1002" s="629">
        <v>37</v>
      </c>
      <c r="O1002" s="629">
        <v>29637</v>
      </c>
      <c r="P1002" s="642">
        <v>3.3847647327546824</v>
      </c>
      <c r="Q1002" s="630">
        <v>801</v>
      </c>
    </row>
    <row r="1003" spans="1:17" ht="14.4" customHeight="1" x14ac:dyDescent="0.3">
      <c r="A1003" s="625" t="s">
        <v>6477</v>
      </c>
      <c r="B1003" s="626" t="s">
        <v>5360</v>
      </c>
      <c r="C1003" s="626" t="s">
        <v>5377</v>
      </c>
      <c r="D1003" s="626" t="s">
        <v>5431</v>
      </c>
      <c r="E1003" s="626" t="s">
        <v>5432</v>
      </c>
      <c r="F1003" s="629">
        <v>1004</v>
      </c>
      <c r="G1003" s="629">
        <v>115460</v>
      </c>
      <c r="H1003" s="629">
        <v>1</v>
      </c>
      <c r="I1003" s="629">
        <v>115</v>
      </c>
      <c r="J1003" s="629">
        <v>1200</v>
      </c>
      <c r="K1003" s="629">
        <v>139200</v>
      </c>
      <c r="L1003" s="629">
        <v>1.2056123332755933</v>
      </c>
      <c r="M1003" s="629">
        <v>116</v>
      </c>
      <c r="N1003" s="629">
        <v>1065</v>
      </c>
      <c r="O1003" s="629">
        <v>123540</v>
      </c>
      <c r="P1003" s="642">
        <v>1.069980945782089</v>
      </c>
      <c r="Q1003" s="630">
        <v>116</v>
      </c>
    </row>
    <row r="1004" spans="1:17" ht="14.4" customHeight="1" x14ac:dyDescent="0.3">
      <c r="A1004" s="625" t="s">
        <v>6477</v>
      </c>
      <c r="B1004" s="626" t="s">
        <v>5360</v>
      </c>
      <c r="C1004" s="626" t="s">
        <v>5377</v>
      </c>
      <c r="D1004" s="626" t="s">
        <v>5507</v>
      </c>
      <c r="E1004" s="626" t="s">
        <v>5508</v>
      </c>
      <c r="F1004" s="629">
        <v>31</v>
      </c>
      <c r="G1004" s="629">
        <v>3100</v>
      </c>
      <c r="H1004" s="629">
        <v>1</v>
      </c>
      <c r="I1004" s="629">
        <v>100</v>
      </c>
      <c r="J1004" s="629">
        <v>24</v>
      </c>
      <c r="K1004" s="629">
        <v>2400</v>
      </c>
      <c r="L1004" s="629">
        <v>0.77419354838709675</v>
      </c>
      <c r="M1004" s="629">
        <v>100</v>
      </c>
      <c r="N1004" s="629">
        <v>5</v>
      </c>
      <c r="O1004" s="629">
        <v>500</v>
      </c>
      <c r="P1004" s="642">
        <v>0.16129032258064516</v>
      </c>
      <c r="Q1004" s="630">
        <v>100</v>
      </c>
    </row>
    <row r="1005" spans="1:17" ht="14.4" customHeight="1" x14ac:dyDescent="0.3">
      <c r="A1005" s="625" t="s">
        <v>6477</v>
      </c>
      <c r="B1005" s="626" t="s">
        <v>5360</v>
      </c>
      <c r="C1005" s="626" t="s">
        <v>5377</v>
      </c>
      <c r="D1005" s="626" t="s">
        <v>5433</v>
      </c>
      <c r="E1005" s="626" t="s">
        <v>5434</v>
      </c>
      <c r="F1005" s="629">
        <v>274</v>
      </c>
      <c r="G1005" s="629">
        <v>184950</v>
      </c>
      <c r="H1005" s="629">
        <v>1</v>
      </c>
      <c r="I1005" s="629">
        <v>675</v>
      </c>
      <c r="J1005" s="629">
        <v>169</v>
      </c>
      <c r="K1005" s="629">
        <v>114244</v>
      </c>
      <c r="L1005" s="629">
        <v>0.61770208164368745</v>
      </c>
      <c r="M1005" s="629">
        <v>676</v>
      </c>
      <c r="N1005" s="629">
        <v>99</v>
      </c>
      <c r="O1005" s="629">
        <v>67023</v>
      </c>
      <c r="P1005" s="642">
        <v>0.36238442822384426</v>
      </c>
      <c r="Q1005" s="630">
        <v>677</v>
      </c>
    </row>
    <row r="1006" spans="1:17" ht="14.4" customHeight="1" x14ac:dyDescent="0.3">
      <c r="A1006" s="625" t="s">
        <v>6477</v>
      </c>
      <c r="B1006" s="626" t="s">
        <v>5360</v>
      </c>
      <c r="C1006" s="626" t="s">
        <v>5377</v>
      </c>
      <c r="D1006" s="626" t="s">
        <v>5509</v>
      </c>
      <c r="E1006" s="626" t="s">
        <v>5505</v>
      </c>
      <c r="F1006" s="629">
        <v>538</v>
      </c>
      <c r="G1006" s="629">
        <v>497112</v>
      </c>
      <c r="H1006" s="629">
        <v>1</v>
      </c>
      <c r="I1006" s="629">
        <v>924</v>
      </c>
      <c r="J1006" s="629">
        <v>704</v>
      </c>
      <c r="K1006" s="629">
        <v>651904</v>
      </c>
      <c r="L1006" s="629">
        <v>1.311382545583289</v>
      </c>
      <c r="M1006" s="629">
        <v>926</v>
      </c>
      <c r="N1006" s="629">
        <v>732</v>
      </c>
      <c r="O1006" s="629">
        <v>680028</v>
      </c>
      <c r="P1006" s="642">
        <v>1.36795732148892</v>
      </c>
      <c r="Q1006" s="630">
        <v>929</v>
      </c>
    </row>
    <row r="1007" spans="1:17" ht="14.4" customHeight="1" x14ac:dyDescent="0.3">
      <c r="A1007" s="625" t="s">
        <v>6477</v>
      </c>
      <c r="B1007" s="626" t="s">
        <v>5360</v>
      </c>
      <c r="C1007" s="626" t="s">
        <v>5377</v>
      </c>
      <c r="D1007" s="626" t="s">
        <v>5510</v>
      </c>
      <c r="E1007" s="626" t="s">
        <v>5505</v>
      </c>
      <c r="F1007" s="629">
        <v>26</v>
      </c>
      <c r="G1007" s="629">
        <v>22308</v>
      </c>
      <c r="H1007" s="629">
        <v>1</v>
      </c>
      <c r="I1007" s="629">
        <v>858</v>
      </c>
      <c r="J1007" s="629">
        <v>29</v>
      </c>
      <c r="K1007" s="629">
        <v>24911</v>
      </c>
      <c r="L1007" s="629">
        <v>1.1166845974538282</v>
      </c>
      <c r="M1007" s="629">
        <v>859</v>
      </c>
      <c r="N1007" s="629">
        <v>14</v>
      </c>
      <c r="O1007" s="629">
        <v>12040</v>
      </c>
      <c r="P1007" s="642">
        <v>0.53971669356284746</v>
      </c>
      <c r="Q1007" s="630">
        <v>860</v>
      </c>
    </row>
    <row r="1008" spans="1:17" ht="14.4" customHeight="1" x14ac:dyDescent="0.3">
      <c r="A1008" s="625" t="s">
        <v>6477</v>
      </c>
      <c r="B1008" s="626" t="s">
        <v>5360</v>
      </c>
      <c r="C1008" s="626" t="s">
        <v>5377</v>
      </c>
      <c r="D1008" s="626" t="s">
        <v>5511</v>
      </c>
      <c r="E1008" s="626" t="s">
        <v>5505</v>
      </c>
      <c r="F1008" s="629">
        <v>33</v>
      </c>
      <c r="G1008" s="629">
        <v>33231</v>
      </c>
      <c r="H1008" s="629">
        <v>1</v>
      </c>
      <c r="I1008" s="629">
        <v>1007</v>
      </c>
      <c r="J1008" s="629">
        <v>19</v>
      </c>
      <c r="K1008" s="629">
        <v>19171</v>
      </c>
      <c r="L1008" s="629">
        <v>0.57690108633504855</v>
      </c>
      <c r="M1008" s="629">
        <v>1009</v>
      </c>
      <c r="N1008" s="629">
        <v>12</v>
      </c>
      <c r="O1008" s="629">
        <v>12144</v>
      </c>
      <c r="P1008" s="642">
        <v>0.36544190665342602</v>
      </c>
      <c r="Q1008" s="630">
        <v>1012</v>
      </c>
    </row>
    <row r="1009" spans="1:17" ht="14.4" customHeight="1" x14ac:dyDescent="0.3">
      <c r="A1009" s="625" t="s">
        <v>6477</v>
      </c>
      <c r="B1009" s="626" t="s">
        <v>5360</v>
      </c>
      <c r="C1009" s="626" t="s">
        <v>5377</v>
      </c>
      <c r="D1009" s="626" t="s">
        <v>5512</v>
      </c>
      <c r="E1009" s="626" t="s">
        <v>5505</v>
      </c>
      <c r="F1009" s="629">
        <v>2132</v>
      </c>
      <c r="G1009" s="629">
        <v>1701336</v>
      </c>
      <c r="H1009" s="629">
        <v>1</v>
      </c>
      <c r="I1009" s="629">
        <v>798</v>
      </c>
      <c r="J1009" s="629">
        <v>2775</v>
      </c>
      <c r="K1009" s="629">
        <v>2220000</v>
      </c>
      <c r="L1009" s="629">
        <v>1.3048568889390455</v>
      </c>
      <c r="M1009" s="629">
        <v>800</v>
      </c>
      <c r="N1009" s="629">
        <v>2600</v>
      </c>
      <c r="O1009" s="629">
        <v>2087800</v>
      </c>
      <c r="P1009" s="642">
        <v>1.2271532489760988</v>
      </c>
      <c r="Q1009" s="630">
        <v>803</v>
      </c>
    </row>
    <row r="1010" spans="1:17" ht="14.4" customHeight="1" x14ac:dyDescent="0.3">
      <c r="A1010" s="625" t="s">
        <v>6477</v>
      </c>
      <c r="B1010" s="626" t="s">
        <v>5360</v>
      </c>
      <c r="C1010" s="626" t="s">
        <v>5377</v>
      </c>
      <c r="D1010" s="626" t="s">
        <v>5442</v>
      </c>
      <c r="E1010" s="626" t="s">
        <v>5443</v>
      </c>
      <c r="F1010" s="629">
        <v>438</v>
      </c>
      <c r="G1010" s="629">
        <v>116946</v>
      </c>
      <c r="H1010" s="629">
        <v>1</v>
      </c>
      <c r="I1010" s="629">
        <v>267</v>
      </c>
      <c r="J1010" s="629">
        <v>424</v>
      </c>
      <c r="K1010" s="629">
        <v>113632</v>
      </c>
      <c r="L1010" s="629">
        <v>0.9716621346604416</v>
      </c>
      <c r="M1010" s="629">
        <v>268</v>
      </c>
      <c r="N1010" s="629">
        <v>386</v>
      </c>
      <c r="O1010" s="629">
        <v>103834</v>
      </c>
      <c r="P1010" s="642">
        <v>0.88787987618216957</v>
      </c>
      <c r="Q1010" s="630">
        <v>269</v>
      </c>
    </row>
    <row r="1011" spans="1:17" ht="14.4" customHeight="1" x14ac:dyDescent="0.3">
      <c r="A1011" s="625" t="s">
        <v>6477</v>
      </c>
      <c r="B1011" s="626" t="s">
        <v>5360</v>
      </c>
      <c r="C1011" s="626" t="s">
        <v>5377</v>
      </c>
      <c r="D1011" s="626" t="s">
        <v>5444</v>
      </c>
      <c r="E1011" s="626" t="s">
        <v>5434</v>
      </c>
      <c r="F1011" s="629">
        <v>162</v>
      </c>
      <c r="G1011" s="629">
        <v>120042</v>
      </c>
      <c r="H1011" s="629">
        <v>1</v>
      </c>
      <c r="I1011" s="629">
        <v>741</v>
      </c>
      <c r="J1011" s="629">
        <v>124</v>
      </c>
      <c r="K1011" s="629">
        <v>92132</v>
      </c>
      <c r="L1011" s="629">
        <v>0.76749804235184349</v>
      </c>
      <c r="M1011" s="629">
        <v>743</v>
      </c>
      <c r="N1011" s="629">
        <v>198</v>
      </c>
      <c r="O1011" s="629">
        <v>147708</v>
      </c>
      <c r="P1011" s="642">
        <v>1.2304693357324936</v>
      </c>
      <c r="Q1011" s="630">
        <v>746</v>
      </c>
    </row>
    <row r="1012" spans="1:17" ht="14.4" customHeight="1" x14ac:dyDescent="0.3">
      <c r="A1012" s="625" t="s">
        <v>6477</v>
      </c>
      <c r="B1012" s="626" t="s">
        <v>5360</v>
      </c>
      <c r="C1012" s="626" t="s">
        <v>5377</v>
      </c>
      <c r="D1012" s="626" t="s">
        <v>5529</v>
      </c>
      <c r="E1012" s="626" t="s">
        <v>5530</v>
      </c>
      <c r="F1012" s="629">
        <v>6</v>
      </c>
      <c r="G1012" s="629">
        <v>2022</v>
      </c>
      <c r="H1012" s="629">
        <v>1</v>
      </c>
      <c r="I1012" s="629">
        <v>337</v>
      </c>
      <c r="J1012" s="629">
        <v>9</v>
      </c>
      <c r="K1012" s="629">
        <v>3042</v>
      </c>
      <c r="L1012" s="629">
        <v>1.5044510385756678</v>
      </c>
      <c r="M1012" s="629">
        <v>338</v>
      </c>
      <c r="N1012" s="629">
        <v>5</v>
      </c>
      <c r="O1012" s="629">
        <v>1700</v>
      </c>
      <c r="P1012" s="642">
        <v>0.84075173095944611</v>
      </c>
      <c r="Q1012" s="630">
        <v>340</v>
      </c>
    </row>
    <row r="1013" spans="1:17" ht="14.4" customHeight="1" x14ac:dyDescent="0.3">
      <c r="A1013" s="625" t="s">
        <v>6477</v>
      </c>
      <c r="B1013" s="626" t="s">
        <v>5360</v>
      </c>
      <c r="C1013" s="626" t="s">
        <v>5377</v>
      </c>
      <c r="D1013" s="626" t="s">
        <v>5445</v>
      </c>
      <c r="E1013" s="626" t="s">
        <v>5423</v>
      </c>
      <c r="F1013" s="629">
        <v>8</v>
      </c>
      <c r="G1013" s="629">
        <v>3072</v>
      </c>
      <c r="H1013" s="629">
        <v>1</v>
      </c>
      <c r="I1013" s="629">
        <v>384</v>
      </c>
      <c r="J1013" s="629">
        <v>65</v>
      </c>
      <c r="K1013" s="629">
        <v>25090</v>
      </c>
      <c r="L1013" s="629">
        <v>8.1673177083333339</v>
      </c>
      <c r="M1013" s="629">
        <v>386</v>
      </c>
      <c r="N1013" s="629">
        <v>58</v>
      </c>
      <c r="O1013" s="629">
        <v>22562</v>
      </c>
      <c r="P1013" s="642">
        <v>7.344401041666667</v>
      </c>
      <c r="Q1013" s="630">
        <v>389</v>
      </c>
    </row>
    <row r="1014" spans="1:17" ht="14.4" customHeight="1" x14ac:dyDescent="0.3">
      <c r="A1014" s="625" t="s">
        <v>6477</v>
      </c>
      <c r="B1014" s="626" t="s">
        <v>5360</v>
      </c>
      <c r="C1014" s="626" t="s">
        <v>5377</v>
      </c>
      <c r="D1014" s="626" t="s">
        <v>5446</v>
      </c>
      <c r="E1014" s="626" t="s">
        <v>5447</v>
      </c>
      <c r="F1014" s="629">
        <v>13</v>
      </c>
      <c r="G1014" s="629">
        <v>1430</v>
      </c>
      <c r="H1014" s="629">
        <v>1</v>
      </c>
      <c r="I1014" s="629">
        <v>110</v>
      </c>
      <c r="J1014" s="629">
        <v>1</v>
      </c>
      <c r="K1014" s="629">
        <v>111</v>
      </c>
      <c r="L1014" s="629">
        <v>7.7622377622377628E-2</v>
      </c>
      <c r="M1014" s="629">
        <v>111</v>
      </c>
      <c r="N1014" s="629">
        <v>14</v>
      </c>
      <c r="O1014" s="629">
        <v>1568</v>
      </c>
      <c r="P1014" s="642">
        <v>1.0965034965034965</v>
      </c>
      <c r="Q1014" s="630">
        <v>112</v>
      </c>
    </row>
    <row r="1015" spans="1:17" ht="14.4" customHeight="1" x14ac:dyDescent="0.3">
      <c r="A1015" s="625" t="s">
        <v>6477</v>
      </c>
      <c r="B1015" s="626" t="s">
        <v>5360</v>
      </c>
      <c r="C1015" s="626" t="s">
        <v>5377</v>
      </c>
      <c r="D1015" s="626" t="s">
        <v>5448</v>
      </c>
      <c r="E1015" s="626" t="s">
        <v>5449</v>
      </c>
      <c r="F1015" s="629">
        <v>1</v>
      </c>
      <c r="G1015" s="629">
        <v>360</v>
      </c>
      <c r="H1015" s="629">
        <v>1</v>
      </c>
      <c r="I1015" s="629">
        <v>360</v>
      </c>
      <c r="J1015" s="629"/>
      <c r="K1015" s="629"/>
      <c r="L1015" s="629"/>
      <c r="M1015" s="629"/>
      <c r="N1015" s="629"/>
      <c r="O1015" s="629"/>
      <c r="P1015" s="642"/>
      <c r="Q1015" s="630"/>
    </row>
    <row r="1016" spans="1:17" ht="14.4" customHeight="1" x14ac:dyDescent="0.3">
      <c r="A1016" s="625" t="s">
        <v>6477</v>
      </c>
      <c r="B1016" s="626" t="s">
        <v>5360</v>
      </c>
      <c r="C1016" s="626" t="s">
        <v>5377</v>
      </c>
      <c r="D1016" s="626" t="s">
        <v>5450</v>
      </c>
      <c r="E1016" s="626" t="s">
        <v>5449</v>
      </c>
      <c r="F1016" s="629">
        <v>3</v>
      </c>
      <c r="G1016" s="629">
        <v>1278</v>
      </c>
      <c r="H1016" s="629">
        <v>1</v>
      </c>
      <c r="I1016" s="629">
        <v>426</v>
      </c>
      <c r="J1016" s="629"/>
      <c r="K1016" s="629"/>
      <c r="L1016" s="629"/>
      <c r="M1016" s="629"/>
      <c r="N1016" s="629">
        <v>2</v>
      </c>
      <c r="O1016" s="629">
        <v>862</v>
      </c>
      <c r="P1016" s="642">
        <v>0.67449139280125192</v>
      </c>
      <c r="Q1016" s="630">
        <v>431</v>
      </c>
    </row>
    <row r="1017" spans="1:17" ht="14.4" customHeight="1" x14ac:dyDescent="0.3">
      <c r="A1017" s="625" t="s">
        <v>6477</v>
      </c>
      <c r="B1017" s="626" t="s">
        <v>5360</v>
      </c>
      <c r="C1017" s="626" t="s">
        <v>5377</v>
      </c>
      <c r="D1017" s="626" t="s">
        <v>5513</v>
      </c>
      <c r="E1017" s="626" t="s">
        <v>5430</v>
      </c>
      <c r="F1017" s="629">
        <v>232</v>
      </c>
      <c r="G1017" s="629">
        <v>161936</v>
      </c>
      <c r="H1017" s="629">
        <v>1</v>
      </c>
      <c r="I1017" s="629">
        <v>698</v>
      </c>
      <c r="J1017" s="629">
        <v>280</v>
      </c>
      <c r="K1017" s="629">
        <v>196280</v>
      </c>
      <c r="L1017" s="629">
        <v>1.2120837861871356</v>
      </c>
      <c r="M1017" s="629">
        <v>701</v>
      </c>
      <c r="N1017" s="629">
        <v>284</v>
      </c>
      <c r="O1017" s="629">
        <v>200220</v>
      </c>
      <c r="P1017" s="642">
        <v>1.2364143859302441</v>
      </c>
      <c r="Q1017" s="630">
        <v>705</v>
      </c>
    </row>
    <row r="1018" spans="1:17" ht="14.4" customHeight="1" x14ac:dyDescent="0.3">
      <c r="A1018" s="625" t="s">
        <v>6477</v>
      </c>
      <c r="B1018" s="626" t="s">
        <v>5360</v>
      </c>
      <c r="C1018" s="626" t="s">
        <v>5377</v>
      </c>
      <c r="D1018" s="626" t="s">
        <v>5539</v>
      </c>
      <c r="E1018" s="626" t="s">
        <v>5417</v>
      </c>
      <c r="F1018" s="629"/>
      <c r="G1018" s="629"/>
      <c r="H1018" s="629"/>
      <c r="I1018" s="629"/>
      <c r="J1018" s="629"/>
      <c r="K1018" s="629"/>
      <c r="L1018" s="629"/>
      <c r="M1018" s="629"/>
      <c r="N1018" s="629">
        <v>2</v>
      </c>
      <c r="O1018" s="629">
        <v>1464</v>
      </c>
      <c r="P1018" s="642"/>
      <c r="Q1018" s="630">
        <v>732</v>
      </c>
    </row>
    <row r="1019" spans="1:17" ht="14.4" customHeight="1" x14ac:dyDescent="0.3">
      <c r="A1019" s="625" t="s">
        <v>6477</v>
      </c>
      <c r="B1019" s="626" t="s">
        <v>5360</v>
      </c>
      <c r="C1019" s="626" t="s">
        <v>5377</v>
      </c>
      <c r="D1019" s="626" t="s">
        <v>5453</v>
      </c>
      <c r="E1019" s="626" t="s">
        <v>5439</v>
      </c>
      <c r="F1019" s="629">
        <v>12</v>
      </c>
      <c r="G1019" s="629">
        <v>9756</v>
      </c>
      <c r="H1019" s="629">
        <v>1</v>
      </c>
      <c r="I1019" s="629">
        <v>813</v>
      </c>
      <c r="J1019" s="629">
        <v>10</v>
      </c>
      <c r="K1019" s="629">
        <v>8150</v>
      </c>
      <c r="L1019" s="629">
        <v>0.83538335383353834</v>
      </c>
      <c r="M1019" s="629">
        <v>815</v>
      </c>
      <c r="N1019" s="629">
        <v>7</v>
      </c>
      <c r="O1019" s="629">
        <v>5726</v>
      </c>
      <c r="P1019" s="642">
        <v>0.58692086920869213</v>
      </c>
      <c r="Q1019" s="630">
        <v>818</v>
      </c>
    </row>
    <row r="1020" spans="1:17" ht="14.4" customHeight="1" x14ac:dyDescent="0.3">
      <c r="A1020" s="625" t="s">
        <v>6477</v>
      </c>
      <c r="B1020" s="626" t="s">
        <v>5360</v>
      </c>
      <c r="C1020" s="626" t="s">
        <v>5377</v>
      </c>
      <c r="D1020" s="626" t="s">
        <v>5534</v>
      </c>
      <c r="E1020" s="626" t="s">
        <v>5535</v>
      </c>
      <c r="F1020" s="629"/>
      <c r="G1020" s="629"/>
      <c r="H1020" s="629"/>
      <c r="I1020" s="629"/>
      <c r="J1020" s="629">
        <v>2</v>
      </c>
      <c r="K1020" s="629">
        <v>2186</v>
      </c>
      <c r="L1020" s="629"/>
      <c r="M1020" s="629">
        <v>1093</v>
      </c>
      <c r="N1020" s="629">
        <v>1</v>
      </c>
      <c r="O1020" s="629">
        <v>1134</v>
      </c>
      <c r="P1020" s="642"/>
      <c r="Q1020" s="630">
        <v>1134</v>
      </c>
    </row>
    <row r="1021" spans="1:17" ht="14.4" customHeight="1" x14ac:dyDescent="0.3">
      <c r="A1021" s="625" t="s">
        <v>6477</v>
      </c>
      <c r="B1021" s="626" t="s">
        <v>5360</v>
      </c>
      <c r="C1021" s="626" t="s">
        <v>5377</v>
      </c>
      <c r="D1021" s="626" t="s">
        <v>5536</v>
      </c>
      <c r="E1021" s="626" t="s">
        <v>5537</v>
      </c>
      <c r="F1021" s="629"/>
      <c r="G1021" s="629"/>
      <c r="H1021" s="629"/>
      <c r="I1021" s="629"/>
      <c r="J1021" s="629"/>
      <c r="K1021" s="629"/>
      <c r="L1021" s="629"/>
      <c r="M1021" s="629"/>
      <c r="N1021" s="629">
        <v>1</v>
      </c>
      <c r="O1021" s="629">
        <v>524</v>
      </c>
      <c r="P1021" s="642"/>
      <c r="Q1021" s="630">
        <v>524</v>
      </c>
    </row>
    <row r="1022" spans="1:17" ht="14.4" customHeight="1" x14ac:dyDescent="0.3">
      <c r="A1022" s="625" t="s">
        <v>6477</v>
      </c>
      <c r="B1022" s="626" t="s">
        <v>5360</v>
      </c>
      <c r="C1022" s="626" t="s">
        <v>5377</v>
      </c>
      <c r="D1022" s="626" t="s">
        <v>5466</v>
      </c>
      <c r="E1022" s="626" t="s">
        <v>5467</v>
      </c>
      <c r="F1022" s="629"/>
      <c r="G1022" s="629"/>
      <c r="H1022" s="629"/>
      <c r="I1022" s="629"/>
      <c r="J1022" s="629"/>
      <c r="K1022" s="629"/>
      <c r="L1022" s="629"/>
      <c r="M1022" s="629"/>
      <c r="N1022" s="629">
        <v>125</v>
      </c>
      <c r="O1022" s="629">
        <v>10918</v>
      </c>
      <c r="P1022" s="642"/>
      <c r="Q1022" s="630">
        <v>87.343999999999994</v>
      </c>
    </row>
    <row r="1023" spans="1:17" ht="14.4" customHeight="1" x14ac:dyDescent="0.3">
      <c r="A1023" s="625" t="s">
        <v>6478</v>
      </c>
      <c r="B1023" s="626" t="s">
        <v>5360</v>
      </c>
      <c r="C1023" s="626" t="s">
        <v>5366</v>
      </c>
      <c r="D1023" s="626" t="s">
        <v>5496</v>
      </c>
      <c r="E1023" s="626" t="s">
        <v>5497</v>
      </c>
      <c r="F1023" s="629"/>
      <c r="G1023" s="629"/>
      <c r="H1023" s="629"/>
      <c r="I1023" s="629"/>
      <c r="J1023" s="629"/>
      <c r="K1023" s="629"/>
      <c r="L1023" s="629"/>
      <c r="M1023" s="629"/>
      <c r="N1023" s="629">
        <v>343</v>
      </c>
      <c r="O1023" s="629">
        <v>310329.25</v>
      </c>
      <c r="P1023" s="642"/>
      <c r="Q1023" s="630">
        <v>904.75</v>
      </c>
    </row>
    <row r="1024" spans="1:17" ht="14.4" customHeight="1" x14ac:dyDescent="0.3">
      <c r="A1024" s="625" t="s">
        <v>6478</v>
      </c>
      <c r="B1024" s="626" t="s">
        <v>5360</v>
      </c>
      <c r="C1024" s="626" t="s">
        <v>5366</v>
      </c>
      <c r="D1024" s="626" t="s">
        <v>5367</v>
      </c>
      <c r="E1024" s="626" t="s">
        <v>5368</v>
      </c>
      <c r="F1024" s="629">
        <v>1</v>
      </c>
      <c r="G1024" s="629">
        <v>234.13</v>
      </c>
      <c r="H1024" s="629">
        <v>1</v>
      </c>
      <c r="I1024" s="629">
        <v>234.13</v>
      </c>
      <c r="J1024" s="629"/>
      <c r="K1024" s="629"/>
      <c r="L1024" s="629"/>
      <c r="M1024" s="629"/>
      <c r="N1024" s="629"/>
      <c r="O1024" s="629"/>
      <c r="P1024" s="642"/>
      <c r="Q1024" s="630"/>
    </row>
    <row r="1025" spans="1:17" ht="14.4" customHeight="1" x14ac:dyDescent="0.3">
      <c r="A1025" s="625" t="s">
        <v>6478</v>
      </c>
      <c r="B1025" s="626" t="s">
        <v>5360</v>
      </c>
      <c r="C1025" s="626" t="s">
        <v>5366</v>
      </c>
      <c r="D1025" s="626" t="s">
        <v>5369</v>
      </c>
      <c r="E1025" s="626" t="s">
        <v>5370</v>
      </c>
      <c r="F1025" s="629">
        <v>11</v>
      </c>
      <c r="G1025" s="629">
        <v>2575.4300000000003</v>
      </c>
      <c r="H1025" s="629">
        <v>1</v>
      </c>
      <c r="I1025" s="629">
        <v>234.13000000000002</v>
      </c>
      <c r="J1025" s="629">
        <v>8</v>
      </c>
      <c r="K1025" s="629">
        <v>1941.12</v>
      </c>
      <c r="L1025" s="629">
        <v>0.75370714793257809</v>
      </c>
      <c r="M1025" s="629">
        <v>242.64</v>
      </c>
      <c r="N1025" s="629">
        <v>42</v>
      </c>
      <c r="O1025" s="629">
        <v>10190.879999999997</v>
      </c>
      <c r="P1025" s="642">
        <v>3.9569625266460342</v>
      </c>
      <c r="Q1025" s="630">
        <v>242.63999999999993</v>
      </c>
    </row>
    <row r="1026" spans="1:17" ht="14.4" customHeight="1" x14ac:dyDescent="0.3">
      <c r="A1026" s="625" t="s">
        <v>6478</v>
      </c>
      <c r="B1026" s="626" t="s">
        <v>5360</v>
      </c>
      <c r="C1026" s="626" t="s">
        <v>5366</v>
      </c>
      <c r="D1026" s="626" t="s">
        <v>5371</v>
      </c>
      <c r="E1026" s="626" t="s">
        <v>5372</v>
      </c>
      <c r="F1026" s="629">
        <v>3</v>
      </c>
      <c r="G1026" s="629">
        <v>702.39</v>
      </c>
      <c r="H1026" s="629">
        <v>1</v>
      </c>
      <c r="I1026" s="629">
        <v>234.13</v>
      </c>
      <c r="J1026" s="629">
        <v>1</v>
      </c>
      <c r="K1026" s="629">
        <v>242.64</v>
      </c>
      <c r="L1026" s="629">
        <v>0.34544910946909835</v>
      </c>
      <c r="M1026" s="629">
        <v>242.64</v>
      </c>
      <c r="N1026" s="629">
        <v>3</v>
      </c>
      <c r="O1026" s="629">
        <v>727.92</v>
      </c>
      <c r="P1026" s="642">
        <v>1.036347328407295</v>
      </c>
      <c r="Q1026" s="630">
        <v>242.64</v>
      </c>
    </row>
    <row r="1027" spans="1:17" ht="14.4" customHeight="1" x14ac:dyDescent="0.3">
      <c r="A1027" s="625" t="s">
        <v>6478</v>
      </c>
      <c r="B1027" s="626" t="s">
        <v>5360</v>
      </c>
      <c r="C1027" s="626" t="s">
        <v>5377</v>
      </c>
      <c r="D1027" s="626" t="s">
        <v>5380</v>
      </c>
      <c r="E1027" s="626" t="s">
        <v>5381</v>
      </c>
      <c r="F1027" s="629">
        <v>3</v>
      </c>
      <c r="G1027" s="629">
        <v>0</v>
      </c>
      <c r="H1027" s="629"/>
      <c r="I1027" s="629">
        <v>0</v>
      </c>
      <c r="J1027" s="629">
        <v>4</v>
      </c>
      <c r="K1027" s="629">
        <v>0</v>
      </c>
      <c r="L1027" s="629"/>
      <c r="M1027" s="629">
        <v>0</v>
      </c>
      <c r="N1027" s="629">
        <v>7</v>
      </c>
      <c r="O1027" s="629">
        <v>0</v>
      </c>
      <c r="P1027" s="642"/>
      <c r="Q1027" s="630">
        <v>0</v>
      </c>
    </row>
    <row r="1028" spans="1:17" ht="14.4" customHeight="1" x14ac:dyDescent="0.3">
      <c r="A1028" s="625" t="s">
        <v>6478</v>
      </c>
      <c r="B1028" s="626" t="s">
        <v>5360</v>
      </c>
      <c r="C1028" s="626" t="s">
        <v>5377</v>
      </c>
      <c r="D1028" s="626" t="s">
        <v>5382</v>
      </c>
      <c r="E1028" s="626" t="s">
        <v>5383</v>
      </c>
      <c r="F1028" s="629">
        <v>5</v>
      </c>
      <c r="G1028" s="629">
        <v>170</v>
      </c>
      <c r="H1028" s="629">
        <v>1</v>
      </c>
      <c r="I1028" s="629">
        <v>34</v>
      </c>
      <c r="J1028" s="629">
        <v>5</v>
      </c>
      <c r="K1028" s="629">
        <v>170</v>
      </c>
      <c r="L1028" s="629">
        <v>1</v>
      </c>
      <c r="M1028" s="629">
        <v>34</v>
      </c>
      <c r="N1028" s="629">
        <v>3</v>
      </c>
      <c r="O1028" s="629">
        <v>102</v>
      </c>
      <c r="P1028" s="642">
        <v>0.6</v>
      </c>
      <c r="Q1028" s="630">
        <v>34</v>
      </c>
    </row>
    <row r="1029" spans="1:17" ht="14.4" customHeight="1" x14ac:dyDescent="0.3">
      <c r="A1029" s="625" t="s">
        <v>6478</v>
      </c>
      <c r="B1029" s="626" t="s">
        <v>5360</v>
      </c>
      <c r="C1029" s="626" t="s">
        <v>5377</v>
      </c>
      <c r="D1029" s="626" t="s">
        <v>5498</v>
      </c>
      <c r="E1029" s="626" t="s">
        <v>5499</v>
      </c>
      <c r="F1029" s="629">
        <v>58</v>
      </c>
      <c r="G1029" s="629">
        <v>10614</v>
      </c>
      <c r="H1029" s="629">
        <v>1</v>
      </c>
      <c r="I1029" s="629">
        <v>183</v>
      </c>
      <c r="J1029" s="629">
        <v>54</v>
      </c>
      <c r="K1029" s="629">
        <v>9990</v>
      </c>
      <c r="L1029" s="629">
        <v>0.94120972300734873</v>
      </c>
      <c r="M1029" s="629">
        <v>185</v>
      </c>
      <c r="N1029" s="629">
        <v>20</v>
      </c>
      <c r="O1029" s="629">
        <v>3700</v>
      </c>
      <c r="P1029" s="642">
        <v>0.34859619370642547</v>
      </c>
      <c r="Q1029" s="630">
        <v>185</v>
      </c>
    </row>
    <row r="1030" spans="1:17" ht="14.4" customHeight="1" x14ac:dyDescent="0.3">
      <c r="A1030" s="625" t="s">
        <v>6478</v>
      </c>
      <c r="B1030" s="626" t="s">
        <v>5360</v>
      </c>
      <c r="C1030" s="626" t="s">
        <v>5377</v>
      </c>
      <c r="D1030" s="626" t="s">
        <v>5388</v>
      </c>
      <c r="E1030" s="626" t="s">
        <v>5389</v>
      </c>
      <c r="F1030" s="629">
        <v>5</v>
      </c>
      <c r="G1030" s="629">
        <v>1660</v>
      </c>
      <c r="H1030" s="629">
        <v>1</v>
      </c>
      <c r="I1030" s="629">
        <v>332</v>
      </c>
      <c r="J1030" s="629">
        <v>1</v>
      </c>
      <c r="K1030" s="629">
        <v>333</v>
      </c>
      <c r="L1030" s="629">
        <v>0.20060240963855422</v>
      </c>
      <c r="M1030" s="629">
        <v>333</v>
      </c>
      <c r="N1030" s="629">
        <v>3</v>
      </c>
      <c r="O1030" s="629">
        <v>1005</v>
      </c>
      <c r="P1030" s="642">
        <v>0.60542168674698793</v>
      </c>
      <c r="Q1030" s="630">
        <v>335</v>
      </c>
    </row>
    <row r="1031" spans="1:17" ht="14.4" customHeight="1" x14ac:dyDescent="0.3">
      <c r="A1031" s="625" t="s">
        <v>6478</v>
      </c>
      <c r="B1031" s="626" t="s">
        <v>5360</v>
      </c>
      <c r="C1031" s="626" t="s">
        <v>5377</v>
      </c>
      <c r="D1031" s="626" t="s">
        <v>5500</v>
      </c>
      <c r="E1031" s="626" t="s">
        <v>5501</v>
      </c>
      <c r="F1031" s="629">
        <v>1</v>
      </c>
      <c r="G1031" s="629">
        <v>850</v>
      </c>
      <c r="H1031" s="629">
        <v>1</v>
      </c>
      <c r="I1031" s="629">
        <v>850</v>
      </c>
      <c r="J1031" s="629">
        <v>8</v>
      </c>
      <c r="K1031" s="629">
        <v>6816</v>
      </c>
      <c r="L1031" s="629">
        <v>8.0188235294117653</v>
      </c>
      <c r="M1031" s="629">
        <v>852</v>
      </c>
      <c r="N1031" s="629">
        <v>2</v>
      </c>
      <c r="O1031" s="629">
        <v>1406</v>
      </c>
      <c r="P1031" s="642">
        <v>1.6541176470588235</v>
      </c>
      <c r="Q1031" s="630">
        <v>703</v>
      </c>
    </row>
    <row r="1032" spans="1:17" ht="14.4" customHeight="1" x14ac:dyDescent="0.3">
      <c r="A1032" s="625" t="s">
        <v>6478</v>
      </c>
      <c r="B1032" s="626" t="s">
        <v>5360</v>
      </c>
      <c r="C1032" s="626" t="s">
        <v>5377</v>
      </c>
      <c r="D1032" s="626" t="s">
        <v>5394</v>
      </c>
      <c r="E1032" s="626" t="s">
        <v>5395</v>
      </c>
      <c r="F1032" s="629">
        <v>2</v>
      </c>
      <c r="G1032" s="629">
        <v>1206</v>
      </c>
      <c r="H1032" s="629">
        <v>1</v>
      </c>
      <c r="I1032" s="629">
        <v>603</v>
      </c>
      <c r="J1032" s="629"/>
      <c r="K1032" s="629"/>
      <c r="L1032" s="629"/>
      <c r="M1032" s="629"/>
      <c r="N1032" s="629"/>
      <c r="O1032" s="629"/>
      <c r="P1032" s="642"/>
      <c r="Q1032" s="630"/>
    </row>
    <row r="1033" spans="1:17" ht="14.4" customHeight="1" x14ac:dyDescent="0.3">
      <c r="A1033" s="625" t="s">
        <v>6478</v>
      </c>
      <c r="B1033" s="626" t="s">
        <v>5360</v>
      </c>
      <c r="C1033" s="626" t="s">
        <v>5377</v>
      </c>
      <c r="D1033" s="626" t="s">
        <v>5515</v>
      </c>
      <c r="E1033" s="626" t="s">
        <v>5516</v>
      </c>
      <c r="F1033" s="629"/>
      <c r="G1033" s="629"/>
      <c r="H1033" s="629"/>
      <c r="I1033" s="629"/>
      <c r="J1033" s="629"/>
      <c r="K1033" s="629"/>
      <c r="L1033" s="629"/>
      <c r="M1033" s="629"/>
      <c r="N1033" s="629">
        <v>2</v>
      </c>
      <c r="O1033" s="629">
        <v>112</v>
      </c>
      <c r="P1033" s="642"/>
      <c r="Q1033" s="630">
        <v>56</v>
      </c>
    </row>
    <row r="1034" spans="1:17" ht="14.4" customHeight="1" x14ac:dyDescent="0.3">
      <c r="A1034" s="625" t="s">
        <v>6478</v>
      </c>
      <c r="B1034" s="626" t="s">
        <v>5360</v>
      </c>
      <c r="C1034" s="626" t="s">
        <v>5377</v>
      </c>
      <c r="D1034" s="626" t="s">
        <v>5400</v>
      </c>
      <c r="E1034" s="626" t="s">
        <v>5401</v>
      </c>
      <c r="F1034" s="629">
        <v>1</v>
      </c>
      <c r="G1034" s="629">
        <v>630</v>
      </c>
      <c r="H1034" s="629">
        <v>1</v>
      </c>
      <c r="I1034" s="629">
        <v>630</v>
      </c>
      <c r="J1034" s="629">
        <v>1</v>
      </c>
      <c r="K1034" s="629">
        <v>632</v>
      </c>
      <c r="L1034" s="629">
        <v>1.0031746031746032</v>
      </c>
      <c r="M1034" s="629">
        <v>632</v>
      </c>
      <c r="N1034" s="629">
        <v>3</v>
      </c>
      <c r="O1034" s="629">
        <v>1905</v>
      </c>
      <c r="P1034" s="642">
        <v>3.0238095238095237</v>
      </c>
      <c r="Q1034" s="630">
        <v>635</v>
      </c>
    </row>
    <row r="1035" spans="1:17" ht="14.4" customHeight="1" x14ac:dyDescent="0.3">
      <c r="A1035" s="625" t="s">
        <v>6478</v>
      </c>
      <c r="B1035" s="626" t="s">
        <v>5360</v>
      </c>
      <c r="C1035" s="626" t="s">
        <v>5377</v>
      </c>
      <c r="D1035" s="626" t="s">
        <v>5404</v>
      </c>
      <c r="E1035" s="626" t="s">
        <v>5405</v>
      </c>
      <c r="F1035" s="629">
        <v>3120</v>
      </c>
      <c r="G1035" s="629">
        <v>717600</v>
      </c>
      <c r="H1035" s="629">
        <v>1</v>
      </c>
      <c r="I1035" s="629">
        <v>230</v>
      </c>
      <c r="J1035" s="629">
        <v>2288</v>
      </c>
      <c r="K1035" s="629">
        <v>528528</v>
      </c>
      <c r="L1035" s="629">
        <v>0.73652173913043473</v>
      </c>
      <c r="M1035" s="629">
        <v>231</v>
      </c>
      <c r="N1035" s="629">
        <v>2795</v>
      </c>
      <c r="O1035" s="629">
        <v>648440</v>
      </c>
      <c r="P1035" s="642">
        <v>0.90362318840579714</v>
      </c>
      <c r="Q1035" s="630">
        <v>232</v>
      </c>
    </row>
    <row r="1036" spans="1:17" ht="14.4" customHeight="1" x14ac:dyDescent="0.3">
      <c r="A1036" s="625" t="s">
        <v>6478</v>
      </c>
      <c r="B1036" s="626" t="s">
        <v>5360</v>
      </c>
      <c r="C1036" s="626" t="s">
        <v>5377</v>
      </c>
      <c r="D1036" s="626" t="s">
        <v>5406</v>
      </c>
      <c r="E1036" s="626" t="s">
        <v>5407</v>
      </c>
      <c r="F1036" s="629">
        <v>1170</v>
      </c>
      <c r="G1036" s="629">
        <v>200070</v>
      </c>
      <c r="H1036" s="629">
        <v>1</v>
      </c>
      <c r="I1036" s="629">
        <v>171</v>
      </c>
      <c r="J1036" s="629">
        <v>1148</v>
      </c>
      <c r="K1036" s="629">
        <v>197456</v>
      </c>
      <c r="L1036" s="629">
        <v>0.98693457289948516</v>
      </c>
      <c r="M1036" s="629">
        <v>172</v>
      </c>
      <c r="N1036" s="629">
        <v>872</v>
      </c>
      <c r="O1036" s="629">
        <v>149984</v>
      </c>
      <c r="P1036" s="642">
        <v>0.74965761983305845</v>
      </c>
      <c r="Q1036" s="630">
        <v>172</v>
      </c>
    </row>
    <row r="1037" spans="1:17" ht="14.4" customHeight="1" x14ac:dyDescent="0.3">
      <c r="A1037" s="625" t="s">
        <v>6478</v>
      </c>
      <c r="B1037" s="626" t="s">
        <v>5360</v>
      </c>
      <c r="C1037" s="626" t="s">
        <v>5377</v>
      </c>
      <c r="D1037" s="626" t="s">
        <v>5408</v>
      </c>
      <c r="E1037" s="626" t="s">
        <v>5409</v>
      </c>
      <c r="F1037" s="629">
        <v>7255</v>
      </c>
      <c r="G1037" s="629">
        <v>580400</v>
      </c>
      <c r="H1037" s="629">
        <v>1</v>
      </c>
      <c r="I1037" s="629">
        <v>80</v>
      </c>
      <c r="J1037" s="629">
        <v>6881</v>
      </c>
      <c r="K1037" s="629">
        <v>557361</v>
      </c>
      <c r="L1037" s="629">
        <v>0.96030496209510685</v>
      </c>
      <c r="M1037" s="629">
        <v>81</v>
      </c>
      <c r="N1037" s="629">
        <v>6957</v>
      </c>
      <c r="O1037" s="629">
        <v>570474</v>
      </c>
      <c r="P1037" s="642">
        <v>0.9828980013783597</v>
      </c>
      <c r="Q1037" s="630">
        <v>82</v>
      </c>
    </row>
    <row r="1038" spans="1:17" ht="14.4" customHeight="1" x14ac:dyDescent="0.3">
      <c r="A1038" s="625" t="s">
        <v>6478</v>
      </c>
      <c r="B1038" s="626" t="s">
        <v>5360</v>
      </c>
      <c r="C1038" s="626" t="s">
        <v>5377</v>
      </c>
      <c r="D1038" s="626" t="s">
        <v>5502</v>
      </c>
      <c r="E1038" s="626" t="s">
        <v>5503</v>
      </c>
      <c r="F1038" s="629">
        <v>136</v>
      </c>
      <c r="G1038" s="629">
        <v>70992</v>
      </c>
      <c r="H1038" s="629">
        <v>1</v>
      </c>
      <c r="I1038" s="629">
        <v>522</v>
      </c>
      <c r="J1038" s="629">
        <v>275</v>
      </c>
      <c r="K1038" s="629">
        <v>143825</v>
      </c>
      <c r="L1038" s="629">
        <v>2.0259324994365562</v>
      </c>
      <c r="M1038" s="629">
        <v>523</v>
      </c>
      <c r="N1038" s="629">
        <v>264</v>
      </c>
      <c r="O1038" s="629">
        <v>138336</v>
      </c>
      <c r="P1038" s="642">
        <v>1.9486139283299526</v>
      </c>
      <c r="Q1038" s="630">
        <v>524</v>
      </c>
    </row>
    <row r="1039" spans="1:17" ht="14.4" customHeight="1" x14ac:dyDescent="0.3">
      <c r="A1039" s="625" t="s">
        <v>6478</v>
      </c>
      <c r="B1039" s="626" t="s">
        <v>5360</v>
      </c>
      <c r="C1039" s="626" t="s">
        <v>5377</v>
      </c>
      <c r="D1039" s="626" t="s">
        <v>5410</v>
      </c>
      <c r="E1039" s="626" t="s">
        <v>5411</v>
      </c>
      <c r="F1039" s="629">
        <v>1</v>
      </c>
      <c r="G1039" s="629">
        <v>324</v>
      </c>
      <c r="H1039" s="629">
        <v>1</v>
      </c>
      <c r="I1039" s="629">
        <v>324</v>
      </c>
      <c r="J1039" s="629"/>
      <c r="K1039" s="629"/>
      <c r="L1039" s="629"/>
      <c r="M1039" s="629"/>
      <c r="N1039" s="629">
        <v>1</v>
      </c>
      <c r="O1039" s="629">
        <v>327</v>
      </c>
      <c r="P1039" s="642">
        <v>1.0092592592592593</v>
      </c>
      <c r="Q1039" s="630">
        <v>327</v>
      </c>
    </row>
    <row r="1040" spans="1:17" ht="14.4" customHeight="1" x14ac:dyDescent="0.3">
      <c r="A1040" s="625" t="s">
        <v>6478</v>
      </c>
      <c r="B1040" s="626" t="s">
        <v>5360</v>
      </c>
      <c r="C1040" s="626" t="s">
        <v>5377</v>
      </c>
      <c r="D1040" s="626" t="s">
        <v>5504</v>
      </c>
      <c r="E1040" s="626" t="s">
        <v>5505</v>
      </c>
      <c r="F1040" s="629">
        <v>4040</v>
      </c>
      <c r="G1040" s="629">
        <v>2957280</v>
      </c>
      <c r="H1040" s="629">
        <v>1</v>
      </c>
      <c r="I1040" s="629">
        <v>732</v>
      </c>
      <c r="J1040" s="629">
        <v>3537</v>
      </c>
      <c r="K1040" s="629">
        <v>2592621</v>
      </c>
      <c r="L1040" s="629">
        <v>0.87669108099334525</v>
      </c>
      <c r="M1040" s="629">
        <v>733</v>
      </c>
      <c r="N1040" s="629">
        <v>2783</v>
      </c>
      <c r="O1040" s="629">
        <v>2042722</v>
      </c>
      <c r="P1040" s="642">
        <v>0.69074352107341885</v>
      </c>
      <c r="Q1040" s="630">
        <v>734</v>
      </c>
    </row>
    <row r="1041" spans="1:17" ht="14.4" customHeight="1" x14ac:dyDescent="0.3">
      <c r="A1041" s="625" t="s">
        <v>6478</v>
      </c>
      <c r="B1041" s="626" t="s">
        <v>5360</v>
      </c>
      <c r="C1041" s="626" t="s">
        <v>5377</v>
      </c>
      <c r="D1041" s="626" t="s">
        <v>5414</v>
      </c>
      <c r="E1041" s="626" t="s">
        <v>5415</v>
      </c>
      <c r="F1041" s="629">
        <v>5</v>
      </c>
      <c r="G1041" s="629">
        <v>775</v>
      </c>
      <c r="H1041" s="629">
        <v>1</v>
      </c>
      <c r="I1041" s="629">
        <v>155</v>
      </c>
      <c r="J1041" s="629">
        <v>27</v>
      </c>
      <c r="K1041" s="629">
        <v>4212</v>
      </c>
      <c r="L1041" s="629">
        <v>5.4348387096774191</v>
      </c>
      <c r="M1041" s="629">
        <v>156</v>
      </c>
      <c r="N1041" s="629"/>
      <c r="O1041" s="629"/>
      <c r="P1041" s="642"/>
      <c r="Q1041" s="630"/>
    </row>
    <row r="1042" spans="1:17" ht="14.4" customHeight="1" x14ac:dyDescent="0.3">
      <c r="A1042" s="625" t="s">
        <v>6478</v>
      </c>
      <c r="B1042" s="626" t="s">
        <v>5360</v>
      </c>
      <c r="C1042" s="626" t="s">
        <v>5377</v>
      </c>
      <c r="D1042" s="626" t="s">
        <v>5416</v>
      </c>
      <c r="E1042" s="626" t="s">
        <v>5417</v>
      </c>
      <c r="F1042" s="629">
        <v>129</v>
      </c>
      <c r="G1042" s="629">
        <v>66822</v>
      </c>
      <c r="H1042" s="629">
        <v>1</v>
      </c>
      <c r="I1042" s="629">
        <v>518</v>
      </c>
      <c r="J1042" s="629">
        <v>84</v>
      </c>
      <c r="K1042" s="629">
        <v>43596</v>
      </c>
      <c r="L1042" s="629">
        <v>0.65241986172218736</v>
      </c>
      <c r="M1042" s="629">
        <v>519</v>
      </c>
      <c r="N1042" s="629">
        <v>54</v>
      </c>
      <c r="O1042" s="629">
        <v>28080</v>
      </c>
      <c r="P1042" s="642">
        <v>0.4202208853371644</v>
      </c>
      <c r="Q1042" s="630">
        <v>520</v>
      </c>
    </row>
    <row r="1043" spans="1:17" ht="14.4" customHeight="1" x14ac:dyDescent="0.3">
      <c r="A1043" s="625" t="s">
        <v>6478</v>
      </c>
      <c r="B1043" s="626" t="s">
        <v>5360</v>
      </c>
      <c r="C1043" s="626" t="s">
        <v>5377</v>
      </c>
      <c r="D1043" s="626" t="s">
        <v>5418</v>
      </c>
      <c r="E1043" s="626" t="s">
        <v>5407</v>
      </c>
      <c r="F1043" s="629">
        <v>406</v>
      </c>
      <c r="G1043" s="629">
        <v>83230</v>
      </c>
      <c r="H1043" s="629">
        <v>1</v>
      </c>
      <c r="I1043" s="629">
        <v>205</v>
      </c>
      <c r="J1043" s="629">
        <v>466</v>
      </c>
      <c r="K1043" s="629">
        <v>95996</v>
      </c>
      <c r="L1043" s="629">
        <v>1.1533821939204614</v>
      </c>
      <c r="M1043" s="629">
        <v>206</v>
      </c>
      <c r="N1043" s="629">
        <v>713</v>
      </c>
      <c r="O1043" s="629">
        <v>147591</v>
      </c>
      <c r="P1043" s="642">
        <v>1.7732908806920582</v>
      </c>
      <c r="Q1043" s="630">
        <v>207</v>
      </c>
    </row>
    <row r="1044" spans="1:17" ht="14.4" customHeight="1" x14ac:dyDescent="0.3">
      <c r="A1044" s="625" t="s">
        <v>6478</v>
      </c>
      <c r="B1044" s="626" t="s">
        <v>5360</v>
      </c>
      <c r="C1044" s="626" t="s">
        <v>5377</v>
      </c>
      <c r="D1044" s="626" t="s">
        <v>5419</v>
      </c>
      <c r="E1044" s="626" t="s">
        <v>5389</v>
      </c>
      <c r="F1044" s="629">
        <v>96</v>
      </c>
      <c r="G1044" s="629">
        <v>41472</v>
      </c>
      <c r="H1044" s="629">
        <v>1</v>
      </c>
      <c r="I1044" s="629">
        <v>432</v>
      </c>
      <c r="J1044" s="629">
        <v>16</v>
      </c>
      <c r="K1044" s="629">
        <v>6960</v>
      </c>
      <c r="L1044" s="629">
        <v>0.16782407407407407</v>
      </c>
      <c r="M1044" s="629">
        <v>435</v>
      </c>
      <c r="N1044" s="629">
        <v>27</v>
      </c>
      <c r="O1044" s="629">
        <v>11853</v>
      </c>
      <c r="P1044" s="642">
        <v>0.28580729166666669</v>
      </c>
      <c r="Q1044" s="630">
        <v>439</v>
      </c>
    </row>
    <row r="1045" spans="1:17" ht="14.4" customHeight="1" x14ac:dyDescent="0.3">
      <c r="A1045" s="625" t="s">
        <v>6478</v>
      </c>
      <c r="B1045" s="626" t="s">
        <v>5360</v>
      </c>
      <c r="C1045" s="626" t="s">
        <v>5377</v>
      </c>
      <c r="D1045" s="626" t="s">
        <v>5420</v>
      </c>
      <c r="E1045" s="626" t="s">
        <v>5421</v>
      </c>
      <c r="F1045" s="629">
        <v>36</v>
      </c>
      <c r="G1045" s="629">
        <v>10584</v>
      </c>
      <c r="H1045" s="629">
        <v>1</v>
      </c>
      <c r="I1045" s="629">
        <v>294</v>
      </c>
      <c r="J1045" s="629">
        <v>11</v>
      </c>
      <c r="K1045" s="629">
        <v>3245</v>
      </c>
      <c r="L1045" s="629">
        <v>0.30659486016628873</v>
      </c>
      <c r="M1045" s="629">
        <v>295</v>
      </c>
      <c r="N1045" s="629">
        <v>27</v>
      </c>
      <c r="O1045" s="629">
        <v>7992</v>
      </c>
      <c r="P1045" s="642">
        <v>0.75510204081632648</v>
      </c>
      <c r="Q1045" s="630">
        <v>296</v>
      </c>
    </row>
    <row r="1046" spans="1:17" ht="14.4" customHeight="1" x14ac:dyDescent="0.3">
      <c r="A1046" s="625" t="s">
        <v>6478</v>
      </c>
      <c r="B1046" s="626" t="s">
        <v>5360</v>
      </c>
      <c r="C1046" s="626" t="s">
        <v>5377</v>
      </c>
      <c r="D1046" s="626" t="s">
        <v>5422</v>
      </c>
      <c r="E1046" s="626" t="s">
        <v>5423</v>
      </c>
      <c r="F1046" s="629"/>
      <c r="G1046" s="629"/>
      <c r="H1046" s="629"/>
      <c r="I1046" s="629"/>
      <c r="J1046" s="629">
        <v>1</v>
      </c>
      <c r="K1046" s="629">
        <v>319</v>
      </c>
      <c r="L1046" s="629"/>
      <c r="M1046" s="629">
        <v>319</v>
      </c>
      <c r="N1046" s="629"/>
      <c r="O1046" s="629"/>
      <c r="P1046" s="642"/>
      <c r="Q1046" s="630"/>
    </row>
    <row r="1047" spans="1:17" ht="14.4" customHeight="1" x14ac:dyDescent="0.3">
      <c r="A1047" s="625" t="s">
        <v>6478</v>
      </c>
      <c r="B1047" s="626" t="s">
        <v>5360</v>
      </c>
      <c r="C1047" s="626" t="s">
        <v>5377</v>
      </c>
      <c r="D1047" s="626" t="s">
        <v>5424</v>
      </c>
      <c r="E1047" s="626" t="s">
        <v>5415</v>
      </c>
      <c r="F1047" s="629">
        <v>91</v>
      </c>
      <c r="G1047" s="629">
        <v>7007</v>
      </c>
      <c r="H1047" s="629">
        <v>1</v>
      </c>
      <c r="I1047" s="629">
        <v>77</v>
      </c>
      <c r="J1047" s="629">
        <v>88</v>
      </c>
      <c r="K1047" s="629">
        <v>6864</v>
      </c>
      <c r="L1047" s="629">
        <v>0.97959183673469385</v>
      </c>
      <c r="M1047" s="629">
        <v>78</v>
      </c>
      <c r="N1047" s="629"/>
      <c r="O1047" s="629"/>
      <c r="P1047" s="642"/>
      <c r="Q1047" s="630"/>
    </row>
    <row r="1048" spans="1:17" ht="14.4" customHeight="1" x14ac:dyDescent="0.3">
      <c r="A1048" s="625" t="s">
        <v>6478</v>
      </c>
      <c r="B1048" s="626" t="s">
        <v>5360</v>
      </c>
      <c r="C1048" s="626" t="s">
        <v>5377</v>
      </c>
      <c r="D1048" s="626" t="s">
        <v>5425</v>
      </c>
      <c r="E1048" s="626" t="s">
        <v>5421</v>
      </c>
      <c r="F1048" s="629">
        <v>19</v>
      </c>
      <c r="G1048" s="629">
        <v>6840</v>
      </c>
      <c r="H1048" s="629">
        <v>1</v>
      </c>
      <c r="I1048" s="629">
        <v>360</v>
      </c>
      <c r="J1048" s="629">
        <v>134</v>
      </c>
      <c r="K1048" s="629">
        <v>48508</v>
      </c>
      <c r="L1048" s="629">
        <v>7.0918128654970758</v>
      </c>
      <c r="M1048" s="629">
        <v>362</v>
      </c>
      <c r="N1048" s="629">
        <v>28</v>
      </c>
      <c r="O1048" s="629">
        <v>10220</v>
      </c>
      <c r="P1048" s="642">
        <v>1.4941520467836258</v>
      </c>
      <c r="Q1048" s="630">
        <v>365</v>
      </c>
    </row>
    <row r="1049" spans="1:17" ht="14.4" customHeight="1" x14ac:dyDescent="0.3">
      <c r="A1049" s="625" t="s">
        <v>6478</v>
      </c>
      <c r="B1049" s="626" t="s">
        <v>5360</v>
      </c>
      <c r="C1049" s="626" t="s">
        <v>5377</v>
      </c>
      <c r="D1049" s="626" t="s">
        <v>5426</v>
      </c>
      <c r="E1049" s="626" t="s">
        <v>5427</v>
      </c>
      <c r="F1049" s="629">
        <v>87</v>
      </c>
      <c r="G1049" s="629">
        <v>47676</v>
      </c>
      <c r="H1049" s="629">
        <v>1</v>
      </c>
      <c r="I1049" s="629">
        <v>548</v>
      </c>
      <c r="J1049" s="629">
        <v>70</v>
      </c>
      <c r="K1049" s="629">
        <v>38500</v>
      </c>
      <c r="L1049" s="629">
        <v>0.80753418910982466</v>
      </c>
      <c r="M1049" s="629">
        <v>550</v>
      </c>
      <c r="N1049" s="629">
        <v>148</v>
      </c>
      <c r="O1049" s="629">
        <v>81844</v>
      </c>
      <c r="P1049" s="642">
        <v>1.7166708616494673</v>
      </c>
      <c r="Q1049" s="630">
        <v>553</v>
      </c>
    </row>
    <row r="1050" spans="1:17" ht="14.4" customHeight="1" x14ac:dyDescent="0.3">
      <c r="A1050" s="625" t="s">
        <v>6478</v>
      </c>
      <c r="B1050" s="626" t="s">
        <v>5360</v>
      </c>
      <c r="C1050" s="626" t="s">
        <v>5377</v>
      </c>
      <c r="D1050" s="626" t="s">
        <v>5428</v>
      </c>
      <c r="E1050" s="626" t="s">
        <v>5427</v>
      </c>
      <c r="F1050" s="629">
        <v>46</v>
      </c>
      <c r="G1050" s="629">
        <v>22172</v>
      </c>
      <c r="H1050" s="629">
        <v>1</v>
      </c>
      <c r="I1050" s="629">
        <v>482</v>
      </c>
      <c r="J1050" s="629">
        <v>68</v>
      </c>
      <c r="K1050" s="629">
        <v>32844</v>
      </c>
      <c r="L1050" s="629">
        <v>1.4813278008298756</v>
      </c>
      <c r="M1050" s="629">
        <v>483</v>
      </c>
      <c r="N1050" s="629">
        <v>23</v>
      </c>
      <c r="O1050" s="629">
        <v>11132</v>
      </c>
      <c r="P1050" s="642">
        <v>0.50207468879668049</v>
      </c>
      <c r="Q1050" s="630">
        <v>484</v>
      </c>
    </row>
    <row r="1051" spans="1:17" ht="14.4" customHeight="1" x14ac:dyDescent="0.3">
      <c r="A1051" s="625" t="s">
        <v>6478</v>
      </c>
      <c r="B1051" s="626" t="s">
        <v>5360</v>
      </c>
      <c r="C1051" s="626" t="s">
        <v>5377</v>
      </c>
      <c r="D1051" s="626" t="s">
        <v>5429</v>
      </c>
      <c r="E1051" s="626" t="s">
        <v>5430</v>
      </c>
      <c r="F1051" s="629">
        <v>56</v>
      </c>
      <c r="G1051" s="629">
        <v>33488</v>
      </c>
      <c r="H1051" s="629">
        <v>1</v>
      </c>
      <c r="I1051" s="629">
        <v>598</v>
      </c>
      <c r="J1051" s="629">
        <v>57</v>
      </c>
      <c r="K1051" s="629">
        <v>34143</v>
      </c>
      <c r="L1051" s="629">
        <v>1.0195592451027233</v>
      </c>
      <c r="M1051" s="629">
        <v>599</v>
      </c>
      <c r="N1051" s="629">
        <v>14</v>
      </c>
      <c r="O1051" s="629">
        <v>8414</v>
      </c>
      <c r="P1051" s="642">
        <v>0.25125418060200672</v>
      </c>
      <c r="Q1051" s="630">
        <v>601</v>
      </c>
    </row>
    <row r="1052" spans="1:17" ht="14.4" customHeight="1" x14ac:dyDescent="0.3">
      <c r="A1052" s="625" t="s">
        <v>6478</v>
      </c>
      <c r="B1052" s="626" t="s">
        <v>5360</v>
      </c>
      <c r="C1052" s="626" t="s">
        <v>5377</v>
      </c>
      <c r="D1052" s="626" t="s">
        <v>5517</v>
      </c>
      <c r="E1052" s="626" t="s">
        <v>5417</v>
      </c>
      <c r="F1052" s="629">
        <v>616</v>
      </c>
      <c r="G1052" s="629">
        <v>359744</v>
      </c>
      <c r="H1052" s="629">
        <v>1</v>
      </c>
      <c r="I1052" s="629">
        <v>584</v>
      </c>
      <c r="J1052" s="629">
        <v>459</v>
      </c>
      <c r="K1052" s="629">
        <v>268974</v>
      </c>
      <c r="L1052" s="629">
        <v>0.74768168475360253</v>
      </c>
      <c r="M1052" s="629">
        <v>586</v>
      </c>
      <c r="N1052" s="629">
        <v>379</v>
      </c>
      <c r="O1052" s="629">
        <v>223231</v>
      </c>
      <c r="P1052" s="642">
        <v>0.62052737502223798</v>
      </c>
      <c r="Q1052" s="630">
        <v>589</v>
      </c>
    </row>
    <row r="1053" spans="1:17" ht="14.4" customHeight="1" x14ac:dyDescent="0.3">
      <c r="A1053" s="625" t="s">
        <v>6478</v>
      </c>
      <c r="B1053" s="626" t="s">
        <v>5360</v>
      </c>
      <c r="C1053" s="626" t="s">
        <v>5377</v>
      </c>
      <c r="D1053" s="626" t="s">
        <v>5506</v>
      </c>
      <c r="E1053" s="626" t="s">
        <v>5417</v>
      </c>
      <c r="F1053" s="629">
        <v>946</v>
      </c>
      <c r="G1053" s="629">
        <v>753016</v>
      </c>
      <c r="H1053" s="629">
        <v>1</v>
      </c>
      <c r="I1053" s="629">
        <v>796</v>
      </c>
      <c r="J1053" s="629">
        <v>1543</v>
      </c>
      <c r="K1053" s="629">
        <v>1231314</v>
      </c>
      <c r="L1053" s="629">
        <v>1.6351764105941973</v>
      </c>
      <c r="M1053" s="629">
        <v>798</v>
      </c>
      <c r="N1053" s="629">
        <v>1400</v>
      </c>
      <c r="O1053" s="629">
        <v>1121400</v>
      </c>
      <c r="P1053" s="642">
        <v>1.4892113846186534</v>
      </c>
      <c r="Q1053" s="630">
        <v>801</v>
      </c>
    </row>
    <row r="1054" spans="1:17" ht="14.4" customHeight="1" x14ac:dyDescent="0.3">
      <c r="A1054" s="625" t="s">
        <v>6478</v>
      </c>
      <c r="B1054" s="626" t="s">
        <v>5360</v>
      </c>
      <c r="C1054" s="626" t="s">
        <v>5377</v>
      </c>
      <c r="D1054" s="626" t="s">
        <v>5431</v>
      </c>
      <c r="E1054" s="626" t="s">
        <v>5432</v>
      </c>
      <c r="F1054" s="629">
        <v>1244</v>
      </c>
      <c r="G1054" s="629">
        <v>143060</v>
      </c>
      <c r="H1054" s="629">
        <v>1</v>
      </c>
      <c r="I1054" s="629">
        <v>115</v>
      </c>
      <c r="J1054" s="629">
        <v>1212</v>
      </c>
      <c r="K1054" s="629">
        <v>140592</v>
      </c>
      <c r="L1054" s="629">
        <v>0.98274849713406964</v>
      </c>
      <c r="M1054" s="629">
        <v>116</v>
      </c>
      <c r="N1054" s="629">
        <v>1299</v>
      </c>
      <c r="O1054" s="629">
        <v>150684</v>
      </c>
      <c r="P1054" s="642">
        <v>1.0532923248986439</v>
      </c>
      <c r="Q1054" s="630">
        <v>116</v>
      </c>
    </row>
    <row r="1055" spans="1:17" ht="14.4" customHeight="1" x14ac:dyDescent="0.3">
      <c r="A1055" s="625" t="s">
        <v>6478</v>
      </c>
      <c r="B1055" s="626" t="s">
        <v>5360</v>
      </c>
      <c r="C1055" s="626" t="s">
        <v>5377</v>
      </c>
      <c r="D1055" s="626" t="s">
        <v>5507</v>
      </c>
      <c r="E1055" s="626" t="s">
        <v>5508</v>
      </c>
      <c r="F1055" s="629">
        <v>4</v>
      </c>
      <c r="G1055" s="629">
        <v>400</v>
      </c>
      <c r="H1055" s="629">
        <v>1</v>
      </c>
      <c r="I1055" s="629">
        <v>100</v>
      </c>
      <c r="J1055" s="629">
        <v>8</v>
      </c>
      <c r="K1055" s="629">
        <v>800</v>
      </c>
      <c r="L1055" s="629">
        <v>2</v>
      </c>
      <c r="M1055" s="629">
        <v>100</v>
      </c>
      <c r="N1055" s="629">
        <v>7</v>
      </c>
      <c r="O1055" s="629">
        <v>700</v>
      </c>
      <c r="P1055" s="642">
        <v>1.75</v>
      </c>
      <c r="Q1055" s="630">
        <v>100</v>
      </c>
    </row>
    <row r="1056" spans="1:17" ht="14.4" customHeight="1" x14ac:dyDescent="0.3">
      <c r="A1056" s="625" t="s">
        <v>6478</v>
      </c>
      <c r="B1056" s="626" t="s">
        <v>5360</v>
      </c>
      <c r="C1056" s="626" t="s">
        <v>5377</v>
      </c>
      <c r="D1056" s="626" t="s">
        <v>5433</v>
      </c>
      <c r="E1056" s="626" t="s">
        <v>5434</v>
      </c>
      <c r="F1056" s="629">
        <v>275</v>
      </c>
      <c r="G1056" s="629">
        <v>185625</v>
      </c>
      <c r="H1056" s="629">
        <v>1</v>
      </c>
      <c r="I1056" s="629">
        <v>675</v>
      </c>
      <c r="J1056" s="629">
        <v>377</v>
      </c>
      <c r="K1056" s="629">
        <v>254852</v>
      </c>
      <c r="L1056" s="629">
        <v>1.3729400673400673</v>
      </c>
      <c r="M1056" s="629">
        <v>676</v>
      </c>
      <c r="N1056" s="629">
        <v>85</v>
      </c>
      <c r="O1056" s="629">
        <v>57545</v>
      </c>
      <c r="P1056" s="642">
        <v>0.31000673400673401</v>
      </c>
      <c r="Q1056" s="630">
        <v>677</v>
      </c>
    </row>
    <row r="1057" spans="1:17" ht="14.4" customHeight="1" x14ac:dyDescent="0.3">
      <c r="A1057" s="625" t="s">
        <v>6478</v>
      </c>
      <c r="B1057" s="626" t="s">
        <v>5360</v>
      </c>
      <c r="C1057" s="626" t="s">
        <v>5377</v>
      </c>
      <c r="D1057" s="626" t="s">
        <v>5509</v>
      </c>
      <c r="E1057" s="626" t="s">
        <v>5505</v>
      </c>
      <c r="F1057" s="629">
        <v>1355</v>
      </c>
      <c r="G1057" s="629">
        <v>1252020</v>
      </c>
      <c r="H1057" s="629">
        <v>1</v>
      </c>
      <c r="I1057" s="629">
        <v>924</v>
      </c>
      <c r="J1057" s="629">
        <v>1449</v>
      </c>
      <c r="K1057" s="629">
        <v>1341774</v>
      </c>
      <c r="L1057" s="629">
        <v>1.0716873532371687</v>
      </c>
      <c r="M1057" s="629">
        <v>926</v>
      </c>
      <c r="N1057" s="629">
        <v>1758</v>
      </c>
      <c r="O1057" s="629">
        <v>1633182</v>
      </c>
      <c r="P1057" s="642">
        <v>1.3044376287918724</v>
      </c>
      <c r="Q1057" s="630">
        <v>929</v>
      </c>
    </row>
    <row r="1058" spans="1:17" ht="14.4" customHeight="1" x14ac:dyDescent="0.3">
      <c r="A1058" s="625" t="s">
        <v>6478</v>
      </c>
      <c r="B1058" s="626" t="s">
        <v>5360</v>
      </c>
      <c r="C1058" s="626" t="s">
        <v>5377</v>
      </c>
      <c r="D1058" s="626" t="s">
        <v>5435</v>
      </c>
      <c r="E1058" s="626" t="s">
        <v>5395</v>
      </c>
      <c r="F1058" s="629"/>
      <c r="G1058" s="629"/>
      <c r="H1058" s="629"/>
      <c r="I1058" s="629"/>
      <c r="J1058" s="629">
        <v>2</v>
      </c>
      <c r="K1058" s="629">
        <v>1036</v>
      </c>
      <c r="L1058" s="629"/>
      <c r="M1058" s="629">
        <v>518</v>
      </c>
      <c r="N1058" s="629"/>
      <c r="O1058" s="629"/>
      <c r="P1058" s="642"/>
      <c r="Q1058" s="630"/>
    </row>
    <row r="1059" spans="1:17" ht="14.4" customHeight="1" x14ac:dyDescent="0.3">
      <c r="A1059" s="625" t="s">
        <v>6478</v>
      </c>
      <c r="B1059" s="626" t="s">
        <v>5360</v>
      </c>
      <c r="C1059" s="626" t="s">
        <v>5377</v>
      </c>
      <c r="D1059" s="626" t="s">
        <v>5438</v>
      </c>
      <c r="E1059" s="626" t="s">
        <v>5439</v>
      </c>
      <c r="F1059" s="629"/>
      <c r="G1059" s="629"/>
      <c r="H1059" s="629"/>
      <c r="I1059" s="629"/>
      <c r="J1059" s="629">
        <v>2</v>
      </c>
      <c r="K1059" s="629">
        <v>1496</v>
      </c>
      <c r="L1059" s="629"/>
      <c r="M1059" s="629">
        <v>748</v>
      </c>
      <c r="N1059" s="629">
        <v>1</v>
      </c>
      <c r="O1059" s="629">
        <v>749</v>
      </c>
      <c r="P1059" s="642"/>
      <c r="Q1059" s="630">
        <v>749</v>
      </c>
    </row>
    <row r="1060" spans="1:17" ht="14.4" customHeight="1" x14ac:dyDescent="0.3">
      <c r="A1060" s="625" t="s">
        <v>6478</v>
      </c>
      <c r="B1060" s="626" t="s">
        <v>5360</v>
      </c>
      <c r="C1060" s="626" t="s">
        <v>5377</v>
      </c>
      <c r="D1060" s="626" t="s">
        <v>5510</v>
      </c>
      <c r="E1060" s="626" t="s">
        <v>5505</v>
      </c>
      <c r="F1060" s="629">
        <v>217</v>
      </c>
      <c r="G1060" s="629">
        <v>186186</v>
      </c>
      <c r="H1060" s="629">
        <v>1</v>
      </c>
      <c r="I1060" s="629">
        <v>858</v>
      </c>
      <c r="J1060" s="629">
        <v>212</v>
      </c>
      <c r="K1060" s="629">
        <v>182108</v>
      </c>
      <c r="L1060" s="629">
        <v>0.97809717164555876</v>
      </c>
      <c r="M1060" s="629">
        <v>859</v>
      </c>
      <c r="N1060" s="629">
        <v>45</v>
      </c>
      <c r="O1060" s="629">
        <v>38700</v>
      </c>
      <c r="P1060" s="642">
        <v>0.20785665946956269</v>
      </c>
      <c r="Q1060" s="630">
        <v>860</v>
      </c>
    </row>
    <row r="1061" spans="1:17" ht="14.4" customHeight="1" x14ac:dyDescent="0.3">
      <c r="A1061" s="625" t="s">
        <v>6478</v>
      </c>
      <c r="B1061" s="626" t="s">
        <v>5360</v>
      </c>
      <c r="C1061" s="626" t="s">
        <v>5377</v>
      </c>
      <c r="D1061" s="626" t="s">
        <v>5511</v>
      </c>
      <c r="E1061" s="626" t="s">
        <v>5505</v>
      </c>
      <c r="F1061" s="629">
        <v>15</v>
      </c>
      <c r="G1061" s="629">
        <v>15105</v>
      </c>
      <c r="H1061" s="629">
        <v>1</v>
      </c>
      <c r="I1061" s="629">
        <v>1007</v>
      </c>
      <c r="J1061" s="629"/>
      <c r="K1061" s="629"/>
      <c r="L1061" s="629"/>
      <c r="M1061" s="629"/>
      <c r="N1061" s="629">
        <v>20</v>
      </c>
      <c r="O1061" s="629">
        <v>20240</v>
      </c>
      <c r="P1061" s="642">
        <v>1.3399536577292288</v>
      </c>
      <c r="Q1061" s="630">
        <v>1012</v>
      </c>
    </row>
    <row r="1062" spans="1:17" ht="14.4" customHeight="1" x14ac:dyDescent="0.3">
      <c r="A1062" s="625" t="s">
        <v>6478</v>
      </c>
      <c r="B1062" s="626" t="s">
        <v>5360</v>
      </c>
      <c r="C1062" s="626" t="s">
        <v>5377</v>
      </c>
      <c r="D1062" s="626" t="s">
        <v>5512</v>
      </c>
      <c r="E1062" s="626" t="s">
        <v>5505</v>
      </c>
      <c r="F1062" s="629">
        <v>904</v>
      </c>
      <c r="G1062" s="629">
        <v>721392</v>
      </c>
      <c r="H1062" s="629">
        <v>1</v>
      </c>
      <c r="I1062" s="629">
        <v>798</v>
      </c>
      <c r="J1062" s="629">
        <v>984</v>
      </c>
      <c r="K1062" s="629">
        <v>787200</v>
      </c>
      <c r="L1062" s="629">
        <v>1.0912236343070065</v>
      </c>
      <c r="M1062" s="629">
        <v>800</v>
      </c>
      <c r="N1062" s="629">
        <v>1516</v>
      </c>
      <c r="O1062" s="629">
        <v>1217348</v>
      </c>
      <c r="P1062" s="642">
        <v>1.687498613791115</v>
      </c>
      <c r="Q1062" s="630">
        <v>803</v>
      </c>
    </row>
    <row r="1063" spans="1:17" ht="14.4" customHeight="1" x14ac:dyDescent="0.3">
      <c r="A1063" s="625" t="s">
        <v>6478</v>
      </c>
      <c r="B1063" s="626" t="s">
        <v>5360</v>
      </c>
      <c r="C1063" s="626" t="s">
        <v>5377</v>
      </c>
      <c r="D1063" s="626" t="s">
        <v>5442</v>
      </c>
      <c r="E1063" s="626" t="s">
        <v>5443</v>
      </c>
      <c r="F1063" s="629">
        <v>1</v>
      </c>
      <c r="G1063" s="629">
        <v>267</v>
      </c>
      <c r="H1063" s="629">
        <v>1</v>
      </c>
      <c r="I1063" s="629">
        <v>267</v>
      </c>
      <c r="J1063" s="629">
        <v>0</v>
      </c>
      <c r="K1063" s="629">
        <v>0</v>
      </c>
      <c r="L1063" s="629">
        <v>0</v>
      </c>
      <c r="M1063" s="629"/>
      <c r="N1063" s="629">
        <v>2</v>
      </c>
      <c r="O1063" s="629">
        <v>538</v>
      </c>
      <c r="P1063" s="642">
        <v>2.0149812734082397</v>
      </c>
      <c r="Q1063" s="630">
        <v>269</v>
      </c>
    </row>
    <row r="1064" spans="1:17" ht="14.4" customHeight="1" x14ac:dyDescent="0.3">
      <c r="A1064" s="625" t="s">
        <v>6478</v>
      </c>
      <c r="B1064" s="626" t="s">
        <v>5360</v>
      </c>
      <c r="C1064" s="626" t="s">
        <v>5377</v>
      </c>
      <c r="D1064" s="626" t="s">
        <v>5444</v>
      </c>
      <c r="E1064" s="626" t="s">
        <v>5434</v>
      </c>
      <c r="F1064" s="629">
        <v>351</v>
      </c>
      <c r="G1064" s="629">
        <v>260091</v>
      </c>
      <c r="H1064" s="629">
        <v>1</v>
      </c>
      <c r="I1064" s="629">
        <v>741</v>
      </c>
      <c r="J1064" s="629">
        <v>294</v>
      </c>
      <c r="K1064" s="629">
        <v>218442</v>
      </c>
      <c r="L1064" s="629">
        <v>0.83986758480685608</v>
      </c>
      <c r="M1064" s="629">
        <v>743</v>
      </c>
      <c r="N1064" s="629">
        <v>639</v>
      </c>
      <c r="O1064" s="629">
        <v>476694</v>
      </c>
      <c r="P1064" s="642">
        <v>1.8327969825945534</v>
      </c>
      <c r="Q1064" s="630">
        <v>746</v>
      </c>
    </row>
    <row r="1065" spans="1:17" ht="14.4" customHeight="1" x14ac:dyDescent="0.3">
      <c r="A1065" s="625" t="s">
        <v>6478</v>
      </c>
      <c r="B1065" s="626" t="s">
        <v>5360</v>
      </c>
      <c r="C1065" s="626" t="s">
        <v>5377</v>
      </c>
      <c r="D1065" s="626" t="s">
        <v>5529</v>
      </c>
      <c r="E1065" s="626" t="s">
        <v>5530</v>
      </c>
      <c r="F1065" s="629">
        <v>1</v>
      </c>
      <c r="G1065" s="629">
        <v>337</v>
      </c>
      <c r="H1065" s="629">
        <v>1</v>
      </c>
      <c r="I1065" s="629">
        <v>337</v>
      </c>
      <c r="J1065" s="629">
        <v>1</v>
      </c>
      <c r="K1065" s="629">
        <v>338</v>
      </c>
      <c r="L1065" s="629">
        <v>1.0029673590504451</v>
      </c>
      <c r="M1065" s="629">
        <v>338</v>
      </c>
      <c r="N1065" s="629"/>
      <c r="O1065" s="629"/>
      <c r="P1065" s="642"/>
      <c r="Q1065" s="630"/>
    </row>
    <row r="1066" spans="1:17" ht="14.4" customHeight="1" x14ac:dyDescent="0.3">
      <c r="A1066" s="625" t="s">
        <v>6478</v>
      </c>
      <c r="B1066" s="626" t="s">
        <v>5360</v>
      </c>
      <c r="C1066" s="626" t="s">
        <v>5377</v>
      </c>
      <c r="D1066" s="626" t="s">
        <v>5445</v>
      </c>
      <c r="E1066" s="626" t="s">
        <v>5423</v>
      </c>
      <c r="F1066" s="629">
        <v>8</v>
      </c>
      <c r="G1066" s="629">
        <v>3072</v>
      </c>
      <c r="H1066" s="629">
        <v>1</v>
      </c>
      <c r="I1066" s="629">
        <v>384</v>
      </c>
      <c r="J1066" s="629"/>
      <c r="K1066" s="629"/>
      <c r="L1066" s="629"/>
      <c r="M1066" s="629"/>
      <c r="N1066" s="629"/>
      <c r="O1066" s="629"/>
      <c r="P1066" s="642"/>
      <c r="Q1066" s="630"/>
    </row>
    <row r="1067" spans="1:17" ht="14.4" customHeight="1" x14ac:dyDescent="0.3">
      <c r="A1067" s="625" t="s">
        <v>6478</v>
      </c>
      <c r="B1067" s="626" t="s">
        <v>5360</v>
      </c>
      <c r="C1067" s="626" t="s">
        <v>5377</v>
      </c>
      <c r="D1067" s="626" t="s">
        <v>5448</v>
      </c>
      <c r="E1067" s="626" t="s">
        <v>5449</v>
      </c>
      <c r="F1067" s="629">
        <v>9</v>
      </c>
      <c r="G1067" s="629">
        <v>3240</v>
      </c>
      <c r="H1067" s="629">
        <v>1</v>
      </c>
      <c r="I1067" s="629">
        <v>360</v>
      </c>
      <c r="J1067" s="629">
        <v>4</v>
      </c>
      <c r="K1067" s="629">
        <v>1444</v>
      </c>
      <c r="L1067" s="629">
        <v>0.44567901234567903</v>
      </c>
      <c r="M1067" s="629">
        <v>361</v>
      </c>
      <c r="N1067" s="629">
        <v>6</v>
      </c>
      <c r="O1067" s="629">
        <v>2172</v>
      </c>
      <c r="P1067" s="642">
        <v>0.67037037037037039</v>
      </c>
      <c r="Q1067" s="630">
        <v>362</v>
      </c>
    </row>
    <row r="1068" spans="1:17" ht="14.4" customHeight="1" x14ac:dyDescent="0.3">
      <c r="A1068" s="625" t="s">
        <v>6478</v>
      </c>
      <c r="B1068" s="626" t="s">
        <v>5360</v>
      </c>
      <c r="C1068" s="626" t="s">
        <v>5377</v>
      </c>
      <c r="D1068" s="626" t="s">
        <v>5450</v>
      </c>
      <c r="E1068" s="626" t="s">
        <v>5449</v>
      </c>
      <c r="F1068" s="629">
        <v>9</v>
      </c>
      <c r="G1068" s="629">
        <v>3834</v>
      </c>
      <c r="H1068" s="629">
        <v>1</v>
      </c>
      <c r="I1068" s="629">
        <v>426</v>
      </c>
      <c r="J1068" s="629">
        <v>6</v>
      </c>
      <c r="K1068" s="629">
        <v>2568</v>
      </c>
      <c r="L1068" s="629">
        <v>0.66979655712050079</v>
      </c>
      <c r="M1068" s="629">
        <v>428</v>
      </c>
      <c r="N1068" s="629">
        <v>42</v>
      </c>
      <c r="O1068" s="629">
        <v>18102</v>
      </c>
      <c r="P1068" s="642">
        <v>4.7214397496087637</v>
      </c>
      <c r="Q1068" s="630">
        <v>431</v>
      </c>
    </row>
    <row r="1069" spans="1:17" ht="14.4" customHeight="1" x14ac:dyDescent="0.3">
      <c r="A1069" s="625" t="s">
        <v>6478</v>
      </c>
      <c r="B1069" s="626" t="s">
        <v>5360</v>
      </c>
      <c r="C1069" s="626" t="s">
        <v>5377</v>
      </c>
      <c r="D1069" s="626" t="s">
        <v>5513</v>
      </c>
      <c r="E1069" s="626" t="s">
        <v>5430</v>
      </c>
      <c r="F1069" s="629">
        <v>296</v>
      </c>
      <c r="G1069" s="629">
        <v>206608</v>
      </c>
      <c r="H1069" s="629">
        <v>1</v>
      </c>
      <c r="I1069" s="629">
        <v>698</v>
      </c>
      <c r="J1069" s="629">
        <v>387</v>
      </c>
      <c r="K1069" s="629">
        <v>271287</v>
      </c>
      <c r="L1069" s="629">
        <v>1.3130517695345776</v>
      </c>
      <c r="M1069" s="629">
        <v>701</v>
      </c>
      <c r="N1069" s="629">
        <v>338</v>
      </c>
      <c r="O1069" s="629">
        <v>238290</v>
      </c>
      <c r="P1069" s="642">
        <v>1.1533435297761945</v>
      </c>
      <c r="Q1069" s="630">
        <v>705</v>
      </c>
    </row>
    <row r="1070" spans="1:17" ht="14.4" customHeight="1" x14ac:dyDescent="0.3">
      <c r="A1070" s="625" t="s">
        <v>6478</v>
      </c>
      <c r="B1070" s="626" t="s">
        <v>5360</v>
      </c>
      <c r="C1070" s="626" t="s">
        <v>5377</v>
      </c>
      <c r="D1070" s="626" t="s">
        <v>5531</v>
      </c>
      <c r="E1070" s="626" t="s">
        <v>5532</v>
      </c>
      <c r="F1070" s="629">
        <v>1</v>
      </c>
      <c r="G1070" s="629">
        <v>1363</v>
      </c>
      <c r="H1070" s="629">
        <v>1</v>
      </c>
      <c r="I1070" s="629">
        <v>1363</v>
      </c>
      <c r="J1070" s="629"/>
      <c r="K1070" s="629"/>
      <c r="L1070" s="629"/>
      <c r="M1070" s="629"/>
      <c r="N1070" s="629"/>
      <c r="O1070" s="629"/>
      <c r="P1070" s="642"/>
      <c r="Q1070" s="630"/>
    </row>
    <row r="1071" spans="1:17" ht="14.4" customHeight="1" x14ac:dyDescent="0.3">
      <c r="A1071" s="625" t="s">
        <v>6478</v>
      </c>
      <c r="B1071" s="626" t="s">
        <v>5360</v>
      </c>
      <c r="C1071" s="626" t="s">
        <v>5377</v>
      </c>
      <c r="D1071" s="626" t="s">
        <v>5539</v>
      </c>
      <c r="E1071" s="626" t="s">
        <v>5417</v>
      </c>
      <c r="F1071" s="629">
        <v>136</v>
      </c>
      <c r="G1071" s="629">
        <v>99280</v>
      </c>
      <c r="H1071" s="629">
        <v>1</v>
      </c>
      <c r="I1071" s="629">
        <v>730</v>
      </c>
      <c r="J1071" s="629">
        <v>218</v>
      </c>
      <c r="K1071" s="629">
        <v>159358</v>
      </c>
      <c r="L1071" s="629">
        <v>1.6051369863013698</v>
      </c>
      <c r="M1071" s="629">
        <v>731</v>
      </c>
      <c r="N1071" s="629">
        <v>17</v>
      </c>
      <c r="O1071" s="629">
        <v>12444</v>
      </c>
      <c r="P1071" s="642">
        <v>0.12534246575342467</v>
      </c>
      <c r="Q1071" s="630">
        <v>732</v>
      </c>
    </row>
    <row r="1072" spans="1:17" ht="14.4" customHeight="1" x14ac:dyDescent="0.3">
      <c r="A1072" s="625" t="s">
        <v>6478</v>
      </c>
      <c r="B1072" s="626" t="s">
        <v>5360</v>
      </c>
      <c r="C1072" s="626" t="s">
        <v>5377</v>
      </c>
      <c r="D1072" s="626" t="s">
        <v>5453</v>
      </c>
      <c r="E1072" s="626" t="s">
        <v>5439</v>
      </c>
      <c r="F1072" s="629">
        <v>16</v>
      </c>
      <c r="G1072" s="629">
        <v>13008</v>
      </c>
      <c r="H1072" s="629">
        <v>1</v>
      </c>
      <c r="I1072" s="629">
        <v>813</v>
      </c>
      <c r="J1072" s="629">
        <v>8</v>
      </c>
      <c r="K1072" s="629">
        <v>6520</v>
      </c>
      <c r="L1072" s="629">
        <v>0.50123001230012298</v>
      </c>
      <c r="M1072" s="629">
        <v>815</v>
      </c>
      <c r="N1072" s="629">
        <v>4</v>
      </c>
      <c r="O1072" s="629">
        <v>3272</v>
      </c>
      <c r="P1072" s="642">
        <v>0.25153751537515373</v>
      </c>
      <c r="Q1072" s="630">
        <v>818</v>
      </c>
    </row>
    <row r="1073" spans="1:17" ht="14.4" customHeight="1" x14ac:dyDescent="0.3">
      <c r="A1073" s="625" t="s">
        <v>6478</v>
      </c>
      <c r="B1073" s="626" t="s">
        <v>5360</v>
      </c>
      <c r="C1073" s="626" t="s">
        <v>5377</v>
      </c>
      <c r="D1073" s="626" t="s">
        <v>5533</v>
      </c>
      <c r="E1073" s="626" t="s">
        <v>5417</v>
      </c>
      <c r="F1073" s="629">
        <v>17</v>
      </c>
      <c r="G1073" s="629">
        <v>14382</v>
      </c>
      <c r="H1073" s="629">
        <v>1</v>
      </c>
      <c r="I1073" s="629">
        <v>846</v>
      </c>
      <c r="J1073" s="629"/>
      <c r="K1073" s="629"/>
      <c r="L1073" s="629"/>
      <c r="M1073" s="629"/>
      <c r="N1073" s="629">
        <v>17</v>
      </c>
      <c r="O1073" s="629">
        <v>14467</v>
      </c>
      <c r="P1073" s="642">
        <v>1.0059101654846336</v>
      </c>
      <c r="Q1073" s="630">
        <v>851</v>
      </c>
    </row>
    <row r="1074" spans="1:17" ht="14.4" customHeight="1" x14ac:dyDescent="0.3">
      <c r="A1074" s="625" t="s">
        <v>6478</v>
      </c>
      <c r="B1074" s="626" t="s">
        <v>5360</v>
      </c>
      <c r="C1074" s="626" t="s">
        <v>5377</v>
      </c>
      <c r="D1074" s="626" t="s">
        <v>5466</v>
      </c>
      <c r="E1074" s="626" t="s">
        <v>5467</v>
      </c>
      <c r="F1074" s="629"/>
      <c r="G1074" s="629"/>
      <c r="H1074" s="629"/>
      <c r="I1074" s="629"/>
      <c r="J1074" s="629"/>
      <c r="K1074" s="629"/>
      <c r="L1074" s="629"/>
      <c r="M1074" s="629"/>
      <c r="N1074" s="629">
        <v>0</v>
      </c>
      <c r="O1074" s="629">
        <v>0</v>
      </c>
      <c r="P1074" s="642"/>
      <c r="Q1074" s="630"/>
    </row>
    <row r="1075" spans="1:17" ht="14.4" customHeight="1" x14ac:dyDescent="0.3">
      <c r="A1075" s="625" t="s">
        <v>6479</v>
      </c>
      <c r="B1075" s="626" t="s">
        <v>5360</v>
      </c>
      <c r="C1075" s="626" t="s">
        <v>5366</v>
      </c>
      <c r="D1075" s="626" t="s">
        <v>5496</v>
      </c>
      <c r="E1075" s="626" t="s">
        <v>5497</v>
      </c>
      <c r="F1075" s="629"/>
      <c r="G1075" s="629"/>
      <c r="H1075" s="629"/>
      <c r="I1075" s="629"/>
      <c r="J1075" s="629"/>
      <c r="K1075" s="629"/>
      <c r="L1075" s="629"/>
      <c r="M1075" s="629"/>
      <c r="N1075" s="629">
        <v>140</v>
      </c>
      <c r="O1075" s="629">
        <v>126665</v>
      </c>
      <c r="P1075" s="642"/>
      <c r="Q1075" s="630">
        <v>904.75</v>
      </c>
    </row>
    <row r="1076" spans="1:17" ht="14.4" customHeight="1" x14ac:dyDescent="0.3">
      <c r="A1076" s="625" t="s">
        <v>6479</v>
      </c>
      <c r="B1076" s="626" t="s">
        <v>5360</v>
      </c>
      <c r="C1076" s="626" t="s">
        <v>5366</v>
      </c>
      <c r="D1076" s="626" t="s">
        <v>5369</v>
      </c>
      <c r="E1076" s="626" t="s">
        <v>5370</v>
      </c>
      <c r="F1076" s="629">
        <v>8</v>
      </c>
      <c r="G1076" s="629">
        <v>1873.04</v>
      </c>
      <c r="H1076" s="629">
        <v>1</v>
      </c>
      <c r="I1076" s="629">
        <v>234.13</v>
      </c>
      <c r="J1076" s="629">
        <v>3</v>
      </c>
      <c r="K1076" s="629">
        <v>727.92</v>
      </c>
      <c r="L1076" s="629">
        <v>0.38863024815273567</v>
      </c>
      <c r="M1076" s="629">
        <v>242.64</v>
      </c>
      <c r="N1076" s="629">
        <v>1</v>
      </c>
      <c r="O1076" s="629">
        <v>242.64</v>
      </c>
      <c r="P1076" s="642">
        <v>0.12954341605091188</v>
      </c>
      <c r="Q1076" s="630">
        <v>242.64</v>
      </c>
    </row>
    <row r="1077" spans="1:17" ht="14.4" customHeight="1" x14ac:dyDescent="0.3">
      <c r="A1077" s="625" t="s">
        <v>6479</v>
      </c>
      <c r="B1077" s="626" t="s">
        <v>5360</v>
      </c>
      <c r="C1077" s="626" t="s">
        <v>5366</v>
      </c>
      <c r="D1077" s="626" t="s">
        <v>5371</v>
      </c>
      <c r="E1077" s="626" t="s">
        <v>5372</v>
      </c>
      <c r="F1077" s="629">
        <v>15</v>
      </c>
      <c r="G1077" s="629">
        <v>3511.9500000000003</v>
      </c>
      <c r="H1077" s="629">
        <v>1</v>
      </c>
      <c r="I1077" s="629">
        <v>234.13000000000002</v>
      </c>
      <c r="J1077" s="629">
        <v>2</v>
      </c>
      <c r="K1077" s="629">
        <v>485.28</v>
      </c>
      <c r="L1077" s="629">
        <v>0.13817964378763933</v>
      </c>
      <c r="M1077" s="629">
        <v>242.64</v>
      </c>
      <c r="N1077" s="629">
        <v>5</v>
      </c>
      <c r="O1077" s="629">
        <v>1213.1999999999998</v>
      </c>
      <c r="P1077" s="642">
        <v>0.34544910946909829</v>
      </c>
      <c r="Q1077" s="630">
        <v>242.63999999999996</v>
      </c>
    </row>
    <row r="1078" spans="1:17" ht="14.4" customHeight="1" x14ac:dyDescent="0.3">
      <c r="A1078" s="625" t="s">
        <v>6479</v>
      </c>
      <c r="B1078" s="626" t="s">
        <v>5360</v>
      </c>
      <c r="C1078" s="626" t="s">
        <v>5377</v>
      </c>
      <c r="D1078" s="626" t="s">
        <v>5378</v>
      </c>
      <c r="E1078" s="626" t="s">
        <v>5379</v>
      </c>
      <c r="F1078" s="629">
        <v>1</v>
      </c>
      <c r="G1078" s="629">
        <v>0</v>
      </c>
      <c r="H1078" s="629"/>
      <c r="I1078" s="629">
        <v>0</v>
      </c>
      <c r="J1078" s="629"/>
      <c r="K1078" s="629"/>
      <c r="L1078" s="629"/>
      <c r="M1078" s="629"/>
      <c r="N1078" s="629"/>
      <c r="O1078" s="629"/>
      <c r="P1078" s="642"/>
      <c r="Q1078" s="630"/>
    </row>
    <row r="1079" spans="1:17" ht="14.4" customHeight="1" x14ac:dyDescent="0.3">
      <c r="A1079" s="625" t="s">
        <v>6479</v>
      </c>
      <c r="B1079" s="626" t="s">
        <v>5360</v>
      </c>
      <c r="C1079" s="626" t="s">
        <v>5377</v>
      </c>
      <c r="D1079" s="626" t="s">
        <v>5380</v>
      </c>
      <c r="E1079" s="626" t="s">
        <v>5381</v>
      </c>
      <c r="F1079" s="629">
        <v>6</v>
      </c>
      <c r="G1079" s="629">
        <v>0</v>
      </c>
      <c r="H1079" s="629"/>
      <c r="I1079" s="629">
        <v>0</v>
      </c>
      <c r="J1079" s="629">
        <v>2</v>
      </c>
      <c r="K1079" s="629">
        <v>0</v>
      </c>
      <c r="L1079" s="629"/>
      <c r="M1079" s="629">
        <v>0</v>
      </c>
      <c r="N1079" s="629">
        <v>5</v>
      </c>
      <c r="O1079" s="629">
        <v>0</v>
      </c>
      <c r="P1079" s="642"/>
      <c r="Q1079" s="630">
        <v>0</v>
      </c>
    </row>
    <row r="1080" spans="1:17" ht="14.4" customHeight="1" x14ac:dyDescent="0.3">
      <c r="A1080" s="625" t="s">
        <v>6479</v>
      </c>
      <c r="B1080" s="626" t="s">
        <v>5360</v>
      </c>
      <c r="C1080" s="626" t="s">
        <v>5377</v>
      </c>
      <c r="D1080" s="626" t="s">
        <v>5382</v>
      </c>
      <c r="E1080" s="626" t="s">
        <v>5383</v>
      </c>
      <c r="F1080" s="629">
        <v>2</v>
      </c>
      <c r="G1080" s="629">
        <v>68</v>
      </c>
      <c r="H1080" s="629">
        <v>1</v>
      </c>
      <c r="I1080" s="629">
        <v>34</v>
      </c>
      <c r="J1080" s="629">
        <v>4</v>
      </c>
      <c r="K1080" s="629">
        <v>136</v>
      </c>
      <c r="L1080" s="629">
        <v>2</v>
      </c>
      <c r="M1080" s="629">
        <v>34</v>
      </c>
      <c r="N1080" s="629">
        <v>3</v>
      </c>
      <c r="O1080" s="629">
        <v>102</v>
      </c>
      <c r="P1080" s="642">
        <v>1.5</v>
      </c>
      <c r="Q1080" s="630">
        <v>34</v>
      </c>
    </row>
    <row r="1081" spans="1:17" ht="14.4" customHeight="1" x14ac:dyDescent="0.3">
      <c r="A1081" s="625" t="s">
        <v>6479</v>
      </c>
      <c r="B1081" s="626" t="s">
        <v>5360</v>
      </c>
      <c r="C1081" s="626" t="s">
        <v>5377</v>
      </c>
      <c r="D1081" s="626" t="s">
        <v>5498</v>
      </c>
      <c r="E1081" s="626" t="s">
        <v>5499</v>
      </c>
      <c r="F1081" s="629">
        <v>31</v>
      </c>
      <c r="G1081" s="629">
        <v>5673</v>
      </c>
      <c r="H1081" s="629">
        <v>1</v>
      </c>
      <c r="I1081" s="629">
        <v>183</v>
      </c>
      <c r="J1081" s="629">
        <v>5</v>
      </c>
      <c r="K1081" s="629">
        <v>925</v>
      </c>
      <c r="L1081" s="629">
        <v>0.16305305834655384</v>
      </c>
      <c r="M1081" s="629">
        <v>185</v>
      </c>
      <c r="N1081" s="629">
        <v>5</v>
      </c>
      <c r="O1081" s="629">
        <v>925</v>
      </c>
      <c r="P1081" s="642">
        <v>0.16305305834655384</v>
      </c>
      <c r="Q1081" s="630">
        <v>185</v>
      </c>
    </row>
    <row r="1082" spans="1:17" ht="14.4" customHeight="1" x14ac:dyDescent="0.3">
      <c r="A1082" s="625" t="s">
        <v>6479</v>
      </c>
      <c r="B1082" s="626" t="s">
        <v>5360</v>
      </c>
      <c r="C1082" s="626" t="s">
        <v>5377</v>
      </c>
      <c r="D1082" s="626" t="s">
        <v>5388</v>
      </c>
      <c r="E1082" s="626" t="s">
        <v>5389</v>
      </c>
      <c r="F1082" s="629">
        <v>9</v>
      </c>
      <c r="G1082" s="629">
        <v>2988</v>
      </c>
      <c r="H1082" s="629">
        <v>1</v>
      </c>
      <c r="I1082" s="629">
        <v>332</v>
      </c>
      <c r="J1082" s="629">
        <v>8</v>
      </c>
      <c r="K1082" s="629">
        <v>2664</v>
      </c>
      <c r="L1082" s="629">
        <v>0.89156626506024095</v>
      </c>
      <c r="M1082" s="629">
        <v>333</v>
      </c>
      <c r="N1082" s="629">
        <v>1</v>
      </c>
      <c r="O1082" s="629">
        <v>335</v>
      </c>
      <c r="P1082" s="642">
        <v>0.11211512717536815</v>
      </c>
      <c r="Q1082" s="630">
        <v>335</v>
      </c>
    </row>
    <row r="1083" spans="1:17" ht="14.4" customHeight="1" x14ac:dyDescent="0.3">
      <c r="A1083" s="625" t="s">
        <v>6479</v>
      </c>
      <c r="B1083" s="626" t="s">
        <v>5360</v>
      </c>
      <c r="C1083" s="626" t="s">
        <v>5377</v>
      </c>
      <c r="D1083" s="626" t="s">
        <v>5500</v>
      </c>
      <c r="E1083" s="626" t="s">
        <v>5501</v>
      </c>
      <c r="F1083" s="629">
        <v>2</v>
      </c>
      <c r="G1083" s="629">
        <v>1700</v>
      </c>
      <c r="H1083" s="629">
        <v>1</v>
      </c>
      <c r="I1083" s="629">
        <v>850</v>
      </c>
      <c r="J1083" s="629">
        <v>1</v>
      </c>
      <c r="K1083" s="629">
        <v>852</v>
      </c>
      <c r="L1083" s="629">
        <v>0.50117647058823533</v>
      </c>
      <c r="M1083" s="629">
        <v>852</v>
      </c>
      <c r="N1083" s="629">
        <v>2</v>
      </c>
      <c r="O1083" s="629">
        <v>1406</v>
      </c>
      <c r="P1083" s="642">
        <v>0.82705882352941174</v>
      </c>
      <c r="Q1083" s="630">
        <v>703</v>
      </c>
    </row>
    <row r="1084" spans="1:17" ht="14.4" customHeight="1" x14ac:dyDescent="0.3">
      <c r="A1084" s="625" t="s">
        <v>6479</v>
      </c>
      <c r="B1084" s="626" t="s">
        <v>5360</v>
      </c>
      <c r="C1084" s="626" t="s">
        <v>5377</v>
      </c>
      <c r="D1084" s="626" t="s">
        <v>5394</v>
      </c>
      <c r="E1084" s="626" t="s">
        <v>5395</v>
      </c>
      <c r="F1084" s="629">
        <v>2</v>
      </c>
      <c r="G1084" s="629">
        <v>1206</v>
      </c>
      <c r="H1084" s="629">
        <v>1</v>
      </c>
      <c r="I1084" s="629">
        <v>603</v>
      </c>
      <c r="J1084" s="629">
        <v>1</v>
      </c>
      <c r="K1084" s="629">
        <v>604</v>
      </c>
      <c r="L1084" s="629">
        <v>0.50082918739635163</v>
      </c>
      <c r="M1084" s="629">
        <v>604</v>
      </c>
      <c r="N1084" s="629">
        <v>1</v>
      </c>
      <c r="O1084" s="629">
        <v>606</v>
      </c>
      <c r="P1084" s="642">
        <v>0.50248756218905477</v>
      </c>
      <c r="Q1084" s="630">
        <v>606</v>
      </c>
    </row>
    <row r="1085" spans="1:17" ht="14.4" customHeight="1" x14ac:dyDescent="0.3">
      <c r="A1085" s="625" t="s">
        <v>6479</v>
      </c>
      <c r="B1085" s="626" t="s">
        <v>5360</v>
      </c>
      <c r="C1085" s="626" t="s">
        <v>5377</v>
      </c>
      <c r="D1085" s="626" t="s">
        <v>5515</v>
      </c>
      <c r="E1085" s="626" t="s">
        <v>5516</v>
      </c>
      <c r="F1085" s="629">
        <v>1</v>
      </c>
      <c r="G1085" s="629">
        <v>58</v>
      </c>
      <c r="H1085" s="629">
        <v>1</v>
      </c>
      <c r="I1085" s="629">
        <v>58</v>
      </c>
      <c r="J1085" s="629">
        <v>2</v>
      </c>
      <c r="K1085" s="629">
        <v>116</v>
      </c>
      <c r="L1085" s="629">
        <v>2</v>
      </c>
      <c r="M1085" s="629">
        <v>58</v>
      </c>
      <c r="N1085" s="629">
        <v>1</v>
      </c>
      <c r="O1085" s="629">
        <v>56</v>
      </c>
      <c r="P1085" s="642">
        <v>0.96551724137931039</v>
      </c>
      <c r="Q1085" s="630">
        <v>56</v>
      </c>
    </row>
    <row r="1086" spans="1:17" ht="14.4" customHeight="1" x14ac:dyDescent="0.3">
      <c r="A1086" s="625" t="s">
        <v>6479</v>
      </c>
      <c r="B1086" s="626" t="s">
        <v>5360</v>
      </c>
      <c r="C1086" s="626" t="s">
        <v>5377</v>
      </c>
      <c r="D1086" s="626" t="s">
        <v>5400</v>
      </c>
      <c r="E1086" s="626" t="s">
        <v>5401</v>
      </c>
      <c r="F1086" s="629">
        <v>1</v>
      </c>
      <c r="G1086" s="629">
        <v>630</v>
      </c>
      <c r="H1086" s="629">
        <v>1</v>
      </c>
      <c r="I1086" s="629">
        <v>630</v>
      </c>
      <c r="J1086" s="629"/>
      <c r="K1086" s="629"/>
      <c r="L1086" s="629"/>
      <c r="M1086" s="629"/>
      <c r="N1086" s="629"/>
      <c r="O1086" s="629"/>
      <c r="P1086" s="642"/>
      <c r="Q1086" s="630"/>
    </row>
    <row r="1087" spans="1:17" ht="14.4" customHeight="1" x14ac:dyDescent="0.3">
      <c r="A1087" s="625" t="s">
        <v>6479</v>
      </c>
      <c r="B1087" s="626" t="s">
        <v>5360</v>
      </c>
      <c r="C1087" s="626" t="s">
        <v>5377</v>
      </c>
      <c r="D1087" s="626" t="s">
        <v>5404</v>
      </c>
      <c r="E1087" s="626" t="s">
        <v>5405</v>
      </c>
      <c r="F1087" s="629">
        <v>1573</v>
      </c>
      <c r="G1087" s="629">
        <v>361790</v>
      </c>
      <c r="H1087" s="629">
        <v>1</v>
      </c>
      <c r="I1087" s="629">
        <v>230</v>
      </c>
      <c r="J1087" s="629">
        <v>766</v>
      </c>
      <c r="K1087" s="629">
        <v>176946</v>
      </c>
      <c r="L1087" s="629">
        <v>0.489084828215263</v>
      </c>
      <c r="M1087" s="629">
        <v>231</v>
      </c>
      <c r="N1087" s="629">
        <v>1079</v>
      </c>
      <c r="O1087" s="629">
        <v>250328</v>
      </c>
      <c r="P1087" s="642">
        <v>0.69191519942508084</v>
      </c>
      <c r="Q1087" s="630">
        <v>232</v>
      </c>
    </row>
    <row r="1088" spans="1:17" ht="14.4" customHeight="1" x14ac:dyDescent="0.3">
      <c r="A1088" s="625" t="s">
        <v>6479</v>
      </c>
      <c r="B1088" s="626" t="s">
        <v>5360</v>
      </c>
      <c r="C1088" s="626" t="s">
        <v>5377</v>
      </c>
      <c r="D1088" s="626" t="s">
        <v>5406</v>
      </c>
      <c r="E1088" s="626" t="s">
        <v>5407</v>
      </c>
      <c r="F1088" s="629">
        <v>207</v>
      </c>
      <c r="G1088" s="629">
        <v>35397</v>
      </c>
      <c r="H1088" s="629">
        <v>1</v>
      </c>
      <c r="I1088" s="629">
        <v>171</v>
      </c>
      <c r="J1088" s="629">
        <v>103</v>
      </c>
      <c r="K1088" s="629">
        <v>17716</v>
      </c>
      <c r="L1088" s="629">
        <v>0.50049439218012826</v>
      </c>
      <c r="M1088" s="629">
        <v>172</v>
      </c>
      <c r="N1088" s="629">
        <v>88</v>
      </c>
      <c r="O1088" s="629">
        <v>15136</v>
      </c>
      <c r="P1088" s="642">
        <v>0.42760685933836201</v>
      </c>
      <c r="Q1088" s="630">
        <v>172</v>
      </c>
    </row>
    <row r="1089" spans="1:17" ht="14.4" customHeight="1" x14ac:dyDescent="0.3">
      <c r="A1089" s="625" t="s">
        <v>6479</v>
      </c>
      <c r="B1089" s="626" t="s">
        <v>5360</v>
      </c>
      <c r="C1089" s="626" t="s">
        <v>5377</v>
      </c>
      <c r="D1089" s="626" t="s">
        <v>5408</v>
      </c>
      <c r="E1089" s="626" t="s">
        <v>5409</v>
      </c>
      <c r="F1089" s="629">
        <v>5170</v>
      </c>
      <c r="G1089" s="629">
        <v>413600</v>
      </c>
      <c r="H1089" s="629">
        <v>1</v>
      </c>
      <c r="I1089" s="629">
        <v>80</v>
      </c>
      <c r="J1089" s="629">
        <v>3244</v>
      </c>
      <c r="K1089" s="629">
        <v>262764</v>
      </c>
      <c r="L1089" s="629">
        <v>0.63530947775628621</v>
      </c>
      <c r="M1089" s="629">
        <v>81</v>
      </c>
      <c r="N1089" s="629">
        <v>2886</v>
      </c>
      <c r="O1089" s="629">
        <v>236652</v>
      </c>
      <c r="P1089" s="642">
        <v>0.57217601547388786</v>
      </c>
      <c r="Q1089" s="630">
        <v>82</v>
      </c>
    </row>
    <row r="1090" spans="1:17" ht="14.4" customHeight="1" x14ac:dyDescent="0.3">
      <c r="A1090" s="625" t="s">
        <v>6479</v>
      </c>
      <c r="B1090" s="626" t="s">
        <v>5360</v>
      </c>
      <c r="C1090" s="626" t="s">
        <v>5377</v>
      </c>
      <c r="D1090" s="626" t="s">
        <v>5502</v>
      </c>
      <c r="E1090" s="626" t="s">
        <v>5503</v>
      </c>
      <c r="F1090" s="629">
        <v>24</v>
      </c>
      <c r="G1090" s="629">
        <v>12528</v>
      </c>
      <c r="H1090" s="629">
        <v>1</v>
      </c>
      <c r="I1090" s="629">
        <v>522</v>
      </c>
      <c r="J1090" s="629">
        <v>31</v>
      </c>
      <c r="K1090" s="629">
        <v>16213</v>
      </c>
      <c r="L1090" s="629">
        <v>1.2941411238825031</v>
      </c>
      <c r="M1090" s="629">
        <v>523</v>
      </c>
      <c r="N1090" s="629">
        <v>3</v>
      </c>
      <c r="O1090" s="629">
        <v>1572</v>
      </c>
      <c r="P1090" s="642">
        <v>0.12547892720306514</v>
      </c>
      <c r="Q1090" s="630">
        <v>524</v>
      </c>
    </row>
    <row r="1091" spans="1:17" ht="14.4" customHeight="1" x14ac:dyDescent="0.3">
      <c r="A1091" s="625" t="s">
        <v>6479</v>
      </c>
      <c r="B1091" s="626" t="s">
        <v>5360</v>
      </c>
      <c r="C1091" s="626" t="s">
        <v>5377</v>
      </c>
      <c r="D1091" s="626" t="s">
        <v>5410</v>
      </c>
      <c r="E1091" s="626" t="s">
        <v>5411</v>
      </c>
      <c r="F1091" s="629">
        <v>7</v>
      </c>
      <c r="G1091" s="629">
        <v>2268</v>
      </c>
      <c r="H1091" s="629">
        <v>1</v>
      </c>
      <c r="I1091" s="629">
        <v>324</v>
      </c>
      <c r="J1091" s="629">
        <v>7</v>
      </c>
      <c r="K1091" s="629">
        <v>2282</v>
      </c>
      <c r="L1091" s="629">
        <v>1.0061728395061729</v>
      </c>
      <c r="M1091" s="629">
        <v>326</v>
      </c>
      <c r="N1091" s="629">
        <v>7</v>
      </c>
      <c r="O1091" s="629">
        <v>2289</v>
      </c>
      <c r="P1091" s="642">
        <v>1.0092592592592593</v>
      </c>
      <c r="Q1091" s="630">
        <v>327</v>
      </c>
    </row>
    <row r="1092" spans="1:17" ht="14.4" customHeight="1" x14ac:dyDescent="0.3">
      <c r="A1092" s="625" t="s">
        <v>6479</v>
      </c>
      <c r="B1092" s="626" t="s">
        <v>5360</v>
      </c>
      <c r="C1092" s="626" t="s">
        <v>5377</v>
      </c>
      <c r="D1092" s="626" t="s">
        <v>5504</v>
      </c>
      <c r="E1092" s="626" t="s">
        <v>5505</v>
      </c>
      <c r="F1092" s="629">
        <v>551</v>
      </c>
      <c r="G1092" s="629">
        <v>403332</v>
      </c>
      <c r="H1092" s="629">
        <v>1</v>
      </c>
      <c r="I1092" s="629">
        <v>732</v>
      </c>
      <c r="J1092" s="629">
        <v>307</v>
      </c>
      <c r="K1092" s="629">
        <v>225031</v>
      </c>
      <c r="L1092" s="629">
        <v>0.55792994357006143</v>
      </c>
      <c r="M1092" s="629">
        <v>733</v>
      </c>
      <c r="N1092" s="629">
        <v>208</v>
      </c>
      <c r="O1092" s="629">
        <v>152672</v>
      </c>
      <c r="P1092" s="642">
        <v>0.37852687116321043</v>
      </c>
      <c r="Q1092" s="630">
        <v>734</v>
      </c>
    </row>
    <row r="1093" spans="1:17" ht="14.4" customHeight="1" x14ac:dyDescent="0.3">
      <c r="A1093" s="625" t="s">
        <v>6479</v>
      </c>
      <c r="B1093" s="626" t="s">
        <v>5360</v>
      </c>
      <c r="C1093" s="626" t="s">
        <v>5377</v>
      </c>
      <c r="D1093" s="626" t="s">
        <v>5414</v>
      </c>
      <c r="E1093" s="626" t="s">
        <v>5415</v>
      </c>
      <c r="F1093" s="629">
        <v>6</v>
      </c>
      <c r="G1093" s="629">
        <v>930</v>
      </c>
      <c r="H1093" s="629">
        <v>1</v>
      </c>
      <c r="I1093" s="629">
        <v>155</v>
      </c>
      <c r="J1093" s="629">
        <v>47</v>
      </c>
      <c r="K1093" s="629">
        <v>7332</v>
      </c>
      <c r="L1093" s="629">
        <v>7.8838709677419354</v>
      </c>
      <c r="M1093" s="629">
        <v>156</v>
      </c>
      <c r="N1093" s="629"/>
      <c r="O1093" s="629"/>
      <c r="P1093" s="642"/>
      <c r="Q1093" s="630"/>
    </row>
    <row r="1094" spans="1:17" ht="14.4" customHeight="1" x14ac:dyDescent="0.3">
      <c r="A1094" s="625" t="s">
        <v>6479</v>
      </c>
      <c r="B1094" s="626" t="s">
        <v>5360</v>
      </c>
      <c r="C1094" s="626" t="s">
        <v>5377</v>
      </c>
      <c r="D1094" s="626" t="s">
        <v>5416</v>
      </c>
      <c r="E1094" s="626" t="s">
        <v>5417</v>
      </c>
      <c r="F1094" s="629">
        <v>110</v>
      </c>
      <c r="G1094" s="629">
        <v>56980</v>
      </c>
      <c r="H1094" s="629">
        <v>1</v>
      </c>
      <c r="I1094" s="629">
        <v>518</v>
      </c>
      <c r="J1094" s="629">
        <v>70</v>
      </c>
      <c r="K1094" s="629">
        <v>36330</v>
      </c>
      <c r="L1094" s="629">
        <v>0.63759213759213762</v>
      </c>
      <c r="M1094" s="629">
        <v>519</v>
      </c>
      <c r="N1094" s="629">
        <v>48</v>
      </c>
      <c r="O1094" s="629">
        <v>24960</v>
      </c>
      <c r="P1094" s="642">
        <v>0.43804843804843807</v>
      </c>
      <c r="Q1094" s="630">
        <v>520</v>
      </c>
    </row>
    <row r="1095" spans="1:17" ht="14.4" customHeight="1" x14ac:dyDescent="0.3">
      <c r="A1095" s="625" t="s">
        <v>6479</v>
      </c>
      <c r="B1095" s="626" t="s">
        <v>5360</v>
      </c>
      <c r="C1095" s="626" t="s">
        <v>5377</v>
      </c>
      <c r="D1095" s="626" t="s">
        <v>5418</v>
      </c>
      <c r="E1095" s="626" t="s">
        <v>5407</v>
      </c>
      <c r="F1095" s="629">
        <v>571</v>
      </c>
      <c r="G1095" s="629">
        <v>117055</v>
      </c>
      <c r="H1095" s="629">
        <v>1</v>
      </c>
      <c r="I1095" s="629">
        <v>205</v>
      </c>
      <c r="J1095" s="629">
        <v>416</v>
      </c>
      <c r="K1095" s="629">
        <v>85696</v>
      </c>
      <c r="L1095" s="629">
        <v>0.73210029473324501</v>
      </c>
      <c r="M1095" s="629">
        <v>206</v>
      </c>
      <c r="N1095" s="629">
        <v>398</v>
      </c>
      <c r="O1095" s="629">
        <v>82386</v>
      </c>
      <c r="P1095" s="642">
        <v>0.70382298919311437</v>
      </c>
      <c r="Q1095" s="630">
        <v>207</v>
      </c>
    </row>
    <row r="1096" spans="1:17" ht="14.4" customHeight="1" x14ac:dyDescent="0.3">
      <c r="A1096" s="625" t="s">
        <v>6479</v>
      </c>
      <c r="B1096" s="626" t="s">
        <v>5360</v>
      </c>
      <c r="C1096" s="626" t="s">
        <v>5377</v>
      </c>
      <c r="D1096" s="626" t="s">
        <v>5419</v>
      </c>
      <c r="E1096" s="626" t="s">
        <v>5389</v>
      </c>
      <c r="F1096" s="629">
        <v>7</v>
      </c>
      <c r="G1096" s="629">
        <v>3024</v>
      </c>
      <c r="H1096" s="629">
        <v>1</v>
      </c>
      <c r="I1096" s="629">
        <v>432</v>
      </c>
      <c r="J1096" s="629">
        <v>14</v>
      </c>
      <c r="K1096" s="629">
        <v>6090</v>
      </c>
      <c r="L1096" s="629">
        <v>2.0138888888888888</v>
      </c>
      <c r="M1096" s="629">
        <v>435</v>
      </c>
      <c r="N1096" s="629">
        <v>7</v>
      </c>
      <c r="O1096" s="629">
        <v>3073</v>
      </c>
      <c r="P1096" s="642">
        <v>1.0162037037037037</v>
      </c>
      <c r="Q1096" s="630">
        <v>439</v>
      </c>
    </row>
    <row r="1097" spans="1:17" ht="14.4" customHeight="1" x14ac:dyDescent="0.3">
      <c r="A1097" s="625" t="s">
        <v>6479</v>
      </c>
      <c r="B1097" s="626" t="s">
        <v>5360</v>
      </c>
      <c r="C1097" s="626" t="s">
        <v>5377</v>
      </c>
      <c r="D1097" s="626" t="s">
        <v>5420</v>
      </c>
      <c r="E1097" s="626" t="s">
        <v>5421</v>
      </c>
      <c r="F1097" s="629">
        <v>22</v>
      </c>
      <c r="G1097" s="629">
        <v>6468</v>
      </c>
      <c r="H1097" s="629">
        <v>1</v>
      </c>
      <c r="I1097" s="629">
        <v>294</v>
      </c>
      <c r="J1097" s="629">
        <v>6</v>
      </c>
      <c r="K1097" s="629">
        <v>1770</v>
      </c>
      <c r="L1097" s="629">
        <v>0.27365491651205937</v>
      </c>
      <c r="M1097" s="629">
        <v>295</v>
      </c>
      <c r="N1097" s="629">
        <v>13</v>
      </c>
      <c r="O1097" s="629">
        <v>3848</v>
      </c>
      <c r="P1097" s="642">
        <v>0.5949288806431664</v>
      </c>
      <c r="Q1097" s="630">
        <v>296</v>
      </c>
    </row>
    <row r="1098" spans="1:17" ht="14.4" customHeight="1" x14ac:dyDescent="0.3">
      <c r="A1098" s="625" t="s">
        <v>6479</v>
      </c>
      <c r="B1098" s="626" t="s">
        <v>5360</v>
      </c>
      <c r="C1098" s="626" t="s">
        <v>5377</v>
      </c>
      <c r="D1098" s="626" t="s">
        <v>5422</v>
      </c>
      <c r="E1098" s="626" t="s">
        <v>5423</v>
      </c>
      <c r="F1098" s="629">
        <v>6</v>
      </c>
      <c r="G1098" s="629">
        <v>1908</v>
      </c>
      <c r="H1098" s="629">
        <v>1</v>
      </c>
      <c r="I1098" s="629">
        <v>318</v>
      </c>
      <c r="J1098" s="629">
        <v>7</v>
      </c>
      <c r="K1098" s="629">
        <v>2233</v>
      </c>
      <c r="L1098" s="629">
        <v>1.170335429769392</v>
      </c>
      <c r="M1098" s="629">
        <v>319</v>
      </c>
      <c r="N1098" s="629">
        <v>2</v>
      </c>
      <c r="O1098" s="629">
        <v>640</v>
      </c>
      <c r="P1098" s="642">
        <v>0.33542976939203356</v>
      </c>
      <c r="Q1098" s="630">
        <v>320</v>
      </c>
    </row>
    <row r="1099" spans="1:17" ht="14.4" customHeight="1" x14ac:dyDescent="0.3">
      <c r="A1099" s="625" t="s">
        <v>6479</v>
      </c>
      <c r="B1099" s="626" t="s">
        <v>5360</v>
      </c>
      <c r="C1099" s="626" t="s">
        <v>5377</v>
      </c>
      <c r="D1099" s="626" t="s">
        <v>5424</v>
      </c>
      <c r="E1099" s="626" t="s">
        <v>5415</v>
      </c>
      <c r="F1099" s="629">
        <v>125</v>
      </c>
      <c r="G1099" s="629">
        <v>9625</v>
      </c>
      <c r="H1099" s="629">
        <v>1</v>
      </c>
      <c r="I1099" s="629">
        <v>77</v>
      </c>
      <c r="J1099" s="629">
        <v>64</v>
      </c>
      <c r="K1099" s="629">
        <v>4992</v>
      </c>
      <c r="L1099" s="629">
        <v>0.51864935064935069</v>
      </c>
      <c r="M1099" s="629">
        <v>78</v>
      </c>
      <c r="N1099" s="629"/>
      <c r="O1099" s="629"/>
      <c r="P1099" s="642"/>
      <c r="Q1099" s="630"/>
    </row>
    <row r="1100" spans="1:17" ht="14.4" customHeight="1" x14ac:dyDescent="0.3">
      <c r="A1100" s="625" t="s">
        <v>6479</v>
      </c>
      <c r="B1100" s="626" t="s">
        <v>5360</v>
      </c>
      <c r="C1100" s="626" t="s">
        <v>5377</v>
      </c>
      <c r="D1100" s="626" t="s">
        <v>5425</v>
      </c>
      <c r="E1100" s="626" t="s">
        <v>5421</v>
      </c>
      <c r="F1100" s="629"/>
      <c r="G1100" s="629"/>
      <c r="H1100" s="629"/>
      <c r="I1100" s="629"/>
      <c r="J1100" s="629">
        <v>4</v>
      </c>
      <c r="K1100" s="629">
        <v>1448</v>
      </c>
      <c r="L1100" s="629"/>
      <c r="M1100" s="629">
        <v>362</v>
      </c>
      <c r="N1100" s="629">
        <v>16</v>
      </c>
      <c r="O1100" s="629">
        <v>5840</v>
      </c>
      <c r="P1100" s="642"/>
      <c r="Q1100" s="630">
        <v>365</v>
      </c>
    </row>
    <row r="1101" spans="1:17" ht="14.4" customHeight="1" x14ac:dyDescent="0.3">
      <c r="A1101" s="625" t="s">
        <v>6479</v>
      </c>
      <c r="B1101" s="626" t="s">
        <v>5360</v>
      </c>
      <c r="C1101" s="626" t="s">
        <v>5377</v>
      </c>
      <c r="D1101" s="626" t="s">
        <v>5426</v>
      </c>
      <c r="E1101" s="626" t="s">
        <v>5427</v>
      </c>
      <c r="F1101" s="629">
        <v>37</v>
      </c>
      <c r="G1101" s="629">
        <v>20276</v>
      </c>
      <c r="H1101" s="629">
        <v>1</v>
      </c>
      <c r="I1101" s="629">
        <v>548</v>
      </c>
      <c r="J1101" s="629">
        <v>55</v>
      </c>
      <c r="K1101" s="629">
        <v>30250</v>
      </c>
      <c r="L1101" s="629">
        <v>1.491911619648846</v>
      </c>
      <c r="M1101" s="629">
        <v>550</v>
      </c>
      <c r="N1101" s="629">
        <v>35</v>
      </c>
      <c r="O1101" s="629">
        <v>19355</v>
      </c>
      <c r="P1101" s="642">
        <v>0.95457683961333595</v>
      </c>
      <c r="Q1101" s="630">
        <v>553</v>
      </c>
    </row>
    <row r="1102" spans="1:17" ht="14.4" customHeight="1" x14ac:dyDescent="0.3">
      <c r="A1102" s="625" t="s">
        <v>6479</v>
      </c>
      <c r="B1102" s="626" t="s">
        <v>5360</v>
      </c>
      <c r="C1102" s="626" t="s">
        <v>5377</v>
      </c>
      <c r="D1102" s="626" t="s">
        <v>5428</v>
      </c>
      <c r="E1102" s="626" t="s">
        <v>5427</v>
      </c>
      <c r="F1102" s="629">
        <v>72</v>
      </c>
      <c r="G1102" s="629">
        <v>34704</v>
      </c>
      <c r="H1102" s="629">
        <v>1</v>
      </c>
      <c r="I1102" s="629">
        <v>482</v>
      </c>
      <c r="J1102" s="629">
        <v>40</v>
      </c>
      <c r="K1102" s="629">
        <v>19320</v>
      </c>
      <c r="L1102" s="629">
        <v>0.5567081604426003</v>
      </c>
      <c r="M1102" s="629">
        <v>483</v>
      </c>
      <c r="N1102" s="629">
        <v>27</v>
      </c>
      <c r="O1102" s="629">
        <v>13068</v>
      </c>
      <c r="P1102" s="642">
        <v>0.37655601659751037</v>
      </c>
      <c r="Q1102" s="630">
        <v>484</v>
      </c>
    </row>
    <row r="1103" spans="1:17" ht="14.4" customHeight="1" x14ac:dyDescent="0.3">
      <c r="A1103" s="625" t="s">
        <v>6479</v>
      </c>
      <c r="B1103" s="626" t="s">
        <v>5360</v>
      </c>
      <c r="C1103" s="626" t="s">
        <v>5377</v>
      </c>
      <c r="D1103" s="626" t="s">
        <v>5429</v>
      </c>
      <c r="E1103" s="626" t="s">
        <v>5430</v>
      </c>
      <c r="F1103" s="629">
        <v>52</v>
      </c>
      <c r="G1103" s="629">
        <v>31096</v>
      </c>
      <c r="H1103" s="629">
        <v>1</v>
      </c>
      <c r="I1103" s="629">
        <v>598</v>
      </c>
      <c r="J1103" s="629">
        <v>31</v>
      </c>
      <c r="K1103" s="629">
        <v>18569</v>
      </c>
      <c r="L1103" s="629">
        <v>0.59715075894005665</v>
      </c>
      <c r="M1103" s="629">
        <v>599</v>
      </c>
      <c r="N1103" s="629">
        <v>15</v>
      </c>
      <c r="O1103" s="629">
        <v>9015</v>
      </c>
      <c r="P1103" s="642">
        <v>0.28990866992539233</v>
      </c>
      <c r="Q1103" s="630">
        <v>601</v>
      </c>
    </row>
    <row r="1104" spans="1:17" ht="14.4" customHeight="1" x14ac:dyDescent="0.3">
      <c r="A1104" s="625" t="s">
        <v>6479</v>
      </c>
      <c r="B1104" s="626" t="s">
        <v>5360</v>
      </c>
      <c r="C1104" s="626" t="s">
        <v>5377</v>
      </c>
      <c r="D1104" s="626" t="s">
        <v>5517</v>
      </c>
      <c r="E1104" s="626" t="s">
        <v>5417</v>
      </c>
      <c r="F1104" s="629">
        <v>178</v>
      </c>
      <c r="G1104" s="629">
        <v>103952</v>
      </c>
      <c r="H1104" s="629">
        <v>1</v>
      </c>
      <c r="I1104" s="629">
        <v>584</v>
      </c>
      <c r="J1104" s="629">
        <v>206</v>
      </c>
      <c r="K1104" s="629">
        <v>120716</v>
      </c>
      <c r="L1104" s="629">
        <v>1.1612667384946898</v>
      </c>
      <c r="M1104" s="629">
        <v>586</v>
      </c>
      <c r="N1104" s="629">
        <v>174</v>
      </c>
      <c r="O1104" s="629">
        <v>102486</v>
      </c>
      <c r="P1104" s="642">
        <v>0.98589733723256889</v>
      </c>
      <c r="Q1104" s="630">
        <v>589</v>
      </c>
    </row>
    <row r="1105" spans="1:17" ht="14.4" customHeight="1" x14ac:dyDescent="0.3">
      <c r="A1105" s="625" t="s">
        <v>6479</v>
      </c>
      <c r="B1105" s="626" t="s">
        <v>5360</v>
      </c>
      <c r="C1105" s="626" t="s">
        <v>5377</v>
      </c>
      <c r="D1105" s="626" t="s">
        <v>5506</v>
      </c>
      <c r="E1105" s="626" t="s">
        <v>5417</v>
      </c>
      <c r="F1105" s="629">
        <v>18</v>
      </c>
      <c r="G1105" s="629">
        <v>14328</v>
      </c>
      <c r="H1105" s="629">
        <v>1</v>
      </c>
      <c r="I1105" s="629">
        <v>796</v>
      </c>
      <c r="J1105" s="629">
        <v>18</v>
      </c>
      <c r="K1105" s="629">
        <v>14364</v>
      </c>
      <c r="L1105" s="629">
        <v>1.0025125628140703</v>
      </c>
      <c r="M1105" s="629">
        <v>798</v>
      </c>
      <c r="N1105" s="629">
        <v>11</v>
      </c>
      <c r="O1105" s="629">
        <v>8811</v>
      </c>
      <c r="P1105" s="642">
        <v>0.61494974874371855</v>
      </c>
      <c r="Q1105" s="630">
        <v>801</v>
      </c>
    </row>
    <row r="1106" spans="1:17" ht="14.4" customHeight="1" x14ac:dyDescent="0.3">
      <c r="A1106" s="625" t="s">
        <v>6479</v>
      </c>
      <c r="B1106" s="626" t="s">
        <v>5360</v>
      </c>
      <c r="C1106" s="626" t="s">
        <v>5377</v>
      </c>
      <c r="D1106" s="626" t="s">
        <v>5431</v>
      </c>
      <c r="E1106" s="626" t="s">
        <v>5432</v>
      </c>
      <c r="F1106" s="629">
        <v>2138</v>
      </c>
      <c r="G1106" s="629">
        <v>245870</v>
      </c>
      <c r="H1106" s="629">
        <v>1</v>
      </c>
      <c r="I1106" s="629">
        <v>115</v>
      </c>
      <c r="J1106" s="629">
        <v>2335</v>
      </c>
      <c r="K1106" s="629">
        <v>270860</v>
      </c>
      <c r="L1106" s="629">
        <v>1.101639077561313</v>
      </c>
      <c r="M1106" s="629">
        <v>116</v>
      </c>
      <c r="N1106" s="629">
        <v>2202</v>
      </c>
      <c r="O1106" s="629">
        <v>255432</v>
      </c>
      <c r="P1106" s="642">
        <v>1.0388904705738804</v>
      </c>
      <c r="Q1106" s="630">
        <v>116</v>
      </c>
    </row>
    <row r="1107" spans="1:17" ht="14.4" customHeight="1" x14ac:dyDescent="0.3">
      <c r="A1107" s="625" t="s">
        <v>6479</v>
      </c>
      <c r="B1107" s="626" t="s">
        <v>5360</v>
      </c>
      <c r="C1107" s="626" t="s">
        <v>5377</v>
      </c>
      <c r="D1107" s="626" t="s">
        <v>5507</v>
      </c>
      <c r="E1107" s="626" t="s">
        <v>5508</v>
      </c>
      <c r="F1107" s="629">
        <v>4</v>
      </c>
      <c r="G1107" s="629">
        <v>400</v>
      </c>
      <c r="H1107" s="629">
        <v>1</v>
      </c>
      <c r="I1107" s="629">
        <v>100</v>
      </c>
      <c r="J1107" s="629">
        <v>5</v>
      </c>
      <c r="K1107" s="629">
        <v>500</v>
      </c>
      <c r="L1107" s="629">
        <v>1.25</v>
      </c>
      <c r="M1107" s="629">
        <v>100</v>
      </c>
      <c r="N1107" s="629">
        <v>7</v>
      </c>
      <c r="O1107" s="629">
        <v>700</v>
      </c>
      <c r="P1107" s="642">
        <v>1.75</v>
      </c>
      <c r="Q1107" s="630">
        <v>100</v>
      </c>
    </row>
    <row r="1108" spans="1:17" ht="14.4" customHeight="1" x14ac:dyDescent="0.3">
      <c r="A1108" s="625" t="s">
        <v>6479</v>
      </c>
      <c r="B1108" s="626" t="s">
        <v>5360</v>
      </c>
      <c r="C1108" s="626" t="s">
        <v>5377</v>
      </c>
      <c r="D1108" s="626" t="s">
        <v>5433</v>
      </c>
      <c r="E1108" s="626" t="s">
        <v>5434</v>
      </c>
      <c r="F1108" s="629">
        <v>277</v>
      </c>
      <c r="G1108" s="629">
        <v>186975</v>
      </c>
      <c r="H1108" s="629">
        <v>1</v>
      </c>
      <c r="I1108" s="629">
        <v>675</v>
      </c>
      <c r="J1108" s="629">
        <v>283</v>
      </c>
      <c r="K1108" s="629">
        <v>191308</v>
      </c>
      <c r="L1108" s="629">
        <v>1.0231742211525605</v>
      </c>
      <c r="M1108" s="629">
        <v>676</v>
      </c>
      <c r="N1108" s="629">
        <v>171</v>
      </c>
      <c r="O1108" s="629">
        <v>115767</v>
      </c>
      <c r="P1108" s="642">
        <v>0.61915764139590856</v>
      </c>
      <c r="Q1108" s="630">
        <v>677</v>
      </c>
    </row>
    <row r="1109" spans="1:17" ht="14.4" customHeight="1" x14ac:dyDescent="0.3">
      <c r="A1109" s="625" t="s">
        <v>6479</v>
      </c>
      <c r="B1109" s="626" t="s">
        <v>5360</v>
      </c>
      <c r="C1109" s="626" t="s">
        <v>5377</v>
      </c>
      <c r="D1109" s="626" t="s">
        <v>5509</v>
      </c>
      <c r="E1109" s="626" t="s">
        <v>5505</v>
      </c>
      <c r="F1109" s="629">
        <v>2840</v>
      </c>
      <c r="G1109" s="629">
        <v>2624160</v>
      </c>
      <c r="H1109" s="629">
        <v>1</v>
      </c>
      <c r="I1109" s="629">
        <v>924</v>
      </c>
      <c r="J1109" s="629">
        <v>1306</v>
      </c>
      <c r="K1109" s="629">
        <v>1209356</v>
      </c>
      <c r="L1109" s="629">
        <v>0.46085452106578867</v>
      </c>
      <c r="M1109" s="629">
        <v>926</v>
      </c>
      <c r="N1109" s="629">
        <v>1247</v>
      </c>
      <c r="O1109" s="629">
        <v>1158463</v>
      </c>
      <c r="P1109" s="642">
        <v>0.44146050545698434</v>
      </c>
      <c r="Q1109" s="630">
        <v>929</v>
      </c>
    </row>
    <row r="1110" spans="1:17" ht="14.4" customHeight="1" x14ac:dyDescent="0.3">
      <c r="A1110" s="625" t="s">
        <v>6479</v>
      </c>
      <c r="B1110" s="626" t="s">
        <v>5360</v>
      </c>
      <c r="C1110" s="626" t="s">
        <v>5377</v>
      </c>
      <c r="D1110" s="626" t="s">
        <v>5435</v>
      </c>
      <c r="E1110" s="626" t="s">
        <v>5395</v>
      </c>
      <c r="F1110" s="629">
        <v>1</v>
      </c>
      <c r="G1110" s="629">
        <v>517</v>
      </c>
      <c r="H1110" s="629">
        <v>1</v>
      </c>
      <c r="I1110" s="629">
        <v>517</v>
      </c>
      <c r="J1110" s="629"/>
      <c r="K1110" s="629"/>
      <c r="L1110" s="629"/>
      <c r="M1110" s="629"/>
      <c r="N1110" s="629">
        <v>2</v>
      </c>
      <c r="O1110" s="629">
        <v>1040</v>
      </c>
      <c r="P1110" s="642">
        <v>2.011605415860735</v>
      </c>
      <c r="Q1110" s="630">
        <v>520</v>
      </c>
    </row>
    <row r="1111" spans="1:17" ht="14.4" customHeight="1" x14ac:dyDescent="0.3">
      <c r="A1111" s="625" t="s">
        <v>6479</v>
      </c>
      <c r="B1111" s="626" t="s">
        <v>5360</v>
      </c>
      <c r="C1111" s="626" t="s">
        <v>5377</v>
      </c>
      <c r="D1111" s="626" t="s">
        <v>5510</v>
      </c>
      <c r="E1111" s="626" t="s">
        <v>5505</v>
      </c>
      <c r="F1111" s="629">
        <v>162</v>
      </c>
      <c r="G1111" s="629">
        <v>138996</v>
      </c>
      <c r="H1111" s="629">
        <v>1</v>
      </c>
      <c r="I1111" s="629">
        <v>858</v>
      </c>
      <c r="J1111" s="629">
        <v>22</v>
      </c>
      <c r="K1111" s="629">
        <v>18898</v>
      </c>
      <c r="L1111" s="629">
        <v>0.13596074707185818</v>
      </c>
      <c r="M1111" s="629">
        <v>859</v>
      </c>
      <c r="N1111" s="629">
        <v>38</v>
      </c>
      <c r="O1111" s="629">
        <v>32680</v>
      </c>
      <c r="P1111" s="642">
        <v>0.23511467955912399</v>
      </c>
      <c r="Q1111" s="630">
        <v>860</v>
      </c>
    </row>
    <row r="1112" spans="1:17" ht="14.4" customHeight="1" x14ac:dyDescent="0.3">
      <c r="A1112" s="625" t="s">
        <v>6479</v>
      </c>
      <c r="B1112" s="626" t="s">
        <v>5360</v>
      </c>
      <c r="C1112" s="626" t="s">
        <v>5377</v>
      </c>
      <c r="D1112" s="626" t="s">
        <v>5511</v>
      </c>
      <c r="E1112" s="626" t="s">
        <v>5505</v>
      </c>
      <c r="F1112" s="629">
        <v>47</v>
      </c>
      <c r="G1112" s="629">
        <v>47329</v>
      </c>
      <c r="H1112" s="629">
        <v>1</v>
      </c>
      <c r="I1112" s="629">
        <v>1007</v>
      </c>
      <c r="J1112" s="629">
        <v>30</v>
      </c>
      <c r="K1112" s="629">
        <v>30270</v>
      </c>
      <c r="L1112" s="629">
        <v>0.63956559403325652</v>
      </c>
      <c r="M1112" s="629">
        <v>1009</v>
      </c>
      <c r="N1112" s="629">
        <v>25</v>
      </c>
      <c r="O1112" s="629">
        <v>25300</v>
      </c>
      <c r="P1112" s="642">
        <v>0.53455598047708597</v>
      </c>
      <c r="Q1112" s="630">
        <v>1012</v>
      </c>
    </row>
    <row r="1113" spans="1:17" ht="14.4" customHeight="1" x14ac:dyDescent="0.3">
      <c r="A1113" s="625" t="s">
        <v>6479</v>
      </c>
      <c r="B1113" s="626" t="s">
        <v>5360</v>
      </c>
      <c r="C1113" s="626" t="s">
        <v>5377</v>
      </c>
      <c r="D1113" s="626" t="s">
        <v>5512</v>
      </c>
      <c r="E1113" s="626" t="s">
        <v>5505</v>
      </c>
      <c r="F1113" s="629">
        <v>1098</v>
      </c>
      <c r="G1113" s="629">
        <v>876204</v>
      </c>
      <c r="H1113" s="629">
        <v>1</v>
      </c>
      <c r="I1113" s="629">
        <v>798</v>
      </c>
      <c r="J1113" s="629">
        <v>1057</v>
      </c>
      <c r="K1113" s="629">
        <v>845600</v>
      </c>
      <c r="L1113" s="629">
        <v>0.96507206084427832</v>
      </c>
      <c r="M1113" s="629">
        <v>800</v>
      </c>
      <c r="N1113" s="629">
        <v>828</v>
      </c>
      <c r="O1113" s="629">
        <v>664884</v>
      </c>
      <c r="P1113" s="642">
        <v>0.75882328772751551</v>
      </c>
      <c r="Q1113" s="630">
        <v>803</v>
      </c>
    </row>
    <row r="1114" spans="1:17" ht="14.4" customHeight="1" x14ac:dyDescent="0.3">
      <c r="A1114" s="625" t="s">
        <v>6479</v>
      </c>
      <c r="B1114" s="626" t="s">
        <v>5360</v>
      </c>
      <c r="C1114" s="626" t="s">
        <v>5377</v>
      </c>
      <c r="D1114" s="626" t="s">
        <v>5442</v>
      </c>
      <c r="E1114" s="626" t="s">
        <v>5443</v>
      </c>
      <c r="F1114" s="629"/>
      <c r="G1114" s="629"/>
      <c r="H1114" s="629"/>
      <c r="I1114" s="629"/>
      <c r="J1114" s="629">
        <v>1</v>
      </c>
      <c r="K1114" s="629">
        <v>268</v>
      </c>
      <c r="L1114" s="629"/>
      <c r="M1114" s="629">
        <v>268</v>
      </c>
      <c r="N1114" s="629"/>
      <c r="O1114" s="629"/>
      <c r="P1114" s="642"/>
      <c r="Q1114" s="630"/>
    </row>
    <row r="1115" spans="1:17" ht="14.4" customHeight="1" x14ac:dyDescent="0.3">
      <c r="A1115" s="625" t="s">
        <v>6479</v>
      </c>
      <c r="B1115" s="626" t="s">
        <v>5360</v>
      </c>
      <c r="C1115" s="626" t="s">
        <v>5377</v>
      </c>
      <c r="D1115" s="626" t="s">
        <v>5444</v>
      </c>
      <c r="E1115" s="626" t="s">
        <v>5434</v>
      </c>
      <c r="F1115" s="629">
        <v>200</v>
      </c>
      <c r="G1115" s="629">
        <v>148200</v>
      </c>
      <c r="H1115" s="629">
        <v>1</v>
      </c>
      <c r="I1115" s="629">
        <v>741</v>
      </c>
      <c r="J1115" s="629">
        <v>277</v>
      </c>
      <c r="K1115" s="629">
        <v>205811</v>
      </c>
      <c r="L1115" s="629">
        <v>1.3887381916329284</v>
      </c>
      <c r="M1115" s="629">
        <v>743</v>
      </c>
      <c r="N1115" s="629">
        <v>357</v>
      </c>
      <c r="O1115" s="629">
        <v>266322</v>
      </c>
      <c r="P1115" s="642">
        <v>1.7970445344129555</v>
      </c>
      <c r="Q1115" s="630">
        <v>746</v>
      </c>
    </row>
    <row r="1116" spans="1:17" ht="14.4" customHeight="1" x14ac:dyDescent="0.3">
      <c r="A1116" s="625" t="s">
        <v>6479</v>
      </c>
      <c r="B1116" s="626" t="s">
        <v>5360</v>
      </c>
      <c r="C1116" s="626" t="s">
        <v>5377</v>
      </c>
      <c r="D1116" s="626" t="s">
        <v>5529</v>
      </c>
      <c r="E1116" s="626" t="s">
        <v>5530</v>
      </c>
      <c r="F1116" s="629">
        <v>1</v>
      </c>
      <c r="G1116" s="629">
        <v>337</v>
      </c>
      <c r="H1116" s="629">
        <v>1</v>
      </c>
      <c r="I1116" s="629">
        <v>337</v>
      </c>
      <c r="J1116" s="629"/>
      <c r="K1116" s="629"/>
      <c r="L1116" s="629"/>
      <c r="M1116" s="629"/>
      <c r="N1116" s="629"/>
      <c r="O1116" s="629"/>
      <c r="P1116" s="642"/>
      <c r="Q1116" s="630"/>
    </row>
    <row r="1117" spans="1:17" ht="14.4" customHeight="1" x14ac:dyDescent="0.3">
      <c r="A1117" s="625" t="s">
        <v>6479</v>
      </c>
      <c r="B1117" s="626" t="s">
        <v>5360</v>
      </c>
      <c r="C1117" s="626" t="s">
        <v>5377</v>
      </c>
      <c r="D1117" s="626" t="s">
        <v>5445</v>
      </c>
      <c r="E1117" s="626" t="s">
        <v>5423</v>
      </c>
      <c r="F1117" s="629">
        <v>2</v>
      </c>
      <c r="G1117" s="629">
        <v>768</v>
      </c>
      <c r="H1117" s="629">
        <v>1</v>
      </c>
      <c r="I1117" s="629">
        <v>384</v>
      </c>
      <c r="J1117" s="629"/>
      <c r="K1117" s="629"/>
      <c r="L1117" s="629"/>
      <c r="M1117" s="629"/>
      <c r="N1117" s="629"/>
      <c r="O1117" s="629"/>
      <c r="P1117" s="642"/>
      <c r="Q1117" s="630"/>
    </row>
    <row r="1118" spans="1:17" ht="14.4" customHeight="1" x14ac:dyDescent="0.3">
      <c r="A1118" s="625" t="s">
        <v>6479</v>
      </c>
      <c r="B1118" s="626" t="s">
        <v>5360</v>
      </c>
      <c r="C1118" s="626" t="s">
        <v>5377</v>
      </c>
      <c r="D1118" s="626" t="s">
        <v>5446</v>
      </c>
      <c r="E1118" s="626" t="s">
        <v>5447</v>
      </c>
      <c r="F1118" s="629">
        <v>3</v>
      </c>
      <c r="G1118" s="629">
        <v>330</v>
      </c>
      <c r="H1118" s="629">
        <v>1</v>
      </c>
      <c r="I1118" s="629">
        <v>110</v>
      </c>
      <c r="J1118" s="629">
        <v>11</v>
      </c>
      <c r="K1118" s="629">
        <v>1221</v>
      </c>
      <c r="L1118" s="629">
        <v>3.7</v>
      </c>
      <c r="M1118" s="629">
        <v>111</v>
      </c>
      <c r="N1118" s="629">
        <v>4</v>
      </c>
      <c r="O1118" s="629">
        <v>448</v>
      </c>
      <c r="P1118" s="642">
        <v>1.3575757575757577</v>
      </c>
      <c r="Q1118" s="630">
        <v>112</v>
      </c>
    </row>
    <row r="1119" spans="1:17" ht="14.4" customHeight="1" x14ac:dyDescent="0.3">
      <c r="A1119" s="625" t="s">
        <v>6479</v>
      </c>
      <c r="B1119" s="626" t="s">
        <v>5360</v>
      </c>
      <c r="C1119" s="626" t="s">
        <v>5377</v>
      </c>
      <c r="D1119" s="626" t="s">
        <v>5448</v>
      </c>
      <c r="E1119" s="626" t="s">
        <v>5449</v>
      </c>
      <c r="F1119" s="629">
        <v>8</v>
      </c>
      <c r="G1119" s="629">
        <v>2880</v>
      </c>
      <c r="H1119" s="629">
        <v>1</v>
      </c>
      <c r="I1119" s="629">
        <v>360</v>
      </c>
      <c r="J1119" s="629">
        <v>4</v>
      </c>
      <c r="K1119" s="629">
        <v>1444</v>
      </c>
      <c r="L1119" s="629">
        <v>0.50138888888888888</v>
      </c>
      <c r="M1119" s="629">
        <v>361</v>
      </c>
      <c r="N1119" s="629">
        <v>2</v>
      </c>
      <c r="O1119" s="629">
        <v>724</v>
      </c>
      <c r="P1119" s="642">
        <v>0.25138888888888888</v>
      </c>
      <c r="Q1119" s="630">
        <v>362</v>
      </c>
    </row>
    <row r="1120" spans="1:17" ht="14.4" customHeight="1" x14ac:dyDescent="0.3">
      <c r="A1120" s="625" t="s">
        <v>6479</v>
      </c>
      <c r="B1120" s="626" t="s">
        <v>5360</v>
      </c>
      <c r="C1120" s="626" t="s">
        <v>5377</v>
      </c>
      <c r="D1120" s="626" t="s">
        <v>5450</v>
      </c>
      <c r="E1120" s="626" t="s">
        <v>5449</v>
      </c>
      <c r="F1120" s="629">
        <v>14</v>
      </c>
      <c r="G1120" s="629">
        <v>5964</v>
      </c>
      <c r="H1120" s="629">
        <v>1</v>
      </c>
      <c r="I1120" s="629">
        <v>426</v>
      </c>
      <c r="J1120" s="629">
        <v>8</v>
      </c>
      <c r="K1120" s="629">
        <v>3424</v>
      </c>
      <c r="L1120" s="629">
        <v>0.57411133467471498</v>
      </c>
      <c r="M1120" s="629">
        <v>428</v>
      </c>
      <c r="N1120" s="629">
        <v>6</v>
      </c>
      <c r="O1120" s="629">
        <v>2586</v>
      </c>
      <c r="P1120" s="642">
        <v>0.4336016096579477</v>
      </c>
      <c r="Q1120" s="630">
        <v>431</v>
      </c>
    </row>
    <row r="1121" spans="1:17" ht="14.4" customHeight="1" x14ac:dyDescent="0.3">
      <c r="A1121" s="625" t="s">
        <v>6479</v>
      </c>
      <c r="B1121" s="626" t="s">
        <v>5360</v>
      </c>
      <c r="C1121" s="626" t="s">
        <v>5377</v>
      </c>
      <c r="D1121" s="626" t="s">
        <v>5513</v>
      </c>
      <c r="E1121" s="626" t="s">
        <v>5430</v>
      </c>
      <c r="F1121" s="629">
        <v>65</v>
      </c>
      <c r="G1121" s="629">
        <v>45370</v>
      </c>
      <c r="H1121" s="629">
        <v>1</v>
      </c>
      <c r="I1121" s="629">
        <v>698</v>
      </c>
      <c r="J1121" s="629">
        <v>62</v>
      </c>
      <c r="K1121" s="629">
        <v>43462</v>
      </c>
      <c r="L1121" s="629">
        <v>0.95794577914921752</v>
      </c>
      <c r="M1121" s="629">
        <v>701</v>
      </c>
      <c r="N1121" s="629">
        <v>49</v>
      </c>
      <c r="O1121" s="629">
        <v>34545</v>
      </c>
      <c r="P1121" s="642">
        <v>0.76140621556094334</v>
      </c>
      <c r="Q1121" s="630">
        <v>705</v>
      </c>
    </row>
    <row r="1122" spans="1:17" ht="14.4" customHeight="1" x14ac:dyDescent="0.3">
      <c r="A1122" s="625" t="s">
        <v>6479</v>
      </c>
      <c r="B1122" s="626" t="s">
        <v>5360</v>
      </c>
      <c r="C1122" s="626" t="s">
        <v>5377</v>
      </c>
      <c r="D1122" s="626" t="s">
        <v>5531</v>
      </c>
      <c r="E1122" s="626" t="s">
        <v>5532</v>
      </c>
      <c r="F1122" s="629">
        <v>1</v>
      </c>
      <c r="G1122" s="629">
        <v>1363</v>
      </c>
      <c r="H1122" s="629">
        <v>1</v>
      </c>
      <c r="I1122" s="629">
        <v>1363</v>
      </c>
      <c r="J1122" s="629"/>
      <c r="K1122" s="629"/>
      <c r="L1122" s="629"/>
      <c r="M1122" s="629"/>
      <c r="N1122" s="629"/>
      <c r="O1122" s="629"/>
      <c r="P1122" s="642"/>
      <c r="Q1122" s="630"/>
    </row>
    <row r="1123" spans="1:17" ht="14.4" customHeight="1" x14ac:dyDescent="0.3">
      <c r="A1123" s="625" t="s">
        <v>6479</v>
      </c>
      <c r="B1123" s="626" t="s">
        <v>5360</v>
      </c>
      <c r="C1123" s="626" t="s">
        <v>5377</v>
      </c>
      <c r="D1123" s="626" t="s">
        <v>5539</v>
      </c>
      <c r="E1123" s="626" t="s">
        <v>5417</v>
      </c>
      <c r="F1123" s="629">
        <v>8</v>
      </c>
      <c r="G1123" s="629">
        <v>5840</v>
      </c>
      <c r="H1123" s="629">
        <v>1</v>
      </c>
      <c r="I1123" s="629">
        <v>730</v>
      </c>
      <c r="J1123" s="629">
        <v>6</v>
      </c>
      <c r="K1123" s="629">
        <v>4386</v>
      </c>
      <c r="L1123" s="629">
        <v>0.75102739726027401</v>
      </c>
      <c r="M1123" s="629">
        <v>731</v>
      </c>
      <c r="N1123" s="629">
        <v>5</v>
      </c>
      <c r="O1123" s="629">
        <v>3660</v>
      </c>
      <c r="P1123" s="642">
        <v>0.62671232876712324</v>
      </c>
      <c r="Q1123" s="630">
        <v>732</v>
      </c>
    </row>
    <row r="1124" spans="1:17" ht="14.4" customHeight="1" x14ac:dyDescent="0.3">
      <c r="A1124" s="625" t="s">
        <v>6479</v>
      </c>
      <c r="B1124" s="626" t="s">
        <v>5360</v>
      </c>
      <c r="C1124" s="626" t="s">
        <v>5377</v>
      </c>
      <c r="D1124" s="626" t="s">
        <v>5453</v>
      </c>
      <c r="E1124" s="626" t="s">
        <v>5439</v>
      </c>
      <c r="F1124" s="629">
        <v>10</v>
      </c>
      <c r="G1124" s="629">
        <v>8130</v>
      </c>
      <c r="H1124" s="629">
        <v>1</v>
      </c>
      <c r="I1124" s="629">
        <v>813</v>
      </c>
      <c r="J1124" s="629"/>
      <c r="K1124" s="629"/>
      <c r="L1124" s="629"/>
      <c r="M1124" s="629"/>
      <c r="N1124" s="629"/>
      <c r="O1124" s="629"/>
      <c r="P1124" s="642"/>
      <c r="Q1124" s="630"/>
    </row>
    <row r="1125" spans="1:17" ht="14.4" customHeight="1" x14ac:dyDescent="0.3">
      <c r="A1125" s="625" t="s">
        <v>6479</v>
      </c>
      <c r="B1125" s="626" t="s">
        <v>5360</v>
      </c>
      <c r="C1125" s="626" t="s">
        <v>5377</v>
      </c>
      <c r="D1125" s="626" t="s">
        <v>6475</v>
      </c>
      <c r="E1125" s="626" t="s">
        <v>5417</v>
      </c>
      <c r="F1125" s="629">
        <v>7</v>
      </c>
      <c r="G1125" s="629">
        <v>5460</v>
      </c>
      <c r="H1125" s="629">
        <v>1</v>
      </c>
      <c r="I1125" s="629">
        <v>780</v>
      </c>
      <c r="J1125" s="629"/>
      <c r="K1125" s="629"/>
      <c r="L1125" s="629"/>
      <c r="M1125" s="629"/>
      <c r="N1125" s="629"/>
      <c r="O1125" s="629"/>
      <c r="P1125" s="642"/>
      <c r="Q1125" s="630"/>
    </row>
    <row r="1126" spans="1:17" ht="14.4" customHeight="1" x14ac:dyDescent="0.3">
      <c r="A1126" s="625" t="s">
        <v>6479</v>
      </c>
      <c r="B1126" s="626" t="s">
        <v>5360</v>
      </c>
      <c r="C1126" s="626" t="s">
        <v>5377</v>
      </c>
      <c r="D1126" s="626" t="s">
        <v>5456</v>
      </c>
      <c r="E1126" s="626" t="s">
        <v>5457</v>
      </c>
      <c r="F1126" s="629">
        <v>1</v>
      </c>
      <c r="G1126" s="629">
        <v>162</v>
      </c>
      <c r="H1126" s="629">
        <v>1</v>
      </c>
      <c r="I1126" s="629">
        <v>162</v>
      </c>
      <c r="J1126" s="629"/>
      <c r="K1126" s="629"/>
      <c r="L1126" s="629"/>
      <c r="M1126" s="629"/>
      <c r="N1126" s="629"/>
      <c r="O1126" s="629"/>
      <c r="P1126" s="642"/>
      <c r="Q1126" s="630"/>
    </row>
    <row r="1127" spans="1:17" ht="14.4" customHeight="1" x14ac:dyDescent="0.3">
      <c r="A1127" s="625" t="s">
        <v>6479</v>
      </c>
      <c r="B1127" s="626" t="s">
        <v>5360</v>
      </c>
      <c r="C1127" s="626" t="s">
        <v>5377</v>
      </c>
      <c r="D1127" s="626" t="s">
        <v>5534</v>
      </c>
      <c r="E1127" s="626" t="s">
        <v>5535</v>
      </c>
      <c r="F1127" s="629">
        <v>1</v>
      </c>
      <c r="G1127" s="629">
        <v>1091</v>
      </c>
      <c r="H1127" s="629">
        <v>1</v>
      </c>
      <c r="I1127" s="629">
        <v>1091</v>
      </c>
      <c r="J1127" s="629"/>
      <c r="K1127" s="629"/>
      <c r="L1127" s="629"/>
      <c r="M1127" s="629"/>
      <c r="N1127" s="629"/>
      <c r="O1127" s="629"/>
      <c r="P1127" s="642"/>
      <c r="Q1127" s="630"/>
    </row>
    <row r="1128" spans="1:17" ht="14.4" customHeight="1" x14ac:dyDescent="0.3">
      <c r="A1128" s="625" t="s">
        <v>6479</v>
      </c>
      <c r="B1128" s="626" t="s">
        <v>5360</v>
      </c>
      <c r="C1128" s="626" t="s">
        <v>5377</v>
      </c>
      <c r="D1128" s="626" t="s">
        <v>5536</v>
      </c>
      <c r="E1128" s="626" t="s">
        <v>5537</v>
      </c>
      <c r="F1128" s="629">
        <v>1</v>
      </c>
      <c r="G1128" s="629">
        <v>522</v>
      </c>
      <c r="H1128" s="629">
        <v>1</v>
      </c>
      <c r="I1128" s="629">
        <v>522</v>
      </c>
      <c r="J1128" s="629"/>
      <c r="K1128" s="629"/>
      <c r="L1128" s="629"/>
      <c r="M1128" s="629"/>
      <c r="N1128" s="629"/>
      <c r="O1128" s="629"/>
      <c r="P1128" s="642"/>
      <c r="Q1128" s="630"/>
    </row>
    <row r="1129" spans="1:17" ht="14.4" customHeight="1" x14ac:dyDescent="0.3">
      <c r="A1129" s="625" t="s">
        <v>6480</v>
      </c>
      <c r="B1129" s="626" t="s">
        <v>5360</v>
      </c>
      <c r="C1129" s="626" t="s">
        <v>5366</v>
      </c>
      <c r="D1129" s="626" t="s">
        <v>5496</v>
      </c>
      <c r="E1129" s="626" t="s">
        <v>5497</v>
      </c>
      <c r="F1129" s="629"/>
      <c r="G1129" s="629"/>
      <c r="H1129" s="629"/>
      <c r="I1129" s="629"/>
      <c r="J1129" s="629"/>
      <c r="K1129" s="629"/>
      <c r="L1129" s="629"/>
      <c r="M1129" s="629"/>
      <c r="N1129" s="629">
        <v>20</v>
      </c>
      <c r="O1129" s="629">
        <v>18095</v>
      </c>
      <c r="P1129" s="642"/>
      <c r="Q1129" s="630">
        <v>904.75</v>
      </c>
    </row>
    <row r="1130" spans="1:17" ht="14.4" customHeight="1" x14ac:dyDescent="0.3">
      <c r="A1130" s="625" t="s">
        <v>6480</v>
      </c>
      <c r="B1130" s="626" t="s">
        <v>5360</v>
      </c>
      <c r="C1130" s="626" t="s">
        <v>5377</v>
      </c>
      <c r="D1130" s="626" t="s">
        <v>5380</v>
      </c>
      <c r="E1130" s="626" t="s">
        <v>5381</v>
      </c>
      <c r="F1130" s="629">
        <v>2</v>
      </c>
      <c r="G1130" s="629">
        <v>0</v>
      </c>
      <c r="H1130" s="629"/>
      <c r="I1130" s="629">
        <v>0</v>
      </c>
      <c r="J1130" s="629"/>
      <c r="K1130" s="629"/>
      <c r="L1130" s="629"/>
      <c r="M1130" s="629"/>
      <c r="N1130" s="629"/>
      <c r="O1130" s="629"/>
      <c r="P1130" s="642"/>
      <c r="Q1130" s="630"/>
    </row>
    <row r="1131" spans="1:17" ht="14.4" customHeight="1" x14ac:dyDescent="0.3">
      <c r="A1131" s="625" t="s">
        <v>6480</v>
      </c>
      <c r="B1131" s="626" t="s">
        <v>5360</v>
      </c>
      <c r="C1131" s="626" t="s">
        <v>5377</v>
      </c>
      <c r="D1131" s="626" t="s">
        <v>5382</v>
      </c>
      <c r="E1131" s="626" t="s">
        <v>5383</v>
      </c>
      <c r="F1131" s="629">
        <v>7</v>
      </c>
      <c r="G1131" s="629">
        <v>238</v>
      </c>
      <c r="H1131" s="629">
        <v>1</v>
      </c>
      <c r="I1131" s="629">
        <v>34</v>
      </c>
      <c r="J1131" s="629">
        <v>4</v>
      </c>
      <c r="K1131" s="629">
        <v>136</v>
      </c>
      <c r="L1131" s="629">
        <v>0.5714285714285714</v>
      </c>
      <c r="M1131" s="629">
        <v>34</v>
      </c>
      <c r="N1131" s="629">
        <v>2</v>
      </c>
      <c r="O1131" s="629">
        <v>68</v>
      </c>
      <c r="P1131" s="642">
        <v>0.2857142857142857</v>
      </c>
      <c r="Q1131" s="630">
        <v>34</v>
      </c>
    </row>
    <row r="1132" spans="1:17" ht="14.4" customHeight="1" x14ac:dyDescent="0.3">
      <c r="A1132" s="625" t="s">
        <v>6480</v>
      </c>
      <c r="B1132" s="626" t="s">
        <v>5360</v>
      </c>
      <c r="C1132" s="626" t="s">
        <v>5377</v>
      </c>
      <c r="D1132" s="626" t="s">
        <v>5498</v>
      </c>
      <c r="E1132" s="626" t="s">
        <v>5499</v>
      </c>
      <c r="F1132" s="629">
        <v>3</v>
      </c>
      <c r="G1132" s="629">
        <v>549</v>
      </c>
      <c r="H1132" s="629">
        <v>1</v>
      </c>
      <c r="I1132" s="629">
        <v>183</v>
      </c>
      <c r="J1132" s="629"/>
      <c r="K1132" s="629"/>
      <c r="L1132" s="629"/>
      <c r="M1132" s="629"/>
      <c r="N1132" s="629"/>
      <c r="O1132" s="629"/>
      <c r="P1132" s="642"/>
      <c r="Q1132" s="630"/>
    </row>
    <row r="1133" spans="1:17" ht="14.4" customHeight="1" x14ac:dyDescent="0.3">
      <c r="A1133" s="625" t="s">
        <v>6480</v>
      </c>
      <c r="B1133" s="626" t="s">
        <v>5360</v>
      </c>
      <c r="C1133" s="626" t="s">
        <v>5377</v>
      </c>
      <c r="D1133" s="626" t="s">
        <v>5388</v>
      </c>
      <c r="E1133" s="626" t="s">
        <v>5389</v>
      </c>
      <c r="F1133" s="629">
        <v>1</v>
      </c>
      <c r="G1133" s="629">
        <v>332</v>
      </c>
      <c r="H1133" s="629">
        <v>1</v>
      </c>
      <c r="I1133" s="629">
        <v>332</v>
      </c>
      <c r="J1133" s="629"/>
      <c r="K1133" s="629"/>
      <c r="L1133" s="629"/>
      <c r="M1133" s="629"/>
      <c r="N1133" s="629">
        <v>1</v>
      </c>
      <c r="O1133" s="629">
        <v>335</v>
      </c>
      <c r="P1133" s="642">
        <v>1.0090361445783131</v>
      </c>
      <c r="Q1133" s="630">
        <v>335</v>
      </c>
    </row>
    <row r="1134" spans="1:17" ht="14.4" customHeight="1" x14ac:dyDescent="0.3">
      <c r="A1134" s="625" t="s">
        <v>6480</v>
      </c>
      <c r="B1134" s="626" t="s">
        <v>5360</v>
      </c>
      <c r="C1134" s="626" t="s">
        <v>5377</v>
      </c>
      <c r="D1134" s="626" t="s">
        <v>5500</v>
      </c>
      <c r="E1134" s="626" t="s">
        <v>5501</v>
      </c>
      <c r="F1134" s="629">
        <v>1</v>
      </c>
      <c r="G1134" s="629">
        <v>850</v>
      </c>
      <c r="H1134" s="629">
        <v>1</v>
      </c>
      <c r="I1134" s="629">
        <v>850</v>
      </c>
      <c r="J1134" s="629">
        <v>1</v>
      </c>
      <c r="K1134" s="629">
        <v>852</v>
      </c>
      <c r="L1134" s="629">
        <v>1.0023529411764707</v>
      </c>
      <c r="M1134" s="629">
        <v>852</v>
      </c>
      <c r="N1134" s="629">
        <v>4</v>
      </c>
      <c r="O1134" s="629">
        <v>2812</v>
      </c>
      <c r="P1134" s="642">
        <v>3.3082352941176469</v>
      </c>
      <c r="Q1134" s="630">
        <v>703</v>
      </c>
    </row>
    <row r="1135" spans="1:17" ht="14.4" customHeight="1" x14ac:dyDescent="0.3">
      <c r="A1135" s="625" t="s">
        <v>6480</v>
      </c>
      <c r="B1135" s="626" t="s">
        <v>5360</v>
      </c>
      <c r="C1135" s="626" t="s">
        <v>5377</v>
      </c>
      <c r="D1135" s="626" t="s">
        <v>5394</v>
      </c>
      <c r="E1135" s="626" t="s">
        <v>5395</v>
      </c>
      <c r="F1135" s="629">
        <v>1</v>
      </c>
      <c r="G1135" s="629">
        <v>603</v>
      </c>
      <c r="H1135" s="629">
        <v>1</v>
      </c>
      <c r="I1135" s="629">
        <v>603</v>
      </c>
      <c r="J1135" s="629"/>
      <c r="K1135" s="629"/>
      <c r="L1135" s="629"/>
      <c r="M1135" s="629"/>
      <c r="N1135" s="629"/>
      <c r="O1135" s="629"/>
      <c r="P1135" s="642"/>
      <c r="Q1135" s="630"/>
    </row>
    <row r="1136" spans="1:17" ht="14.4" customHeight="1" x14ac:dyDescent="0.3">
      <c r="A1136" s="625" t="s">
        <v>6480</v>
      </c>
      <c r="B1136" s="626" t="s">
        <v>5360</v>
      </c>
      <c r="C1136" s="626" t="s">
        <v>5377</v>
      </c>
      <c r="D1136" s="626" t="s">
        <v>5515</v>
      </c>
      <c r="E1136" s="626" t="s">
        <v>5516</v>
      </c>
      <c r="F1136" s="629">
        <v>2</v>
      </c>
      <c r="G1136" s="629">
        <v>116</v>
      </c>
      <c r="H1136" s="629">
        <v>1</v>
      </c>
      <c r="I1136" s="629">
        <v>58</v>
      </c>
      <c r="J1136" s="629">
        <v>1</v>
      </c>
      <c r="K1136" s="629">
        <v>58</v>
      </c>
      <c r="L1136" s="629">
        <v>0.5</v>
      </c>
      <c r="M1136" s="629">
        <v>58</v>
      </c>
      <c r="N1136" s="629">
        <v>2</v>
      </c>
      <c r="O1136" s="629">
        <v>112</v>
      </c>
      <c r="P1136" s="642">
        <v>0.96551724137931039</v>
      </c>
      <c r="Q1136" s="630">
        <v>56</v>
      </c>
    </row>
    <row r="1137" spans="1:17" ht="14.4" customHeight="1" x14ac:dyDescent="0.3">
      <c r="A1137" s="625" t="s">
        <v>6480</v>
      </c>
      <c r="B1137" s="626" t="s">
        <v>5360</v>
      </c>
      <c r="C1137" s="626" t="s">
        <v>5377</v>
      </c>
      <c r="D1137" s="626" t="s">
        <v>5400</v>
      </c>
      <c r="E1137" s="626" t="s">
        <v>5401</v>
      </c>
      <c r="F1137" s="629">
        <v>1</v>
      </c>
      <c r="G1137" s="629">
        <v>630</v>
      </c>
      <c r="H1137" s="629">
        <v>1</v>
      </c>
      <c r="I1137" s="629">
        <v>630</v>
      </c>
      <c r="J1137" s="629">
        <v>1</v>
      </c>
      <c r="K1137" s="629">
        <v>632</v>
      </c>
      <c r="L1137" s="629">
        <v>1.0031746031746032</v>
      </c>
      <c r="M1137" s="629">
        <v>632</v>
      </c>
      <c r="N1137" s="629">
        <v>2</v>
      </c>
      <c r="O1137" s="629">
        <v>1270</v>
      </c>
      <c r="P1137" s="642">
        <v>2.0158730158730158</v>
      </c>
      <c r="Q1137" s="630">
        <v>635</v>
      </c>
    </row>
    <row r="1138" spans="1:17" ht="14.4" customHeight="1" x14ac:dyDescent="0.3">
      <c r="A1138" s="625" t="s">
        <v>6480</v>
      </c>
      <c r="B1138" s="626" t="s">
        <v>5360</v>
      </c>
      <c r="C1138" s="626" t="s">
        <v>5377</v>
      </c>
      <c r="D1138" s="626" t="s">
        <v>5528</v>
      </c>
      <c r="E1138" s="626" t="s">
        <v>5505</v>
      </c>
      <c r="F1138" s="629"/>
      <c r="G1138" s="629"/>
      <c r="H1138" s="629"/>
      <c r="I1138" s="629"/>
      <c r="J1138" s="629">
        <v>2</v>
      </c>
      <c r="K1138" s="629">
        <v>1884</v>
      </c>
      <c r="L1138" s="629"/>
      <c r="M1138" s="629">
        <v>942</v>
      </c>
      <c r="N1138" s="629"/>
      <c r="O1138" s="629"/>
      <c r="P1138" s="642"/>
      <c r="Q1138" s="630"/>
    </row>
    <row r="1139" spans="1:17" ht="14.4" customHeight="1" x14ac:dyDescent="0.3">
      <c r="A1139" s="625" t="s">
        <v>6480</v>
      </c>
      <c r="B1139" s="626" t="s">
        <v>5360</v>
      </c>
      <c r="C1139" s="626" t="s">
        <v>5377</v>
      </c>
      <c r="D1139" s="626" t="s">
        <v>5404</v>
      </c>
      <c r="E1139" s="626" t="s">
        <v>5405</v>
      </c>
      <c r="F1139" s="629">
        <v>1403</v>
      </c>
      <c r="G1139" s="629">
        <v>322690</v>
      </c>
      <c r="H1139" s="629">
        <v>1</v>
      </c>
      <c r="I1139" s="629">
        <v>230</v>
      </c>
      <c r="J1139" s="629">
        <v>1113</v>
      </c>
      <c r="K1139" s="629">
        <v>257103</v>
      </c>
      <c r="L1139" s="629">
        <v>0.79674920202051502</v>
      </c>
      <c r="M1139" s="629">
        <v>231</v>
      </c>
      <c r="N1139" s="629">
        <v>1384</v>
      </c>
      <c r="O1139" s="629">
        <v>321088</v>
      </c>
      <c r="P1139" s="642">
        <v>0.99503548297127276</v>
      </c>
      <c r="Q1139" s="630">
        <v>232</v>
      </c>
    </row>
    <row r="1140" spans="1:17" ht="14.4" customHeight="1" x14ac:dyDescent="0.3">
      <c r="A1140" s="625" t="s">
        <v>6480</v>
      </c>
      <c r="B1140" s="626" t="s">
        <v>5360</v>
      </c>
      <c r="C1140" s="626" t="s">
        <v>5377</v>
      </c>
      <c r="D1140" s="626" t="s">
        <v>5406</v>
      </c>
      <c r="E1140" s="626" t="s">
        <v>5407</v>
      </c>
      <c r="F1140" s="629">
        <v>212</v>
      </c>
      <c r="G1140" s="629">
        <v>36252</v>
      </c>
      <c r="H1140" s="629">
        <v>1</v>
      </c>
      <c r="I1140" s="629">
        <v>171</v>
      </c>
      <c r="J1140" s="629">
        <v>141</v>
      </c>
      <c r="K1140" s="629">
        <v>24252</v>
      </c>
      <c r="L1140" s="629">
        <v>0.66898378020523008</v>
      </c>
      <c r="M1140" s="629">
        <v>172</v>
      </c>
      <c r="N1140" s="629">
        <v>182</v>
      </c>
      <c r="O1140" s="629">
        <v>31304</v>
      </c>
      <c r="P1140" s="642">
        <v>0.86351097870462323</v>
      </c>
      <c r="Q1140" s="630">
        <v>172</v>
      </c>
    </row>
    <row r="1141" spans="1:17" ht="14.4" customHeight="1" x14ac:dyDescent="0.3">
      <c r="A1141" s="625" t="s">
        <v>6480</v>
      </c>
      <c r="B1141" s="626" t="s">
        <v>5360</v>
      </c>
      <c r="C1141" s="626" t="s">
        <v>5377</v>
      </c>
      <c r="D1141" s="626" t="s">
        <v>5408</v>
      </c>
      <c r="E1141" s="626" t="s">
        <v>5409</v>
      </c>
      <c r="F1141" s="629">
        <v>4467</v>
      </c>
      <c r="G1141" s="629">
        <v>357360</v>
      </c>
      <c r="H1141" s="629">
        <v>1</v>
      </c>
      <c r="I1141" s="629">
        <v>80</v>
      </c>
      <c r="J1141" s="629">
        <v>4288</v>
      </c>
      <c r="K1141" s="629">
        <v>347328</v>
      </c>
      <c r="L1141" s="629">
        <v>0.97192746809939556</v>
      </c>
      <c r="M1141" s="629">
        <v>81</v>
      </c>
      <c r="N1141" s="629">
        <v>3743</v>
      </c>
      <c r="O1141" s="629">
        <v>306926</v>
      </c>
      <c r="P1141" s="642">
        <v>0.8588706066711439</v>
      </c>
      <c r="Q1141" s="630">
        <v>82</v>
      </c>
    </row>
    <row r="1142" spans="1:17" ht="14.4" customHeight="1" x14ac:dyDescent="0.3">
      <c r="A1142" s="625" t="s">
        <v>6480</v>
      </c>
      <c r="B1142" s="626" t="s">
        <v>5360</v>
      </c>
      <c r="C1142" s="626" t="s">
        <v>5377</v>
      </c>
      <c r="D1142" s="626" t="s">
        <v>5502</v>
      </c>
      <c r="E1142" s="626" t="s">
        <v>5503</v>
      </c>
      <c r="F1142" s="629">
        <v>41</v>
      </c>
      <c r="G1142" s="629">
        <v>21402</v>
      </c>
      <c r="H1142" s="629">
        <v>1</v>
      </c>
      <c r="I1142" s="629">
        <v>522</v>
      </c>
      <c r="J1142" s="629">
        <v>6</v>
      </c>
      <c r="K1142" s="629">
        <v>3138</v>
      </c>
      <c r="L1142" s="629">
        <v>0.14662181104569666</v>
      </c>
      <c r="M1142" s="629">
        <v>523</v>
      </c>
      <c r="N1142" s="629">
        <v>23</v>
      </c>
      <c r="O1142" s="629">
        <v>12052</v>
      </c>
      <c r="P1142" s="642">
        <v>0.56312494159424353</v>
      </c>
      <c r="Q1142" s="630">
        <v>524</v>
      </c>
    </row>
    <row r="1143" spans="1:17" ht="14.4" customHeight="1" x14ac:dyDescent="0.3">
      <c r="A1143" s="625" t="s">
        <v>6480</v>
      </c>
      <c r="B1143" s="626" t="s">
        <v>5360</v>
      </c>
      <c r="C1143" s="626" t="s">
        <v>5377</v>
      </c>
      <c r="D1143" s="626" t="s">
        <v>5410</v>
      </c>
      <c r="E1143" s="626" t="s">
        <v>5411</v>
      </c>
      <c r="F1143" s="629">
        <v>8</v>
      </c>
      <c r="G1143" s="629">
        <v>2592</v>
      </c>
      <c r="H1143" s="629">
        <v>1</v>
      </c>
      <c r="I1143" s="629">
        <v>324</v>
      </c>
      <c r="J1143" s="629">
        <v>5</v>
      </c>
      <c r="K1143" s="629">
        <v>1630</v>
      </c>
      <c r="L1143" s="629">
        <v>0.62885802469135799</v>
      </c>
      <c r="M1143" s="629">
        <v>326</v>
      </c>
      <c r="N1143" s="629">
        <v>9</v>
      </c>
      <c r="O1143" s="629">
        <v>2943</v>
      </c>
      <c r="P1143" s="642">
        <v>1.1354166666666667</v>
      </c>
      <c r="Q1143" s="630">
        <v>327</v>
      </c>
    </row>
    <row r="1144" spans="1:17" ht="14.4" customHeight="1" x14ac:dyDescent="0.3">
      <c r="A1144" s="625" t="s">
        <v>6480</v>
      </c>
      <c r="B1144" s="626" t="s">
        <v>5360</v>
      </c>
      <c r="C1144" s="626" t="s">
        <v>5377</v>
      </c>
      <c r="D1144" s="626" t="s">
        <v>5504</v>
      </c>
      <c r="E1144" s="626" t="s">
        <v>5505</v>
      </c>
      <c r="F1144" s="629">
        <v>644</v>
      </c>
      <c r="G1144" s="629">
        <v>471408</v>
      </c>
      <c r="H1144" s="629">
        <v>1</v>
      </c>
      <c r="I1144" s="629">
        <v>732</v>
      </c>
      <c r="J1144" s="629">
        <v>412</v>
      </c>
      <c r="K1144" s="629">
        <v>301996</v>
      </c>
      <c r="L1144" s="629">
        <v>0.64062553032617175</v>
      </c>
      <c r="M1144" s="629">
        <v>733</v>
      </c>
      <c r="N1144" s="629">
        <v>547</v>
      </c>
      <c r="O1144" s="629">
        <v>401498</v>
      </c>
      <c r="P1144" s="642">
        <v>0.85169958931541256</v>
      </c>
      <c r="Q1144" s="630">
        <v>734</v>
      </c>
    </row>
    <row r="1145" spans="1:17" ht="14.4" customHeight="1" x14ac:dyDescent="0.3">
      <c r="A1145" s="625" t="s">
        <v>6480</v>
      </c>
      <c r="B1145" s="626" t="s">
        <v>5360</v>
      </c>
      <c r="C1145" s="626" t="s">
        <v>5377</v>
      </c>
      <c r="D1145" s="626" t="s">
        <v>5414</v>
      </c>
      <c r="E1145" s="626" t="s">
        <v>5415</v>
      </c>
      <c r="F1145" s="629">
        <v>9</v>
      </c>
      <c r="G1145" s="629">
        <v>1395</v>
      </c>
      <c r="H1145" s="629">
        <v>1</v>
      </c>
      <c r="I1145" s="629">
        <v>155</v>
      </c>
      <c r="J1145" s="629">
        <v>61</v>
      </c>
      <c r="K1145" s="629">
        <v>9516</v>
      </c>
      <c r="L1145" s="629">
        <v>6.8215053763440858</v>
      </c>
      <c r="M1145" s="629">
        <v>156</v>
      </c>
      <c r="N1145" s="629"/>
      <c r="O1145" s="629"/>
      <c r="P1145" s="642"/>
      <c r="Q1145" s="630"/>
    </row>
    <row r="1146" spans="1:17" ht="14.4" customHeight="1" x14ac:dyDescent="0.3">
      <c r="A1146" s="625" t="s">
        <v>6480</v>
      </c>
      <c r="B1146" s="626" t="s">
        <v>5360</v>
      </c>
      <c r="C1146" s="626" t="s">
        <v>5377</v>
      </c>
      <c r="D1146" s="626" t="s">
        <v>5418</v>
      </c>
      <c r="E1146" s="626" t="s">
        <v>5407</v>
      </c>
      <c r="F1146" s="629">
        <v>764</v>
      </c>
      <c r="G1146" s="629">
        <v>156620</v>
      </c>
      <c r="H1146" s="629">
        <v>1</v>
      </c>
      <c r="I1146" s="629">
        <v>205</v>
      </c>
      <c r="J1146" s="629">
        <v>931</v>
      </c>
      <c r="K1146" s="629">
        <v>191786</v>
      </c>
      <c r="L1146" s="629">
        <v>1.2245307112756991</v>
      </c>
      <c r="M1146" s="629">
        <v>206</v>
      </c>
      <c r="N1146" s="629">
        <v>817</v>
      </c>
      <c r="O1146" s="629">
        <v>169119</v>
      </c>
      <c r="P1146" s="642">
        <v>1.0798046226535565</v>
      </c>
      <c r="Q1146" s="630">
        <v>207</v>
      </c>
    </row>
    <row r="1147" spans="1:17" ht="14.4" customHeight="1" x14ac:dyDescent="0.3">
      <c r="A1147" s="625" t="s">
        <v>6480</v>
      </c>
      <c r="B1147" s="626" t="s">
        <v>5360</v>
      </c>
      <c r="C1147" s="626" t="s">
        <v>5377</v>
      </c>
      <c r="D1147" s="626" t="s">
        <v>5419</v>
      </c>
      <c r="E1147" s="626" t="s">
        <v>5389</v>
      </c>
      <c r="F1147" s="629">
        <v>1</v>
      </c>
      <c r="G1147" s="629">
        <v>432</v>
      </c>
      <c r="H1147" s="629">
        <v>1</v>
      </c>
      <c r="I1147" s="629">
        <v>432</v>
      </c>
      <c r="J1147" s="629"/>
      <c r="K1147" s="629"/>
      <c r="L1147" s="629"/>
      <c r="M1147" s="629"/>
      <c r="N1147" s="629">
        <v>1</v>
      </c>
      <c r="O1147" s="629">
        <v>439</v>
      </c>
      <c r="P1147" s="642">
        <v>1.0162037037037037</v>
      </c>
      <c r="Q1147" s="630">
        <v>439</v>
      </c>
    </row>
    <row r="1148" spans="1:17" ht="14.4" customHeight="1" x14ac:dyDescent="0.3">
      <c r="A1148" s="625" t="s">
        <v>6480</v>
      </c>
      <c r="B1148" s="626" t="s">
        <v>5360</v>
      </c>
      <c r="C1148" s="626" t="s">
        <v>5377</v>
      </c>
      <c r="D1148" s="626" t="s">
        <v>5420</v>
      </c>
      <c r="E1148" s="626" t="s">
        <v>5421</v>
      </c>
      <c r="F1148" s="629">
        <v>31</v>
      </c>
      <c r="G1148" s="629">
        <v>9114</v>
      </c>
      <c r="H1148" s="629">
        <v>1</v>
      </c>
      <c r="I1148" s="629">
        <v>294</v>
      </c>
      <c r="J1148" s="629">
        <v>3</v>
      </c>
      <c r="K1148" s="629">
        <v>885</v>
      </c>
      <c r="L1148" s="629">
        <v>9.7103357472021062E-2</v>
      </c>
      <c r="M1148" s="629">
        <v>295</v>
      </c>
      <c r="N1148" s="629">
        <v>6</v>
      </c>
      <c r="O1148" s="629">
        <v>1776</v>
      </c>
      <c r="P1148" s="642">
        <v>0.19486504279131006</v>
      </c>
      <c r="Q1148" s="630">
        <v>296</v>
      </c>
    </row>
    <row r="1149" spans="1:17" ht="14.4" customHeight="1" x14ac:dyDescent="0.3">
      <c r="A1149" s="625" t="s">
        <v>6480</v>
      </c>
      <c r="B1149" s="626" t="s">
        <v>5360</v>
      </c>
      <c r="C1149" s="626" t="s">
        <v>5377</v>
      </c>
      <c r="D1149" s="626" t="s">
        <v>5422</v>
      </c>
      <c r="E1149" s="626" t="s">
        <v>5423</v>
      </c>
      <c r="F1149" s="629">
        <v>16</v>
      </c>
      <c r="G1149" s="629">
        <v>5088</v>
      </c>
      <c r="H1149" s="629">
        <v>1</v>
      </c>
      <c r="I1149" s="629">
        <v>318</v>
      </c>
      <c r="J1149" s="629">
        <v>17</v>
      </c>
      <c r="K1149" s="629">
        <v>5423</v>
      </c>
      <c r="L1149" s="629">
        <v>1.0658411949685536</v>
      </c>
      <c r="M1149" s="629">
        <v>319</v>
      </c>
      <c r="N1149" s="629">
        <v>51</v>
      </c>
      <c r="O1149" s="629">
        <v>16320</v>
      </c>
      <c r="P1149" s="642">
        <v>3.2075471698113209</v>
      </c>
      <c r="Q1149" s="630">
        <v>320</v>
      </c>
    </row>
    <row r="1150" spans="1:17" ht="14.4" customHeight="1" x14ac:dyDescent="0.3">
      <c r="A1150" s="625" t="s">
        <v>6480</v>
      </c>
      <c r="B1150" s="626" t="s">
        <v>5360</v>
      </c>
      <c r="C1150" s="626" t="s">
        <v>5377</v>
      </c>
      <c r="D1150" s="626" t="s">
        <v>5424</v>
      </c>
      <c r="E1150" s="626" t="s">
        <v>5415</v>
      </c>
      <c r="F1150" s="629">
        <v>50</v>
      </c>
      <c r="G1150" s="629">
        <v>3850</v>
      </c>
      <c r="H1150" s="629">
        <v>1</v>
      </c>
      <c r="I1150" s="629">
        <v>77</v>
      </c>
      <c r="J1150" s="629">
        <v>53</v>
      </c>
      <c r="K1150" s="629">
        <v>4134</v>
      </c>
      <c r="L1150" s="629">
        <v>1.0737662337662337</v>
      </c>
      <c r="M1150" s="629">
        <v>78</v>
      </c>
      <c r="N1150" s="629"/>
      <c r="O1150" s="629"/>
      <c r="P1150" s="642"/>
      <c r="Q1150" s="630"/>
    </row>
    <row r="1151" spans="1:17" ht="14.4" customHeight="1" x14ac:dyDescent="0.3">
      <c r="A1151" s="625" t="s">
        <v>6480</v>
      </c>
      <c r="B1151" s="626" t="s">
        <v>5360</v>
      </c>
      <c r="C1151" s="626" t="s">
        <v>5377</v>
      </c>
      <c r="D1151" s="626" t="s">
        <v>5425</v>
      </c>
      <c r="E1151" s="626" t="s">
        <v>5421</v>
      </c>
      <c r="F1151" s="629">
        <v>5</v>
      </c>
      <c r="G1151" s="629">
        <v>1800</v>
      </c>
      <c r="H1151" s="629">
        <v>1</v>
      </c>
      <c r="I1151" s="629">
        <v>360</v>
      </c>
      <c r="J1151" s="629"/>
      <c r="K1151" s="629"/>
      <c r="L1151" s="629"/>
      <c r="M1151" s="629"/>
      <c r="N1151" s="629">
        <v>4</v>
      </c>
      <c r="O1151" s="629">
        <v>1460</v>
      </c>
      <c r="P1151" s="642">
        <v>0.81111111111111112</v>
      </c>
      <c r="Q1151" s="630">
        <v>365</v>
      </c>
    </row>
    <row r="1152" spans="1:17" ht="14.4" customHeight="1" x14ac:dyDescent="0.3">
      <c r="A1152" s="625" t="s">
        <v>6480</v>
      </c>
      <c r="B1152" s="626" t="s">
        <v>5360</v>
      </c>
      <c r="C1152" s="626" t="s">
        <v>5377</v>
      </c>
      <c r="D1152" s="626" t="s">
        <v>5426</v>
      </c>
      <c r="E1152" s="626" t="s">
        <v>5427</v>
      </c>
      <c r="F1152" s="629">
        <v>74</v>
      </c>
      <c r="G1152" s="629">
        <v>40552</v>
      </c>
      <c r="H1152" s="629">
        <v>1</v>
      </c>
      <c r="I1152" s="629">
        <v>548</v>
      </c>
      <c r="J1152" s="629">
        <v>71</v>
      </c>
      <c r="K1152" s="629">
        <v>39050</v>
      </c>
      <c r="L1152" s="629">
        <v>0.96296113631880054</v>
      </c>
      <c r="M1152" s="629">
        <v>550</v>
      </c>
      <c r="N1152" s="629">
        <v>22</v>
      </c>
      <c r="O1152" s="629">
        <v>12166</v>
      </c>
      <c r="P1152" s="642">
        <v>0.300009863878477</v>
      </c>
      <c r="Q1152" s="630">
        <v>553</v>
      </c>
    </row>
    <row r="1153" spans="1:17" ht="14.4" customHeight="1" x14ac:dyDescent="0.3">
      <c r="A1153" s="625" t="s">
        <v>6480</v>
      </c>
      <c r="B1153" s="626" t="s">
        <v>5360</v>
      </c>
      <c r="C1153" s="626" t="s">
        <v>5377</v>
      </c>
      <c r="D1153" s="626" t="s">
        <v>5428</v>
      </c>
      <c r="E1153" s="626" t="s">
        <v>5427</v>
      </c>
      <c r="F1153" s="629">
        <v>52</v>
      </c>
      <c r="G1153" s="629">
        <v>25064</v>
      </c>
      <c r="H1153" s="629">
        <v>1</v>
      </c>
      <c r="I1153" s="629">
        <v>482</v>
      </c>
      <c r="J1153" s="629">
        <v>37</v>
      </c>
      <c r="K1153" s="629">
        <v>17871</v>
      </c>
      <c r="L1153" s="629">
        <v>0.71301468241302268</v>
      </c>
      <c r="M1153" s="629">
        <v>483</v>
      </c>
      <c r="N1153" s="629">
        <v>54</v>
      </c>
      <c r="O1153" s="629">
        <v>26136</v>
      </c>
      <c r="P1153" s="642">
        <v>1.042770507500798</v>
      </c>
      <c r="Q1153" s="630">
        <v>484</v>
      </c>
    </row>
    <row r="1154" spans="1:17" ht="14.4" customHeight="1" x14ac:dyDescent="0.3">
      <c r="A1154" s="625" t="s">
        <v>6480</v>
      </c>
      <c r="B1154" s="626" t="s">
        <v>5360</v>
      </c>
      <c r="C1154" s="626" t="s">
        <v>5377</v>
      </c>
      <c r="D1154" s="626" t="s">
        <v>5429</v>
      </c>
      <c r="E1154" s="626" t="s">
        <v>5430</v>
      </c>
      <c r="F1154" s="629">
        <v>1</v>
      </c>
      <c r="G1154" s="629">
        <v>598</v>
      </c>
      <c r="H1154" s="629">
        <v>1</v>
      </c>
      <c r="I1154" s="629">
        <v>598</v>
      </c>
      <c r="J1154" s="629"/>
      <c r="K1154" s="629"/>
      <c r="L1154" s="629"/>
      <c r="M1154" s="629"/>
      <c r="N1154" s="629"/>
      <c r="O1154" s="629"/>
      <c r="P1154" s="642"/>
      <c r="Q1154" s="630"/>
    </row>
    <row r="1155" spans="1:17" ht="14.4" customHeight="1" x14ac:dyDescent="0.3">
      <c r="A1155" s="625" t="s">
        <v>6480</v>
      </c>
      <c r="B1155" s="626" t="s">
        <v>5360</v>
      </c>
      <c r="C1155" s="626" t="s">
        <v>5377</v>
      </c>
      <c r="D1155" s="626" t="s">
        <v>5431</v>
      </c>
      <c r="E1155" s="626" t="s">
        <v>5432</v>
      </c>
      <c r="F1155" s="629">
        <v>1411</v>
      </c>
      <c r="G1155" s="629">
        <v>162265</v>
      </c>
      <c r="H1155" s="629">
        <v>1</v>
      </c>
      <c r="I1155" s="629">
        <v>115</v>
      </c>
      <c r="J1155" s="629">
        <v>1573</v>
      </c>
      <c r="K1155" s="629">
        <v>182468</v>
      </c>
      <c r="L1155" s="629">
        <v>1.1245062089791391</v>
      </c>
      <c r="M1155" s="629">
        <v>116</v>
      </c>
      <c r="N1155" s="629">
        <v>1211</v>
      </c>
      <c r="O1155" s="629">
        <v>140476</v>
      </c>
      <c r="P1155" s="642">
        <v>0.86571965611807844</v>
      </c>
      <c r="Q1155" s="630">
        <v>116</v>
      </c>
    </row>
    <row r="1156" spans="1:17" ht="14.4" customHeight="1" x14ac:dyDescent="0.3">
      <c r="A1156" s="625" t="s">
        <v>6480</v>
      </c>
      <c r="B1156" s="626" t="s">
        <v>5360</v>
      </c>
      <c r="C1156" s="626" t="s">
        <v>5377</v>
      </c>
      <c r="D1156" s="626" t="s">
        <v>5507</v>
      </c>
      <c r="E1156" s="626" t="s">
        <v>5508</v>
      </c>
      <c r="F1156" s="629">
        <v>5</v>
      </c>
      <c r="G1156" s="629">
        <v>500</v>
      </c>
      <c r="H1156" s="629">
        <v>1</v>
      </c>
      <c r="I1156" s="629">
        <v>100</v>
      </c>
      <c r="J1156" s="629">
        <v>3</v>
      </c>
      <c r="K1156" s="629">
        <v>300</v>
      </c>
      <c r="L1156" s="629">
        <v>0.6</v>
      </c>
      <c r="M1156" s="629">
        <v>100</v>
      </c>
      <c r="N1156" s="629">
        <v>2</v>
      </c>
      <c r="O1156" s="629">
        <v>200</v>
      </c>
      <c r="P1156" s="642">
        <v>0.4</v>
      </c>
      <c r="Q1156" s="630">
        <v>100</v>
      </c>
    </row>
    <row r="1157" spans="1:17" ht="14.4" customHeight="1" x14ac:dyDescent="0.3">
      <c r="A1157" s="625" t="s">
        <v>6480</v>
      </c>
      <c r="B1157" s="626" t="s">
        <v>5360</v>
      </c>
      <c r="C1157" s="626" t="s">
        <v>5377</v>
      </c>
      <c r="D1157" s="626" t="s">
        <v>5433</v>
      </c>
      <c r="E1157" s="626" t="s">
        <v>5434</v>
      </c>
      <c r="F1157" s="629">
        <v>69</v>
      </c>
      <c r="G1157" s="629">
        <v>46575</v>
      </c>
      <c r="H1157" s="629">
        <v>1</v>
      </c>
      <c r="I1157" s="629">
        <v>675</v>
      </c>
      <c r="J1157" s="629">
        <v>27</v>
      </c>
      <c r="K1157" s="629">
        <v>18252</v>
      </c>
      <c r="L1157" s="629">
        <v>0.3918840579710145</v>
      </c>
      <c r="M1157" s="629">
        <v>676</v>
      </c>
      <c r="N1157" s="629">
        <v>7</v>
      </c>
      <c r="O1157" s="629">
        <v>4739</v>
      </c>
      <c r="P1157" s="642">
        <v>0.10174986580783682</v>
      </c>
      <c r="Q1157" s="630">
        <v>677</v>
      </c>
    </row>
    <row r="1158" spans="1:17" ht="14.4" customHeight="1" x14ac:dyDescent="0.3">
      <c r="A1158" s="625" t="s">
        <v>6480</v>
      </c>
      <c r="B1158" s="626" t="s">
        <v>5360</v>
      </c>
      <c r="C1158" s="626" t="s">
        <v>5377</v>
      </c>
      <c r="D1158" s="626" t="s">
        <v>5509</v>
      </c>
      <c r="E1158" s="626" t="s">
        <v>5505</v>
      </c>
      <c r="F1158" s="629">
        <v>283</v>
      </c>
      <c r="G1158" s="629">
        <v>261492</v>
      </c>
      <c r="H1158" s="629">
        <v>1</v>
      </c>
      <c r="I1158" s="629">
        <v>924</v>
      </c>
      <c r="J1158" s="629">
        <v>297</v>
      </c>
      <c r="K1158" s="629">
        <v>275022</v>
      </c>
      <c r="L1158" s="629">
        <v>1.0517415446744069</v>
      </c>
      <c r="M1158" s="629">
        <v>926</v>
      </c>
      <c r="N1158" s="629">
        <v>136</v>
      </c>
      <c r="O1158" s="629">
        <v>126344</v>
      </c>
      <c r="P1158" s="642">
        <v>0.48316583298915455</v>
      </c>
      <c r="Q1158" s="630">
        <v>929</v>
      </c>
    </row>
    <row r="1159" spans="1:17" ht="14.4" customHeight="1" x14ac:dyDescent="0.3">
      <c r="A1159" s="625" t="s">
        <v>6480</v>
      </c>
      <c r="B1159" s="626" t="s">
        <v>5360</v>
      </c>
      <c r="C1159" s="626" t="s">
        <v>5377</v>
      </c>
      <c r="D1159" s="626" t="s">
        <v>5510</v>
      </c>
      <c r="E1159" s="626" t="s">
        <v>5505</v>
      </c>
      <c r="F1159" s="629">
        <v>8</v>
      </c>
      <c r="G1159" s="629">
        <v>6864</v>
      </c>
      <c r="H1159" s="629">
        <v>1</v>
      </c>
      <c r="I1159" s="629">
        <v>858</v>
      </c>
      <c r="J1159" s="629">
        <v>22</v>
      </c>
      <c r="K1159" s="629">
        <v>18898</v>
      </c>
      <c r="L1159" s="629">
        <v>2.7532051282051282</v>
      </c>
      <c r="M1159" s="629">
        <v>859</v>
      </c>
      <c r="N1159" s="629">
        <v>8</v>
      </c>
      <c r="O1159" s="629">
        <v>6880</v>
      </c>
      <c r="P1159" s="642">
        <v>1.0023310023310024</v>
      </c>
      <c r="Q1159" s="630">
        <v>860</v>
      </c>
    </row>
    <row r="1160" spans="1:17" ht="14.4" customHeight="1" x14ac:dyDescent="0.3">
      <c r="A1160" s="625" t="s">
        <v>6480</v>
      </c>
      <c r="B1160" s="626" t="s">
        <v>5360</v>
      </c>
      <c r="C1160" s="626" t="s">
        <v>5377</v>
      </c>
      <c r="D1160" s="626" t="s">
        <v>5511</v>
      </c>
      <c r="E1160" s="626" t="s">
        <v>5505</v>
      </c>
      <c r="F1160" s="629">
        <v>89</v>
      </c>
      <c r="G1160" s="629">
        <v>89623</v>
      </c>
      <c r="H1160" s="629">
        <v>1</v>
      </c>
      <c r="I1160" s="629">
        <v>1007</v>
      </c>
      <c r="J1160" s="629">
        <v>2</v>
      </c>
      <c r="K1160" s="629">
        <v>2018</v>
      </c>
      <c r="L1160" s="629">
        <v>2.2516541512781318E-2</v>
      </c>
      <c r="M1160" s="629">
        <v>1009</v>
      </c>
      <c r="N1160" s="629">
        <v>1</v>
      </c>
      <c r="O1160" s="629">
        <v>1012</v>
      </c>
      <c r="P1160" s="642">
        <v>1.1291744306706984E-2</v>
      </c>
      <c r="Q1160" s="630">
        <v>1012</v>
      </c>
    </row>
    <row r="1161" spans="1:17" ht="14.4" customHeight="1" x14ac:dyDescent="0.3">
      <c r="A1161" s="625" t="s">
        <v>6480</v>
      </c>
      <c r="B1161" s="626" t="s">
        <v>5360</v>
      </c>
      <c r="C1161" s="626" t="s">
        <v>5377</v>
      </c>
      <c r="D1161" s="626" t="s">
        <v>5512</v>
      </c>
      <c r="E1161" s="626" t="s">
        <v>5505</v>
      </c>
      <c r="F1161" s="629">
        <v>3271</v>
      </c>
      <c r="G1161" s="629">
        <v>2610258</v>
      </c>
      <c r="H1161" s="629">
        <v>1</v>
      </c>
      <c r="I1161" s="629">
        <v>798</v>
      </c>
      <c r="J1161" s="629">
        <v>3301</v>
      </c>
      <c r="K1161" s="629">
        <v>2640800</v>
      </c>
      <c r="L1161" s="629">
        <v>1.0117007590820524</v>
      </c>
      <c r="M1161" s="629">
        <v>800</v>
      </c>
      <c r="N1161" s="629">
        <v>2786</v>
      </c>
      <c r="O1161" s="629">
        <v>2237158</v>
      </c>
      <c r="P1161" s="642">
        <v>0.85706393774102019</v>
      </c>
      <c r="Q1161" s="630">
        <v>803</v>
      </c>
    </row>
    <row r="1162" spans="1:17" ht="14.4" customHeight="1" x14ac:dyDescent="0.3">
      <c r="A1162" s="625" t="s">
        <v>6480</v>
      </c>
      <c r="B1162" s="626" t="s">
        <v>5360</v>
      </c>
      <c r="C1162" s="626" t="s">
        <v>5377</v>
      </c>
      <c r="D1162" s="626" t="s">
        <v>5442</v>
      </c>
      <c r="E1162" s="626" t="s">
        <v>5443</v>
      </c>
      <c r="F1162" s="629">
        <v>11</v>
      </c>
      <c r="G1162" s="629">
        <v>2937</v>
      </c>
      <c r="H1162" s="629">
        <v>1</v>
      </c>
      <c r="I1162" s="629">
        <v>267</v>
      </c>
      <c r="J1162" s="629">
        <v>19</v>
      </c>
      <c r="K1162" s="629">
        <v>5092</v>
      </c>
      <c r="L1162" s="629">
        <v>1.7337419135171943</v>
      </c>
      <c r="M1162" s="629">
        <v>268</v>
      </c>
      <c r="N1162" s="629">
        <v>17</v>
      </c>
      <c r="O1162" s="629">
        <v>4573</v>
      </c>
      <c r="P1162" s="642">
        <v>1.5570309839972762</v>
      </c>
      <c r="Q1162" s="630">
        <v>269</v>
      </c>
    </row>
    <row r="1163" spans="1:17" ht="14.4" customHeight="1" x14ac:dyDescent="0.3">
      <c r="A1163" s="625" t="s">
        <v>6480</v>
      </c>
      <c r="B1163" s="626" t="s">
        <v>5360</v>
      </c>
      <c r="C1163" s="626" t="s">
        <v>5377</v>
      </c>
      <c r="D1163" s="626" t="s">
        <v>5444</v>
      </c>
      <c r="E1163" s="626" t="s">
        <v>5434</v>
      </c>
      <c r="F1163" s="629">
        <v>77</v>
      </c>
      <c r="G1163" s="629">
        <v>57057</v>
      </c>
      <c r="H1163" s="629">
        <v>1</v>
      </c>
      <c r="I1163" s="629">
        <v>741</v>
      </c>
      <c r="J1163" s="629">
        <v>185</v>
      </c>
      <c r="K1163" s="629">
        <v>137455</v>
      </c>
      <c r="L1163" s="629">
        <v>2.4090821459242511</v>
      </c>
      <c r="M1163" s="629">
        <v>743</v>
      </c>
      <c r="N1163" s="629">
        <v>250</v>
      </c>
      <c r="O1163" s="629">
        <v>186500</v>
      </c>
      <c r="P1163" s="642">
        <v>3.2686611633980056</v>
      </c>
      <c r="Q1163" s="630">
        <v>746</v>
      </c>
    </row>
    <row r="1164" spans="1:17" ht="14.4" customHeight="1" x14ac:dyDescent="0.3">
      <c r="A1164" s="625" t="s">
        <v>6480</v>
      </c>
      <c r="B1164" s="626" t="s">
        <v>5360</v>
      </c>
      <c r="C1164" s="626" t="s">
        <v>5377</v>
      </c>
      <c r="D1164" s="626" t="s">
        <v>5445</v>
      </c>
      <c r="E1164" s="626" t="s">
        <v>5423</v>
      </c>
      <c r="F1164" s="629">
        <v>4</v>
      </c>
      <c r="G1164" s="629">
        <v>1536</v>
      </c>
      <c r="H1164" s="629">
        <v>1</v>
      </c>
      <c r="I1164" s="629">
        <v>384</v>
      </c>
      <c r="J1164" s="629">
        <v>20</v>
      </c>
      <c r="K1164" s="629">
        <v>7720</v>
      </c>
      <c r="L1164" s="629">
        <v>5.026041666666667</v>
      </c>
      <c r="M1164" s="629">
        <v>386</v>
      </c>
      <c r="N1164" s="629">
        <v>9</v>
      </c>
      <c r="O1164" s="629">
        <v>3501</v>
      </c>
      <c r="P1164" s="642">
        <v>2.279296875</v>
      </c>
      <c r="Q1164" s="630">
        <v>389</v>
      </c>
    </row>
    <row r="1165" spans="1:17" ht="14.4" customHeight="1" x14ac:dyDescent="0.3">
      <c r="A1165" s="625" t="s">
        <v>6480</v>
      </c>
      <c r="B1165" s="626" t="s">
        <v>5360</v>
      </c>
      <c r="C1165" s="626" t="s">
        <v>5377</v>
      </c>
      <c r="D1165" s="626" t="s">
        <v>5446</v>
      </c>
      <c r="E1165" s="626" t="s">
        <v>5447</v>
      </c>
      <c r="F1165" s="629">
        <v>4</v>
      </c>
      <c r="G1165" s="629">
        <v>440</v>
      </c>
      <c r="H1165" s="629">
        <v>1</v>
      </c>
      <c r="I1165" s="629">
        <v>110</v>
      </c>
      <c r="J1165" s="629"/>
      <c r="K1165" s="629"/>
      <c r="L1165" s="629"/>
      <c r="M1165" s="629"/>
      <c r="N1165" s="629"/>
      <c r="O1165" s="629"/>
      <c r="P1165" s="642"/>
      <c r="Q1165" s="630"/>
    </row>
    <row r="1166" spans="1:17" ht="14.4" customHeight="1" x14ac:dyDescent="0.3">
      <c r="A1166" s="625" t="s">
        <v>6480</v>
      </c>
      <c r="B1166" s="626" t="s">
        <v>5360</v>
      </c>
      <c r="C1166" s="626" t="s">
        <v>5377</v>
      </c>
      <c r="D1166" s="626" t="s">
        <v>5453</v>
      </c>
      <c r="E1166" s="626" t="s">
        <v>5439</v>
      </c>
      <c r="F1166" s="629"/>
      <c r="G1166" s="629"/>
      <c r="H1166" s="629"/>
      <c r="I1166" s="629"/>
      <c r="J1166" s="629"/>
      <c r="K1166" s="629"/>
      <c r="L1166" s="629"/>
      <c r="M1166" s="629"/>
      <c r="N1166" s="629">
        <v>2</v>
      </c>
      <c r="O1166" s="629">
        <v>1636</v>
      </c>
      <c r="P1166" s="642"/>
      <c r="Q1166" s="630">
        <v>818</v>
      </c>
    </row>
    <row r="1167" spans="1:17" ht="14.4" customHeight="1" x14ac:dyDescent="0.3">
      <c r="A1167" s="625" t="s">
        <v>6480</v>
      </c>
      <c r="B1167" s="626" t="s">
        <v>5360</v>
      </c>
      <c r="C1167" s="626" t="s">
        <v>5377</v>
      </c>
      <c r="D1167" s="626" t="s">
        <v>5534</v>
      </c>
      <c r="E1167" s="626" t="s">
        <v>5535</v>
      </c>
      <c r="F1167" s="629"/>
      <c r="G1167" s="629"/>
      <c r="H1167" s="629"/>
      <c r="I1167" s="629"/>
      <c r="J1167" s="629"/>
      <c r="K1167" s="629"/>
      <c r="L1167" s="629"/>
      <c r="M1167" s="629"/>
      <c r="N1167" s="629">
        <v>3</v>
      </c>
      <c r="O1167" s="629">
        <v>3402</v>
      </c>
      <c r="P1167" s="642"/>
      <c r="Q1167" s="630">
        <v>1134</v>
      </c>
    </row>
    <row r="1168" spans="1:17" ht="14.4" customHeight="1" x14ac:dyDescent="0.3">
      <c r="A1168" s="625" t="s">
        <v>6480</v>
      </c>
      <c r="B1168" s="626" t="s">
        <v>5360</v>
      </c>
      <c r="C1168" s="626" t="s">
        <v>5377</v>
      </c>
      <c r="D1168" s="626" t="s">
        <v>5466</v>
      </c>
      <c r="E1168" s="626" t="s">
        <v>5467</v>
      </c>
      <c r="F1168" s="629"/>
      <c r="G1168" s="629"/>
      <c r="H1168" s="629"/>
      <c r="I1168" s="629"/>
      <c r="J1168" s="629"/>
      <c r="K1168" s="629"/>
      <c r="L1168" s="629"/>
      <c r="M1168" s="629"/>
      <c r="N1168" s="629">
        <v>9</v>
      </c>
      <c r="O1168" s="629">
        <v>848</v>
      </c>
      <c r="P1168" s="642"/>
      <c r="Q1168" s="630">
        <v>94.222222222222229</v>
      </c>
    </row>
    <row r="1169" spans="1:17" ht="14.4" customHeight="1" x14ac:dyDescent="0.3">
      <c r="A1169" s="625" t="s">
        <v>6480</v>
      </c>
      <c r="B1169" s="626" t="s">
        <v>5882</v>
      </c>
      <c r="C1169" s="626" t="s">
        <v>5377</v>
      </c>
      <c r="D1169" s="626" t="s">
        <v>5519</v>
      </c>
      <c r="E1169" s="626" t="s">
        <v>5520</v>
      </c>
      <c r="F1169" s="629">
        <v>3</v>
      </c>
      <c r="G1169" s="629">
        <v>0</v>
      </c>
      <c r="H1169" s="629"/>
      <c r="I1169" s="629">
        <v>0</v>
      </c>
      <c r="J1169" s="629"/>
      <c r="K1169" s="629"/>
      <c r="L1169" s="629"/>
      <c r="M1169" s="629"/>
      <c r="N1169" s="629"/>
      <c r="O1169" s="629"/>
      <c r="P1169" s="642"/>
      <c r="Q1169" s="630"/>
    </row>
    <row r="1170" spans="1:17" ht="14.4" customHeight="1" x14ac:dyDescent="0.3">
      <c r="A1170" s="625" t="s">
        <v>6481</v>
      </c>
      <c r="B1170" s="626" t="s">
        <v>5360</v>
      </c>
      <c r="C1170" s="626" t="s">
        <v>5366</v>
      </c>
      <c r="D1170" s="626" t="s">
        <v>5496</v>
      </c>
      <c r="E1170" s="626" t="s">
        <v>5497</v>
      </c>
      <c r="F1170" s="629"/>
      <c r="G1170" s="629"/>
      <c r="H1170" s="629"/>
      <c r="I1170" s="629"/>
      <c r="J1170" s="629"/>
      <c r="K1170" s="629"/>
      <c r="L1170" s="629"/>
      <c r="M1170" s="629"/>
      <c r="N1170" s="629">
        <v>13</v>
      </c>
      <c r="O1170" s="629">
        <v>11761.75</v>
      </c>
      <c r="P1170" s="642"/>
      <c r="Q1170" s="630">
        <v>904.75</v>
      </c>
    </row>
    <row r="1171" spans="1:17" ht="14.4" customHeight="1" x14ac:dyDescent="0.3">
      <c r="A1171" s="625" t="s">
        <v>6481</v>
      </c>
      <c r="B1171" s="626" t="s">
        <v>5360</v>
      </c>
      <c r="C1171" s="626" t="s">
        <v>5377</v>
      </c>
      <c r="D1171" s="626" t="s">
        <v>5380</v>
      </c>
      <c r="E1171" s="626" t="s">
        <v>5381</v>
      </c>
      <c r="F1171" s="629">
        <v>3</v>
      </c>
      <c r="G1171" s="629">
        <v>0</v>
      </c>
      <c r="H1171" s="629"/>
      <c r="I1171" s="629">
        <v>0</v>
      </c>
      <c r="J1171" s="629">
        <v>2</v>
      </c>
      <c r="K1171" s="629">
        <v>0</v>
      </c>
      <c r="L1171" s="629"/>
      <c r="M1171" s="629">
        <v>0</v>
      </c>
      <c r="N1171" s="629">
        <v>2</v>
      </c>
      <c r="O1171" s="629">
        <v>0</v>
      </c>
      <c r="P1171" s="642"/>
      <c r="Q1171" s="630">
        <v>0</v>
      </c>
    </row>
    <row r="1172" spans="1:17" ht="14.4" customHeight="1" x14ac:dyDescent="0.3">
      <c r="A1172" s="625" t="s">
        <v>6481</v>
      </c>
      <c r="B1172" s="626" t="s">
        <v>5360</v>
      </c>
      <c r="C1172" s="626" t="s">
        <v>5377</v>
      </c>
      <c r="D1172" s="626" t="s">
        <v>5382</v>
      </c>
      <c r="E1172" s="626" t="s">
        <v>5383</v>
      </c>
      <c r="F1172" s="629">
        <v>1</v>
      </c>
      <c r="G1172" s="629">
        <v>34</v>
      </c>
      <c r="H1172" s="629">
        <v>1</v>
      </c>
      <c r="I1172" s="629">
        <v>34</v>
      </c>
      <c r="J1172" s="629"/>
      <c r="K1172" s="629"/>
      <c r="L1172" s="629"/>
      <c r="M1172" s="629"/>
      <c r="N1172" s="629"/>
      <c r="O1172" s="629"/>
      <c r="P1172" s="642"/>
      <c r="Q1172" s="630"/>
    </row>
    <row r="1173" spans="1:17" ht="14.4" customHeight="1" x14ac:dyDescent="0.3">
      <c r="A1173" s="625" t="s">
        <v>6481</v>
      </c>
      <c r="B1173" s="626" t="s">
        <v>5360</v>
      </c>
      <c r="C1173" s="626" t="s">
        <v>5377</v>
      </c>
      <c r="D1173" s="626" t="s">
        <v>5400</v>
      </c>
      <c r="E1173" s="626" t="s">
        <v>5401</v>
      </c>
      <c r="F1173" s="629"/>
      <c r="G1173" s="629"/>
      <c r="H1173" s="629"/>
      <c r="I1173" s="629"/>
      <c r="J1173" s="629">
        <v>1</v>
      </c>
      <c r="K1173" s="629">
        <v>632</v>
      </c>
      <c r="L1173" s="629"/>
      <c r="M1173" s="629">
        <v>632</v>
      </c>
      <c r="N1173" s="629"/>
      <c r="O1173" s="629"/>
      <c r="P1173" s="642"/>
      <c r="Q1173" s="630"/>
    </row>
    <row r="1174" spans="1:17" ht="14.4" customHeight="1" x14ac:dyDescent="0.3">
      <c r="A1174" s="625" t="s">
        <v>6481</v>
      </c>
      <c r="B1174" s="626" t="s">
        <v>5360</v>
      </c>
      <c r="C1174" s="626" t="s">
        <v>5377</v>
      </c>
      <c r="D1174" s="626" t="s">
        <v>5404</v>
      </c>
      <c r="E1174" s="626" t="s">
        <v>5405</v>
      </c>
      <c r="F1174" s="629">
        <v>357</v>
      </c>
      <c r="G1174" s="629">
        <v>82110</v>
      </c>
      <c r="H1174" s="629">
        <v>1</v>
      </c>
      <c r="I1174" s="629">
        <v>230</v>
      </c>
      <c r="J1174" s="629">
        <v>217</v>
      </c>
      <c r="K1174" s="629">
        <v>50127</v>
      </c>
      <c r="L1174" s="629">
        <v>0.61048593350383629</v>
      </c>
      <c r="M1174" s="629">
        <v>231</v>
      </c>
      <c r="N1174" s="629">
        <v>237</v>
      </c>
      <c r="O1174" s="629">
        <v>54984</v>
      </c>
      <c r="P1174" s="642">
        <v>0.66963829009864817</v>
      </c>
      <c r="Q1174" s="630">
        <v>232</v>
      </c>
    </row>
    <row r="1175" spans="1:17" ht="14.4" customHeight="1" x14ac:dyDescent="0.3">
      <c r="A1175" s="625" t="s">
        <v>6481</v>
      </c>
      <c r="B1175" s="626" t="s">
        <v>5360</v>
      </c>
      <c r="C1175" s="626" t="s">
        <v>5377</v>
      </c>
      <c r="D1175" s="626" t="s">
        <v>5406</v>
      </c>
      <c r="E1175" s="626" t="s">
        <v>5407</v>
      </c>
      <c r="F1175" s="629">
        <v>106</v>
      </c>
      <c r="G1175" s="629">
        <v>18126</v>
      </c>
      <c r="H1175" s="629">
        <v>1</v>
      </c>
      <c r="I1175" s="629">
        <v>171</v>
      </c>
      <c r="J1175" s="629">
        <v>48</v>
      </c>
      <c r="K1175" s="629">
        <v>8256</v>
      </c>
      <c r="L1175" s="629">
        <v>0.45547831843760345</v>
      </c>
      <c r="M1175" s="629">
        <v>172</v>
      </c>
      <c r="N1175" s="629">
        <v>28</v>
      </c>
      <c r="O1175" s="629">
        <v>4816</v>
      </c>
      <c r="P1175" s="642">
        <v>0.2656956857552687</v>
      </c>
      <c r="Q1175" s="630">
        <v>172</v>
      </c>
    </row>
    <row r="1176" spans="1:17" ht="14.4" customHeight="1" x14ac:dyDescent="0.3">
      <c r="A1176" s="625" t="s">
        <v>6481</v>
      </c>
      <c r="B1176" s="626" t="s">
        <v>5360</v>
      </c>
      <c r="C1176" s="626" t="s">
        <v>5377</v>
      </c>
      <c r="D1176" s="626" t="s">
        <v>5408</v>
      </c>
      <c r="E1176" s="626" t="s">
        <v>5409</v>
      </c>
      <c r="F1176" s="629">
        <v>1202</v>
      </c>
      <c r="G1176" s="629">
        <v>96160</v>
      </c>
      <c r="H1176" s="629">
        <v>1</v>
      </c>
      <c r="I1176" s="629">
        <v>80</v>
      </c>
      <c r="J1176" s="629">
        <v>1047</v>
      </c>
      <c r="K1176" s="629">
        <v>84807</v>
      </c>
      <c r="L1176" s="629">
        <v>0.8819363560732113</v>
      </c>
      <c r="M1176" s="629">
        <v>81</v>
      </c>
      <c r="N1176" s="629">
        <v>899</v>
      </c>
      <c r="O1176" s="629">
        <v>73718</v>
      </c>
      <c r="P1176" s="642">
        <v>0.76661813643926791</v>
      </c>
      <c r="Q1176" s="630">
        <v>82</v>
      </c>
    </row>
    <row r="1177" spans="1:17" ht="14.4" customHeight="1" x14ac:dyDescent="0.3">
      <c r="A1177" s="625" t="s">
        <v>6481</v>
      </c>
      <c r="B1177" s="626" t="s">
        <v>5360</v>
      </c>
      <c r="C1177" s="626" t="s">
        <v>5377</v>
      </c>
      <c r="D1177" s="626" t="s">
        <v>5502</v>
      </c>
      <c r="E1177" s="626" t="s">
        <v>5503</v>
      </c>
      <c r="F1177" s="629">
        <v>6</v>
      </c>
      <c r="G1177" s="629">
        <v>3132</v>
      </c>
      <c r="H1177" s="629">
        <v>1</v>
      </c>
      <c r="I1177" s="629">
        <v>522</v>
      </c>
      <c r="J1177" s="629"/>
      <c r="K1177" s="629"/>
      <c r="L1177" s="629"/>
      <c r="M1177" s="629"/>
      <c r="N1177" s="629">
        <v>7</v>
      </c>
      <c r="O1177" s="629">
        <v>3668</v>
      </c>
      <c r="P1177" s="642">
        <v>1.1711366538952745</v>
      </c>
      <c r="Q1177" s="630">
        <v>524</v>
      </c>
    </row>
    <row r="1178" spans="1:17" ht="14.4" customHeight="1" x14ac:dyDescent="0.3">
      <c r="A1178" s="625" t="s">
        <v>6481</v>
      </c>
      <c r="B1178" s="626" t="s">
        <v>5360</v>
      </c>
      <c r="C1178" s="626" t="s">
        <v>5377</v>
      </c>
      <c r="D1178" s="626" t="s">
        <v>5504</v>
      </c>
      <c r="E1178" s="626" t="s">
        <v>5505</v>
      </c>
      <c r="F1178" s="629">
        <v>448</v>
      </c>
      <c r="G1178" s="629">
        <v>327936</v>
      </c>
      <c r="H1178" s="629">
        <v>1</v>
      </c>
      <c r="I1178" s="629">
        <v>732</v>
      </c>
      <c r="J1178" s="629">
        <v>228</v>
      </c>
      <c r="K1178" s="629">
        <v>167124</v>
      </c>
      <c r="L1178" s="629">
        <v>0.50962382903981263</v>
      </c>
      <c r="M1178" s="629">
        <v>733</v>
      </c>
      <c r="N1178" s="629">
        <v>110</v>
      </c>
      <c r="O1178" s="629">
        <v>80740</v>
      </c>
      <c r="P1178" s="642">
        <v>0.24620657689305231</v>
      </c>
      <c r="Q1178" s="630">
        <v>734</v>
      </c>
    </row>
    <row r="1179" spans="1:17" ht="14.4" customHeight="1" x14ac:dyDescent="0.3">
      <c r="A1179" s="625" t="s">
        <v>6481</v>
      </c>
      <c r="B1179" s="626" t="s">
        <v>5360</v>
      </c>
      <c r="C1179" s="626" t="s">
        <v>5377</v>
      </c>
      <c r="D1179" s="626" t="s">
        <v>5414</v>
      </c>
      <c r="E1179" s="626" t="s">
        <v>5415</v>
      </c>
      <c r="F1179" s="629">
        <v>1</v>
      </c>
      <c r="G1179" s="629">
        <v>155</v>
      </c>
      <c r="H1179" s="629">
        <v>1</v>
      </c>
      <c r="I1179" s="629">
        <v>155</v>
      </c>
      <c r="J1179" s="629">
        <v>9</v>
      </c>
      <c r="K1179" s="629">
        <v>1404</v>
      </c>
      <c r="L1179" s="629">
        <v>9.0580645161290327</v>
      </c>
      <c r="M1179" s="629">
        <v>156</v>
      </c>
      <c r="N1179" s="629"/>
      <c r="O1179" s="629"/>
      <c r="P1179" s="642"/>
      <c r="Q1179" s="630"/>
    </row>
    <row r="1180" spans="1:17" ht="14.4" customHeight="1" x14ac:dyDescent="0.3">
      <c r="A1180" s="625" t="s">
        <v>6481</v>
      </c>
      <c r="B1180" s="626" t="s">
        <v>5360</v>
      </c>
      <c r="C1180" s="626" t="s">
        <v>5377</v>
      </c>
      <c r="D1180" s="626" t="s">
        <v>5418</v>
      </c>
      <c r="E1180" s="626" t="s">
        <v>5407</v>
      </c>
      <c r="F1180" s="629">
        <v>126</v>
      </c>
      <c r="G1180" s="629">
        <v>25830</v>
      </c>
      <c r="H1180" s="629">
        <v>1</v>
      </c>
      <c r="I1180" s="629">
        <v>205</v>
      </c>
      <c r="J1180" s="629">
        <v>160</v>
      </c>
      <c r="K1180" s="629">
        <v>32960</v>
      </c>
      <c r="L1180" s="629">
        <v>1.2760356174990322</v>
      </c>
      <c r="M1180" s="629">
        <v>206</v>
      </c>
      <c r="N1180" s="629">
        <v>158</v>
      </c>
      <c r="O1180" s="629">
        <v>32706</v>
      </c>
      <c r="P1180" s="642">
        <v>1.2662020905923346</v>
      </c>
      <c r="Q1180" s="630">
        <v>207</v>
      </c>
    </row>
    <row r="1181" spans="1:17" ht="14.4" customHeight="1" x14ac:dyDescent="0.3">
      <c r="A1181" s="625" t="s">
        <v>6481</v>
      </c>
      <c r="B1181" s="626" t="s">
        <v>5360</v>
      </c>
      <c r="C1181" s="626" t="s">
        <v>5377</v>
      </c>
      <c r="D1181" s="626" t="s">
        <v>5420</v>
      </c>
      <c r="E1181" s="626" t="s">
        <v>5421</v>
      </c>
      <c r="F1181" s="629">
        <v>1</v>
      </c>
      <c r="G1181" s="629">
        <v>294</v>
      </c>
      <c r="H1181" s="629">
        <v>1</v>
      </c>
      <c r="I1181" s="629">
        <v>294</v>
      </c>
      <c r="J1181" s="629"/>
      <c r="K1181" s="629"/>
      <c r="L1181" s="629"/>
      <c r="M1181" s="629"/>
      <c r="N1181" s="629"/>
      <c r="O1181" s="629"/>
      <c r="P1181" s="642"/>
      <c r="Q1181" s="630"/>
    </row>
    <row r="1182" spans="1:17" ht="14.4" customHeight="1" x14ac:dyDescent="0.3">
      <c r="A1182" s="625" t="s">
        <v>6481</v>
      </c>
      <c r="B1182" s="626" t="s">
        <v>5360</v>
      </c>
      <c r="C1182" s="626" t="s">
        <v>5377</v>
      </c>
      <c r="D1182" s="626" t="s">
        <v>5422</v>
      </c>
      <c r="E1182" s="626" t="s">
        <v>5423</v>
      </c>
      <c r="F1182" s="629">
        <v>6</v>
      </c>
      <c r="G1182" s="629">
        <v>1908</v>
      </c>
      <c r="H1182" s="629">
        <v>1</v>
      </c>
      <c r="I1182" s="629">
        <v>318</v>
      </c>
      <c r="J1182" s="629">
        <v>1</v>
      </c>
      <c r="K1182" s="629">
        <v>319</v>
      </c>
      <c r="L1182" s="629">
        <v>0.16719077568134172</v>
      </c>
      <c r="M1182" s="629">
        <v>319</v>
      </c>
      <c r="N1182" s="629"/>
      <c r="O1182" s="629"/>
      <c r="P1182" s="642"/>
      <c r="Q1182" s="630"/>
    </row>
    <row r="1183" spans="1:17" ht="14.4" customHeight="1" x14ac:dyDescent="0.3">
      <c r="A1183" s="625" t="s">
        <v>6481</v>
      </c>
      <c r="B1183" s="626" t="s">
        <v>5360</v>
      </c>
      <c r="C1183" s="626" t="s">
        <v>5377</v>
      </c>
      <c r="D1183" s="626" t="s">
        <v>5424</v>
      </c>
      <c r="E1183" s="626" t="s">
        <v>5415</v>
      </c>
      <c r="F1183" s="629">
        <v>16</v>
      </c>
      <c r="G1183" s="629">
        <v>1232</v>
      </c>
      <c r="H1183" s="629">
        <v>1</v>
      </c>
      <c r="I1183" s="629">
        <v>77</v>
      </c>
      <c r="J1183" s="629">
        <v>21</v>
      </c>
      <c r="K1183" s="629">
        <v>1638</v>
      </c>
      <c r="L1183" s="629">
        <v>1.3295454545454546</v>
      </c>
      <c r="M1183" s="629">
        <v>78</v>
      </c>
      <c r="N1183" s="629"/>
      <c r="O1183" s="629"/>
      <c r="P1183" s="642"/>
      <c r="Q1183" s="630"/>
    </row>
    <row r="1184" spans="1:17" ht="14.4" customHeight="1" x14ac:dyDescent="0.3">
      <c r="A1184" s="625" t="s">
        <v>6481</v>
      </c>
      <c r="B1184" s="626" t="s">
        <v>5360</v>
      </c>
      <c r="C1184" s="626" t="s">
        <v>5377</v>
      </c>
      <c r="D1184" s="626" t="s">
        <v>5425</v>
      </c>
      <c r="E1184" s="626" t="s">
        <v>5421</v>
      </c>
      <c r="F1184" s="629"/>
      <c r="G1184" s="629"/>
      <c r="H1184" s="629"/>
      <c r="I1184" s="629"/>
      <c r="J1184" s="629">
        <v>1</v>
      </c>
      <c r="K1184" s="629">
        <v>362</v>
      </c>
      <c r="L1184" s="629"/>
      <c r="M1184" s="629">
        <v>362</v>
      </c>
      <c r="N1184" s="629"/>
      <c r="O1184" s="629"/>
      <c r="P1184" s="642"/>
      <c r="Q1184" s="630"/>
    </row>
    <row r="1185" spans="1:17" ht="14.4" customHeight="1" x14ac:dyDescent="0.3">
      <c r="A1185" s="625" t="s">
        <v>6481</v>
      </c>
      <c r="B1185" s="626" t="s">
        <v>5360</v>
      </c>
      <c r="C1185" s="626" t="s">
        <v>5377</v>
      </c>
      <c r="D1185" s="626" t="s">
        <v>5426</v>
      </c>
      <c r="E1185" s="626" t="s">
        <v>5427</v>
      </c>
      <c r="F1185" s="629">
        <v>15</v>
      </c>
      <c r="G1185" s="629">
        <v>8220</v>
      </c>
      <c r="H1185" s="629">
        <v>1</v>
      </c>
      <c r="I1185" s="629">
        <v>548</v>
      </c>
      <c r="J1185" s="629"/>
      <c r="K1185" s="629"/>
      <c r="L1185" s="629"/>
      <c r="M1185" s="629"/>
      <c r="N1185" s="629">
        <v>10</v>
      </c>
      <c r="O1185" s="629">
        <v>5530</v>
      </c>
      <c r="P1185" s="642">
        <v>0.67274939172749393</v>
      </c>
      <c r="Q1185" s="630">
        <v>553</v>
      </c>
    </row>
    <row r="1186" spans="1:17" ht="14.4" customHeight="1" x14ac:dyDescent="0.3">
      <c r="A1186" s="625" t="s">
        <v>6481</v>
      </c>
      <c r="B1186" s="626" t="s">
        <v>5360</v>
      </c>
      <c r="C1186" s="626" t="s">
        <v>5377</v>
      </c>
      <c r="D1186" s="626" t="s">
        <v>5428</v>
      </c>
      <c r="E1186" s="626" t="s">
        <v>5427</v>
      </c>
      <c r="F1186" s="629">
        <v>6</v>
      </c>
      <c r="G1186" s="629">
        <v>2892</v>
      </c>
      <c r="H1186" s="629">
        <v>1</v>
      </c>
      <c r="I1186" s="629">
        <v>482</v>
      </c>
      <c r="J1186" s="629">
        <v>3</v>
      </c>
      <c r="K1186" s="629">
        <v>1449</v>
      </c>
      <c r="L1186" s="629">
        <v>0.50103734439834025</v>
      </c>
      <c r="M1186" s="629">
        <v>483</v>
      </c>
      <c r="N1186" s="629">
        <v>5</v>
      </c>
      <c r="O1186" s="629">
        <v>2420</v>
      </c>
      <c r="P1186" s="642">
        <v>0.83679114799446752</v>
      </c>
      <c r="Q1186" s="630">
        <v>484</v>
      </c>
    </row>
    <row r="1187" spans="1:17" ht="14.4" customHeight="1" x14ac:dyDescent="0.3">
      <c r="A1187" s="625" t="s">
        <v>6481</v>
      </c>
      <c r="B1187" s="626" t="s">
        <v>5360</v>
      </c>
      <c r="C1187" s="626" t="s">
        <v>5377</v>
      </c>
      <c r="D1187" s="626" t="s">
        <v>5429</v>
      </c>
      <c r="E1187" s="626" t="s">
        <v>5430</v>
      </c>
      <c r="F1187" s="629"/>
      <c r="G1187" s="629"/>
      <c r="H1187" s="629"/>
      <c r="I1187" s="629"/>
      <c r="J1187" s="629">
        <v>1</v>
      </c>
      <c r="K1187" s="629">
        <v>599</v>
      </c>
      <c r="L1187" s="629"/>
      <c r="M1187" s="629">
        <v>599</v>
      </c>
      <c r="N1187" s="629"/>
      <c r="O1187" s="629"/>
      <c r="P1187" s="642"/>
      <c r="Q1187" s="630"/>
    </row>
    <row r="1188" spans="1:17" ht="14.4" customHeight="1" x14ac:dyDescent="0.3">
      <c r="A1188" s="625" t="s">
        <v>6481</v>
      </c>
      <c r="B1188" s="626" t="s">
        <v>5360</v>
      </c>
      <c r="C1188" s="626" t="s">
        <v>5377</v>
      </c>
      <c r="D1188" s="626" t="s">
        <v>5431</v>
      </c>
      <c r="E1188" s="626" t="s">
        <v>5432</v>
      </c>
      <c r="F1188" s="629">
        <v>382</v>
      </c>
      <c r="G1188" s="629">
        <v>43930</v>
      </c>
      <c r="H1188" s="629">
        <v>1</v>
      </c>
      <c r="I1188" s="629">
        <v>115</v>
      </c>
      <c r="J1188" s="629">
        <v>479</v>
      </c>
      <c r="K1188" s="629">
        <v>55564</v>
      </c>
      <c r="L1188" s="629">
        <v>1.2648304120191214</v>
      </c>
      <c r="M1188" s="629">
        <v>116</v>
      </c>
      <c r="N1188" s="629">
        <v>609</v>
      </c>
      <c r="O1188" s="629">
        <v>70644</v>
      </c>
      <c r="P1188" s="642">
        <v>1.6081038015023901</v>
      </c>
      <c r="Q1188" s="630">
        <v>116</v>
      </c>
    </row>
    <row r="1189" spans="1:17" ht="14.4" customHeight="1" x14ac:dyDescent="0.3">
      <c r="A1189" s="625" t="s">
        <v>6481</v>
      </c>
      <c r="B1189" s="626" t="s">
        <v>5360</v>
      </c>
      <c r="C1189" s="626" t="s">
        <v>5377</v>
      </c>
      <c r="D1189" s="626" t="s">
        <v>5507</v>
      </c>
      <c r="E1189" s="626" t="s">
        <v>5508</v>
      </c>
      <c r="F1189" s="629"/>
      <c r="G1189" s="629"/>
      <c r="H1189" s="629"/>
      <c r="I1189" s="629"/>
      <c r="J1189" s="629">
        <v>2</v>
      </c>
      <c r="K1189" s="629">
        <v>200</v>
      </c>
      <c r="L1189" s="629"/>
      <c r="M1189" s="629">
        <v>100</v>
      </c>
      <c r="N1189" s="629"/>
      <c r="O1189" s="629"/>
      <c r="P1189" s="642"/>
      <c r="Q1189" s="630"/>
    </row>
    <row r="1190" spans="1:17" ht="14.4" customHeight="1" x14ac:dyDescent="0.3">
      <c r="A1190" s="625" t="s">
        <v>6481</v>
      </c>
      <c r="B1190" s="626" t="s">
        <v>5360</v>
      </c>
      <c r="C1190" s="626" t="s">
        <v>5377</v>
      </c>
      <c r="D1190" s="626" t="s">
        <v>5433</v>
      </c>
      <c r="E1190" s="626" t="s">
        <v>5434</v>
      </c>
      <c r="F1190" s="629">
        <v>31</v>
      </c>
      <c r="G1190" s="629">
        <v>20925</v>
      </c>
      <c r="H1190" s="629">
        <v>1</v>
      </c>
      <c r="I1190" s="629">
        <v>675</v>
      </c>
      <c r="J1190" s="629">
        <v>10</v>
      </c>
      <c r="K1190" s="629">
        <v>6760</v>
      </c>
      <c r="L1190" s="629">
        <v>0.32305854241338111</v>
      </c>
      <c r="M1190" s="629">
        <v>676</v>
      </c>
      <c r="N1190" s="629">
        <v>3</v>
      </c>
      <c r="O1190" s="629">
        <v>2031</v>
      </c>
      <c r="P1190" s="642">
        <v>9.7060931899641573E-2</v>
      </c>
      <c r="Q1190" s="630">
        <v>677</v>
      </c>
    </row>
    <row r="1191" spans="1:17" ht="14.4" customHeight="1" x14ac:dyDescent="0.3">
      <c r="A1191" s="625" t="s">
        <v>6481</v>
      </c>
      <c r="B1191" s="626" t="s">
        <v>5360</v>
      </c>
      <c r="C1191" s="626" t="s">
        <v>5377</v>
      </c>
      <c r="D1191" s="626" t="s">
        <v>5509</v>
      </c>
      <c r="E1191" s="626" t="s">
        <v>5505</v>
      </c>
      <c r="F1191" s="629">
        <v>170</v>
      </c>
      <c r="G1191" s="629">
        <v>157080</v>
      </c>
      <c r="H1191" s="629">
        <v>1</v>
      </c>
      <c r="I1191" s="629">
        <v>924</v>
      </c>
      <c r="J1191" s="629">
        <v>201</v>
      </c>
      <c r="K1191" s="629">
        <v>186126</v>
      </c>
      <c r="L1191" s="629">
        <v>1.1849121466768526</v>
      </c>
      <c r="M1191" s="629">
        <v>926</v>
      </c>
      <c r="N1191" s="629">
        <v>57</v>
      </c>
      <c r="O1191" s="629">
        <v>52953</v>
      </c>
      <c r="P1191" s="642">
        <v>0.33710847975553859</v>
      </c>
      <c r="Q1191" s="630">
        <v>929</v>
      </c>
    </row>
    <row r="1192" spans="1:17" ht="14.4" customHeight="1" x14ac:dyDescent="0.3">
      <c r="A1192" s="625" t="s">
        <v>6481</v>
      </c>
      <c r="B1192" s="626" t="s">
        <v>5360</v>
      </c>
      <c r="C1192" s="626" t="s">
        <v>5377</v>
      </c>
      <c r="D1192" s="626" t="s">
        <v>5510</v>
      </c>
      <c r="E1192" s="626" t="s">
        <v>5505</v>
      </c>
      <c r="F1192" s="629">
        <v>19</v>
      </c>
      <c r="G1192" s="629">
        <v>16302</v>
      </c>
      <c r="H1192" s="629">
        <v>1</v>
      </c>
      <c r="I1192" s="629">
        <v>858</v>
      </c>
      <c r="J1192" s="629">
        <v>5</v>
      </c>
      <c r="K1192" s="629">
        <v>4295</v>
      </c>
      <c r="L1192" s="629">
        <v>0.26346460556986873</v>
      </c>
      <c r="M1192" s="629">
        <v>859</v>
      </c>
      <c r="N1192" s="629">
        <v>28</v>
      </c>
      <c r="O1192" s="629">
        <v>24080</v>
      </c>
      <c r="P1192" s="642">
        <v>1.4771193718562139</v>
      </c>
      <c r="Q1192" s="630">
        <v>860</v>
      </c>
    </row>
    <row r="1193" spans="1:17" ht="14.4" customHeight="1" x14ac:dyDescent="0.3">
      <c r="A1193" s="625" t="s">
        <v>6481</v>
      </c>
      <c r="B1193" s="626" t="s">
        <v>5360</v>
      </c>
      <c r="C1193" s="626" t="s">
        <v>5377</v>
      </c>
      <c r="D1193" s="626" t="s">
        <v>5511</v>
      </c>
      <c r="E1193" s="626" t="s">
        <v>5505</v>
      </c>
      <c r="F1193" s="629">
        <v>46</v>
      </c>
      <c r="G1193" s="629">
        <v>46322</v>
      </c>
      <c r="H1193" s="629">
        <v>1</v>
      </c>
      <c r="I1193" s="629">
        <v>1007</v>
      </c>
      <c r="J1193" s="629"/>
      <c r="K1193" s="629"/>
      <c r="L1193" s="629"/>
      <c r="M1193" s="629"/>
      <c r="N1193" s="629">
        <v>7</v>
      </c>
      <c r="O1193" s="629">
        <v>7084</v>
      </c>
      <c r="P1193" s="642">
        <v>0.1529294935451837</v>
      </c>
      <c r="Q1193" s="630">
        <v>1012</v>
      </c>
    </row>
    <row r="1194" spans="1:17" ht="14.4" customHeight="1" x14ac:dyDescent="0.3">
      <c r="A1194" s="625" t="s">
        <v>6481</v>
      </c>
      <c r="B1194" s="626" t="s">
        <v>5360</v>
      </c>
      <c r="C1194" s="626" t="s">
        <v>5377</v>
      </c>
      <c r="D1194" s="626" t="s">
        <v>5512</v>
      </c>
      <c r="E1194" s="626" t="s">
        <v>5505</v>
      </c>
      <c r="F1194" s="629">
        <v>470</v>
      </c>
      <c r="G1194" s="629">
        <v>375060</v>
      </c>
      <c r="H1194" s="629">
        <v>1</v>
      </c>
      <c r="I1194" s="629">
        <v>798</v>
      </c>
      <c r="J1194" s="629">
        <v>650</v>
      </c>
      <c r="K1194" s="629">
        <v>520000</v>
      </c>
      <c r="L1194" s="629">
        <v>1.3864448354929877</v>
      </c>
      <c r="M1194" s="629">
        <v>800</v>
      </c>
      <c r="N1194" s="629">
        <v>667</v>
      </c>
      <c r="O1194" s="629">
        <v>535601</v>
      </c>
      <c r="P1194" s="642">
        <v>1.4280408467978456</v>
      </c>
      <c r="Q1194" s="630">
        <v>803</v>
      </c>
    </row>
    <row r="1195" spans="1:17" ht="14.4" customHeight="1" x14ac:dyDescent="0.3">
      <c r="A1195" s="625" t="s">
        <v>6481</v>
      </c>
      <c r="B1195" s="626" t="s">
        <v>5360</v>
      </c>
      <c r="C1195" s="626" t="s">
        <v>5377</v>
      </c>
      <c r="D1195" s="626" t="s">
        <v>5442</v>
      </c>
      <c r="E1195" s="626" t="s">
        <v>5443</v>
      </c>
      <c r="F1195" s="629">
        <v>3</v>
      </c>
      <c r="G1195" s="629">
        <v>801</v>
      </c>
      <c r="H1195" s="629">
        <v>1</v>
      </c>
      <c r="I1195" s="629">
        <v>267</v>
      </c>
      <c r="J1195" s="629"/>
      <c r="K1195" s="629"/>
      <c r="L1195" s="629"/>
      <c r="M1195" s="629"/>
      <c r="N1195" s="629">
        <v>1</v>
      </c>
      <c r="O1195" s="629">
        <v>269</v>
      </c>
      <c r="P1195" s="642">
        <v>0.3358302122347066</v>
      </c>
      <c r="Q1195" s="630">
        <v>269</v>
      </c>
    </row>
    <row r="1196" spans="1:17" ht="14.4" customHeight="1" x14ac:dyDescent="0.3">
      <c r="A1196" s="625" t="s">
        <v>6481</v>
      </c>
      <c r="B1196" s="626" t="s">
        <v>5360</v>
      </c>
      <c r="C1196" s="626" t="s">
        <v>5377</v>
      </c>
      <c r="D1196" s="626" t="s">
        <v>5444</v>
      </c>
      <c r="E1196" s="626" t="s">
        <v>5434</v>
      </c>
      <c r="F1196" s="629">
        <v>34</v>
      </c>
      <c r="G1196" s="629">
        <v>25194</v>
      </c>
      <c r="H1196" s="629">
        <v>1</v>
      </c>
      <c r="I1196" s="629">
        <v>741</v>
      </c>
      <c r="J1196" s="629">
        <v>2</v>
      </c>
      <c r="K1196" s="629">
        <v>1486</v>
      </c>
      <c r="L1196" s="629">
        <v>5.8982297372390254E-2</v>
      </c>
      <c r="M1196" s="629">
        <v>743</v>
      </c>
      <c r="N1196" s="629">
        <v>24</v>
      </c>
      <c r="O1196" s="629">
        <v>17904</v>
      </c>
      <c r="P1196" s="642">
        <v>0.71064539175994279</v>
      </c>
      <c r="Q1196" s="630">
        <v>746</v>
      </c>
    </row>
    <row r="1197" spans="1:17" ht="14.4" customHeight="1" x14ac:dyDescent="0.3">
      <c r="A1197" s="625" t="s">
        <v>6481</v>
      </c>
      <c r="B1197" s="626" t="s">
        <v>5360</v>
      </c>
      <c r="C1197" s="626" t="s">
        <v>5377</v>
      </c>
      <c r="D1197" s="626" t="s">
        <v>5445</v>
      </c>
      <c r="E1197" s="626" t="s">
        <v>5423</v>
      </c>
      <c r="F1197" s="629">
        <v>2</v>
      </c>
      <c r="G1197" s="629">
        <v>768</v>
      </c>
      <c r="H1197" s="629">
        <v>1</v>
      </c>
      <c r="I1197" s="629">
        <v>384</v>
      </c>
      <c r="J1197" s="629"/>
      <c r="K1197" s="629"/>
      <c r="L1197" s="629"/>
      <c r="M1197" s="629"/>
      <c r="N1197" s="629">
        <v>1</v>
      </c>
      <c r="O1197" s="629">
        <v>389</v>
      </c>
      <c r="P1197" s="642">
        <v>0.50651041666666663</v>
      </c>
      <c r="Q1197" s="630">
        <v>389</v>
      </c>
    </row>
    <row r="1198" spans="1:17" ht="14.4" customHeight="1" x14ac:dyDescent="0.3">
      <c r="A1198" s="625" t="s">
        <v>6481</v>
      </c>
      <c r="B1198" s="626" t="s">
        <v>5360</v>
      </c>
      <c r="C1198" s="626" t="s">
        <v>5377</v>
      </c>
      <c r="D1198" s="626" t="s">
        <v>5446</v>
      </c>
      <c r="E1198" s="626" t="s">
        <v>5447</v>
      </c>
      <c r="F1198" s="629">
        <v>2</v>
      </c>
      <c r="G1198" s="629">
        <v>220</v>
      </c>
      <c r="H1198" s="629">
        <v>1</v>
      </c>
      <c r="I1198" s="629">
        <v>110</v>
      </c>
      <c r="J1198" s="629"/>
      <c r="K1198" s="629"/>
      <c r="L1198" s="629"/>
      <c r="M1198" s="629"/>
      <c r="N1198" s="629"/>
      <c r="O1198" s="629"/>
      <c r="P1198" s="642"/>
      <c r="Q1198" s="630"/>
    </row>
    <row r="1199" spans="1:17" ht="14.4" customHeight="1" x14ac:dyDescent="0.3">
      <c r="A1199" s="625" t="s">
        <v>6482</v>
      </c>
      <c r="B1199" s="626" t="s">
        <v>5360</v>
      </c>
      <c r="C1199" s="626" t="s">
        <v>5366</v>
      </c>
      <c r="D1199" s="626" t="s">
        <v>5496</v>
      </c>
      <c r="E1199" s="626" t="s">
        <v>5497</v>
      </c>
      <c r="F1199" s="629"/>
      <c r="G1199" s="629"/>
      <c r="H1199" s="629"/>
      <c r="I1199" s="629"/>
      <c r="J1199" s="629"/>
      <c r="K1199" s="629"/>
      <c r="L1199" s="629"/>
      <c r="M1199" s="629"/>
      <c r="N1199" s="629">
        <v>9</v>
      </c>
      <c r="O1199" s="629">
        <v>8142.75</v>
      </c>
      <c r="P1199" s="642"/>
      <c r="Q1199" s="630">
        <v>904.75</v>
      </c>
    </row>
    <row r="1200" spans="1:17" ht="14.4" customHeight="1" x14ac:dyDescent="0.3">
      <c r="A1200" s="625" t="s">
        <v>6482</v>
      </c>
      <c r="B1200" s="626" t="s">
        <v>5360</v>
      </c>
      <c r="C1200" s="626" t="s">
        <v>5377</v>
      </c>
      <c r="D1200" s="626" t="s">
        <v>5382</v>
      </c>
      <c r="E1200" s="626" t="s">
        <v>5383</v>
      </c>
      <c r="F1200" s="629">
        <v>3</v>
      </c>
      <c r="G1200" s="629">
        <v>102</v>
      </c>
      <c r="H1200" s="629">
        <v>1</v>
      </c>
      <c r="I1200" s="629">
        <v>34</v>
      </c>
      <c r="J1200" s="629">
        <v>3</v>
      </c>
      <c r="K1200" s="629">
        <v>102</v>
      </c>
      <c r="L1200" s="629">
        <v>1</v>
      </c>
      <c r="M1200" s="629">
        <v>34</v>
      </c>
      <c r="N1200" s="629"/>
      <c r="O1200" s="629"/>
      <c r="P1200" s="642"/>
      <c r="Q1200" s="630"/>
    </row>
    <row r="1201" spans="1:17" ht="14.4" customHeight="1" x14ac:dyDescent="0.3">
      <c r="A1201" s="625" t="s">
        <v>6482</v>
      </c>
      <c r="B1201" s="626" t="s">
        <v>5360</v>
      </c>
      <c r="C1201" s="626" t="s">
        <v>5377</v>
      </c>
      <c r="D1201" s="626" t="s">
        <v>5394</v>
      </c>
      <c r="E1201" s="626" t="s">
        <v>5395</v>
      </c>
      <c r="F1201" s="629">
        <v>3</v>
      </c>
      <c r="G1201" s="629">
        <v>1809</v>
      </c>
      <c r="H1201" s="629">
        <v>1</v>
      </c>
      <c r="I1201" s="629">
        <v>603</v>
      </c>
      <c r="J1201" s="629">
        <v>1</v>
      </c>
      <c r="K1201" s="629">
        <v>604</v>
      </c>
      <c r="L1201" s="629">
        <v>0.33388612493090103</v>
      </c>
      <c r="M1201" s="629">
        <v>604</v>
      </c>
      <c r="N1201" s="629"/>
      <c r="O1201" s="629"/>
      <c r="P1201" s="642"/>
      <c r="Q1201" s="630"/>
    </row>
    <row r="1202" spans="1:17" ht="14.4" customHeight="1" x14ac:dyDescent="0.3">
      <c r="A1202" s="625" t="s">
        <v>6482</v>
      </c>
      <c r="B1202" s="626" t="s">
        <v>5360</v>
      </c>
      <c r="C1202" s="626" t="s">
        <v>5377</v>
      </c>
      <c r="D1202" s="626" t="s">
        <v>5515</v>
      </c>
      <c r="E1202" s="626" t="s">
        <v>5516</v>
      </c>
      <c r="F1202" s="629"/>
      <c r="G1202" s="629"/>
      <c r="H1202" s="629"/>
      <c r="I1202" s="629"/>
      <c r="J1202" s="629">
        <v>2</v>
      </c>
      <c r="K1202" s="629">
        <v>116</v>
      </c>
      <c r="L1202" s="629"/>
      <c r="M1202" s="629">
        <v>58</v>
      </c>
      <c r="N1202" s="629"/>
      <c r="O1202" s="629"/>
      <c r="P1202" s="642"/>
      <c r="Q1202" s="630"/>
    </row>
    <row r="1203" spans="1:17" ht="14.4" customHeight="1" x14ac:dyDescent="0.3">
      <c r="A1203" s="625" t="s">
        <v>6482</v>
      </c>
      <c r="B1203" s="626" t="s">
        <v>5360</v>
      </c>
      <c r="C1203" s="626" t="s">
        <v>5377</v>
      </c>
      <c r="D1203" s="626" t="s">
        <v>5400</v>
      </c>
      <c r="E1203" s="626" t="s">
        <v>5401</v>
      </c>
      <c r="F1203" s="629">
        <v>2</v>
      </c>
      <c r="G1203" s="629">
        <v>1260</v>
      </c>
      <c r="H1203" s="629">
        <v>1</v>
      </c>
      <c r="I1203" s="629">
        <v>630</v>
      </c>
      <c r="J1203" s="629"/>
      <c r="K1203" s="629"/>
      <c r="L1203" s="629"/>
      <c r="M1203" s="629"/>
      <c r="N1203" s="629"/>
      <c r="O1203" s="629"/>
      <c r="P1203" s="642"/>
      <c r="Q1203" s="630"/>
    </row>
    <row r="1204" spans="1:17" ht="14.4" customHeight="1" x14ac:dyDescent="0.3">
      <c r="A1204" s="625" t="s">
        <v>6482</v>
      </c>
      <c r="B1204" s="626" t="s">
        <v>5360</v>
      </c>
      <c r="C1204" s="626" t="s">
        <v>5377</v>
      </c>
      <c r="D1204" s="626" t="s">
        <v>5528</v>
      </c>
      <c r="E1204" s="626" t="s">
        <v>5505</v>
      </c>
      <c r="F1204" s="629"/>
      <c r="G1204" s="629"/>
      <c r="H1204" s="629"/>
      <c r="I1204" s="629"/>
      <c r="J1204" s="629">
        <v>5</v>
      </c>
      <c r="K1204" s="629">
        <v>4710</v>
      </c>
      <c r="L1204" s="629"/>
      <c r="M1204" s="629">
        <v>942</v>
      </c>
      <c r="N1204" s="629">
        <v>4</v>
      </c>
      <c r="O1204" s="629">
        <v>3772</v>
      </c>
      <c r="P1204" s="642"/>
      <c r="Q1204" s="630">
        <v>943</v>
      </c>
    </row>
    <row r="1205" spans="1:17" ht="14.4" customHeight="1" x14ac:dyDescent="0.3">
      <c r="A1205" s="625" t="s">
        <v>6482</v>
      </c>
      <c r="B1205" s="626" t="s">
        <v>5360</v>
      </c>
      <c r="C1205" s="626" t="s">
        <v>5377</v>
      </c>
      <c r="D1205" s="626" t="s">
        <v>5404</v>
      </c>
      <c r="E1205" s="626" t="s">
        <v>5405</v>
      </c>
      <c r="F1205" s="629">
        <v>404</v>
      </c>
      <c r="G1205" s="629">
        <v>92920</v>
      </c>
      <c r="H1205" s="629">
        <v>1</v>
      </c>
      <c r="I1205" s="629">
        <v>230</v>
      </c>
      <c r="J1205" s="629">
        <v>164</v>
      </c>
      <c r="K1205" s="629">
        <v>37884</v>
      </c>
      <c r="L1205" s="629">
        <v>0.40770555316401208</v>
      </c>
      <c r="M1205" s="629">
        <v>231</v>
      </c>
      <c r="N1205" s="629">
        <v>329</v>
      </c>
      <c r="O1205" s="629">
        <v>76328</v>
      </c>
      <c r="P1205" s="642">
        <v>0.82143779595350841</v>
      </c>
      <c r="Q1205" s="630">
        <v>232</v>
      </c>
    </row>
    <row r="1206" spans="1:17" ht="14.4" customHeight="1" x14ac:dyDescent="0.3">
      <c r="A1206" s="625" t="s">
        <v>6482</v>
      </c>
      <c r="B1206" s="626" t="s">
        <v>5360</v>
      </c>
      <c r="C1206" s="626" t="s">
        <v>5377</v>
      </c>
      <c r="D1206" s="626" t="s">
        <v>5406</v>
      </c>
      <c r="E1206" s="626" t="s">
        <v>5407</v>
      </c>
      <c r="F1206" s="629">
        <v>40</v>
      </c>
      <c r="G1206" s="629">
        <v>6840</v>
      </c>
      <c r="H1206" s="629">
        <v>1</v>
      </c>
      <c r="I1206" s="629">
        <v>171</v>
      </c>
      <c r="J1206" s="629">
        <v>45</v>
      </c>
      <c r="K1206" s="629">
        <v>7740</v>
      </c>
      <c r="L1206" s="629">
        <v>1.131578947368421</v>
      </c>
      <c r="M1206" s="629">
        <v>172</v>
      </c>
      <c r="N1206" s="629">
        <v>31</v>
      </c>
      <c r="O1206" s="629">
        <v>5332</v>
      </c>
      <c r="P1206" s="642">
        <v>0.77953216374269008</v>
      </c>
      <c r="Q1206" s="630">
        <v>172</v>
      </c>
    </row>
    <row r="1207" spans="1:17" ht="14.4" customHeight="1" x14ac:dyDescent="0.3">
      <c r="A1207" s="625" t="s">
        <v>6482</v>
      </c>
      <c r="B1207" s="626" t="s">
        <v>5360</v>
      </c>
      <c r="C1207" s="626" t="s">
        <v>5377</v>
      </c>
      <c r="D1207" s="626" t="s">
        <v>5408</v>
      </c>
      <c r="E1207" s="626" t="s">
        <v>5409</v>
      </c>
      <c r="F1207" s="629">
        <v>91</v>
      </c>
      <c r="G1207" s="629">
        <v>7280</v>
      </c>
      <c r="H1207" s="629">
        <v>1</v>
      </c>
      <c r="I1207" s="629">
        <v>80</v>
      </c>
      <c r="J1207" s="629">
        <v>51</v>
      </c>
      <c r="K1207" s="629">
        <v>4131</v>
      </c>
      <c r="L1207" s="629">
        <v>0.56744505494505493</v>
      </c>
      <c r="M1207" s="629">
        <v>81</v>
      </c>
      <c r="N1207" s="629">
        <v>152</v>
      </c>
      <c r="O1207" s="629">
        <v>12464</v>
      </c>
      <c r="P1207" s="642">
        <v>1.712087912087912</v>
      </c>
      <c r="Q1207" s="630">
        <v>82</v>
      </c>
    </row>
    <row r="1208" spans="1:17" ht="14.4" customHeight="1" x14ac:dyDescent="0.3">
      <c r="A1208" s="625" t="s">
        <v>6482</v>
      </c>
      <c r="B1208" s="626" t="s">
        <v>5360</v>
      </c>
      <c r="C1208" s="626" t="s">
        <v>5377</v>
      </c>
      <c r="D1208" s="626" t="s">
        <v>5502</v>
      </c>
      <c r="E1208" s="626" t="s">
        <v>5503</v>
      </c>
      <c r="F1208" s="629">
        <v>36</v>
      </c>
      <c r="G1208" s="629">
        <v>18792</v>
      </c>
      <c r="H1208" s="629">
        <v>1</v>
      </c>
      <c r="I1208" s="629">
        <v>522</v>
      </c>
      <c r="J1208" s="629">
        <v>20</v>
      </c>
      <c r="K1208" s="629">
        <v>10460</v>
      </c>
      <c r="L1208" s="629">
        <v>0.5566198382290336</v>
      </c>
      <c r="M1208" s="629">
        <v>523</v>
      </c>
      <c r="N1208" s="629">
        <v>27</v>
      </c>
      <c r="O1208" s="629">
        <v>14148</v>
      </c>
      <c r="P1208" s="642">
        <v>0.75287356321839083</v>
      </c>
      <c r="Q1208" s="630">
        <v>524</v>
      </c>
    </row>
    <row r="1209" spans="1:17" ht="14.4" customHeight="1" x14ac:dyDescent="0.3">
      <c r="A1209" s="625" t="s">
        <v>6482</v>
      </c>
      <c r="B1209" s="626" t="s">
        <v>5360</v>
      </c>
      <c r="C1209" s="626" t="s">
        <v>5377</v>
      </c>
      <c r="D1209" s="626" t="s">
        <v>5410</v>
      </c>
      <c r="E1209" s="626" t="s">
        <v>5411</v>
      </c>
      <c r="F1209" s="629">
        <v>9</v>
      </c>
      <c r="G1209" s="629">
        <v>2916</v>
      </c>
      <c r="H1209" s="629">
        <v>1</v>
      </c>
      <c r="I1209" s="629">
        <v>324</v>
      </c>
      <c r="J1209" s="629">
        <v>5</v>
      </c>
      <c r="K1209" s="629">
        <v>1630</v>
      </c>
      <c r="L1209" s="629">
        <v>0.55898491083676272</v>
      </c>
      <c r="M1209" s="629">
        <v>326</v>
      </c>
      <c r="N1209" s="629">
        <v>4</v>
      </c>
      <c r="O1209" s="629">
        <v>1308</v>
      </c>
      <c r="P1209" s="642">
        <v>0.44855967078189302</v>
      </c>
      <c r="Q1209" s="630">
        <v>327</v>
      </c>
    </row>
    <row r="1210" spans="1:17" ht="14.4" customHeight="1" x14ac:dyDescent="0.3">
      <c r="A1210" s="625" t="s">
        <v>6482</v>
      </c>
      <c r="B1210" s="626" t="s">
        <v>5360</v>
      </c>
      <c r="C1210" s="626" t="s">
        <v>5377</v>
      </c>
      <c r="D1210" s="626" t="s">
        <v>5504</v>
      </c>
      <c r="E1210" s="626" t="s">
        <v>5505</v>
      </c>
      <c r="F1210" s="629">
        <v>91</v>
      </c>
      <c r="G1210" s="629">
        <v>66612</v>
      </c>
      <c r="H1210" s="629">
        <v>1</v>
      </c>
      <c r="I1210" s="629">
        <v>732</v>
      </c>
      <c r="J1210" s="629">
        <v>43</v>
      </c>
      <c r="K1210" s="629">
        <v>31519</v>
      </c>
      <c r="L1210" s="629">
        <v>0.47317300186152644</v>
      </c>
      <c r="M1210" s="629">
        <v>733</v>
      </c>
      <c r="N1210" s="629">
        <v>89</v>
      </c>
      <c r="O1210" s="629">
        <v>65326</v>
      </c>
      <c r="P1210" s="642">
        <v>0.9806941692187594</v>
      </c>
      <c r="Q1210" s="630">
        <v>734</v>
      </c>
    </row>
    <row r="1211" spans="1:17" ht="14.4" customHeight="1" x14ac:dyDescent="0.3">
      <c r="A1211" s="625" t="s">
        <v>6482</v>
      </c>
      <c r="B1211" s="626" t="s">
        <v>5360</v>
      </c>
      <c r="C1211" s="626" t="s">
        <v>5377</v>
      </c>
      <c r="D1211" s="626" t="s">
        <v>5414</v>
      </c>
      <c r="E1211" s="626" t="s">
        <v>5415</v>
      </c>
      <c r="F1211" s="629">
        <v>1</v>
      </c>
      <c r="G1211" s="629">
        <v>155</v>
      </c>
      <c r="H1211" s="629">
        <v>1</v>
      </c>
      <c r="I1211" s="629">
        <v>155</v>
      </c>
      <c r="J1211" s="629">
        <v>3</v>
      </c>
      <c r="K1211" s="629">
        <v>468</v>
      </c>
      <c r="L1211" s="629">
        <v>3.0193548387096776</v>
      </c>
      <c r="M1211" s="629">
        <v>156</v>
      </c>
      <c r="N1211" s="629"/>
      <c r="O1211" s="629"/>
      <c r="P1211" s="642"/>
      <c r="Q1211" s="630"/>
    </row>
    <row r="1212" spans="1:17" ht="14.4" customHeight="1" x14ac:dyDescent="0.3">
      <c r="A1212" s="625" t="s">
        <v>6482</v>
      </c>
      <c r="B1212" s="626" t="s">
        <v>5360</v>
      </c>
      <c r="C1212" s="626" t="s">
        <v>5377</v>
      </c>
      <c r="D1212" s="626" t="s">
        <v>5418</v>
      </c>
      <c r="E1212" s="626" t="s">
        <v>5407</v>
      </c>
      <c r="F1212" s="629">
        <v>10</v>
      </c>
      <c r="G1212" s="629">
        <v>2050</v>
      </c>
      <c r="H1212" s="629">
        <v>1</v>
      </c>
      <c r="I1212" s="629">
        <v>205</v>
      </c>
      <c r="J1212" s="629">
        <v>13</v>
      </c>
      <c r="K1212" s="629">
        <v>2678</v>
      </c>
      <c r="L1212" s="629">
        <v>1.3063414634146342</v>
      </c>
      <c r="M1212" s="629">
        <v>206</v>
      </c>
      <c r="N1212" s="629">
        <v>68</v>
      </c>
      <c r="O1212" s="629">
        <v>14076</v>
      </c>
      <c r="P1212" s="642">
        <v>6.866341463414634</v>
      </c>
      <c r="Q1212" s="630">
        <v>207</v>
      </c>
    </row>
    <row r="1213" spans="1:17" ht="14.4" customHeight="1" x14ac:dyDescent="0.3">
      <c r="A1213" s="625" t="s">
        <v>6482</v>
      </c>
      <c r="B1213" s="626" t="s">
        <v>5360</v>
      </c>
      <c r="C1213" s="626" t="s">
        <v>5377</v>
      </c>
      <c r="D1213" s="626" t="s">
        <v>5419</v>
      </c>
      <c r="E1213" s="626" t="s">
        <v>5389</v>
      </c>
      <c r="F1213" s="629">
        <v>1</v>
      </c>
      <c r="G1213" s="629">
        <v>432</v>
      </c>
      <c r="H1213" s="629">
        <v>1</v>
      </c>
      <c r="I1213" s="629">
        <v>432</v>
      </c>
      <c r="J1213" s="629"/>
      <c r="K1213" s="629"/>
      <c r="L1213" s="629"/>
      <c r="M1213" s="629"/>
      <c r="N1213" s="629"/>
      <c r="O1213" s="629"/>
      <c r="P1213" s="642"/>
      <c r="Q1213" s="630"/>
    </row>
    <row r="1214" spans="1:17" ht="14.4" customHeight="1" x14ac:dyDescent="0.3">
      <c r="A1214" s="625" t="s">
        <v>6482</v>
      </c>
      <c r="B1214" s="626" t="s">
        <v>5360</v>
      </c>
      <c r="C1214" s="626" t="s">
        <v>5377</v>
      </c>
      <c r="D1214" s="626" t="s">
        <v>5420</v>
      </c>
      <c r="E1214" s="626" t="s">
        <v>5421</v>
      </c>
      <c r="F1214" s="629">
        <v>84</v>
      </c>
      <c r="G1214" s="629">
        <v>24696</v>
      </c>
      <c r="H1214" s="629">
        <v>1</v>
      </c>
      <c r="I1214" s="629">
        <v>294</v>
      </c>
      <c r="J1214" s="629">
        <v>52</v>
      </c>
      <c r="K1214" s="629">
        <v>15340</v>
      </c>
      <c r="L1214" s="629">
        <v>0.62115322319403954</v>
      </c>
      <c r="M1214" s="629">
        <v>295</v>
      </c>
      <c r="N1214" s="629">
        <v>50</v>
      </c>
      <c r="O1214" s="629">
        <v>14800</v>
      </c>
      <c r="P1214" s="642">
        <v>0.59928733398121148</v>
      </c>
      <c r="Q1214" s="630">
        <v>296</v>
      </c>
    </row>
    <row r="1215" spans="1:17" ht="14.4" customHeight="1" x14ac:dyDescent="0.3">
      <c r="A1215" s="625" t="s">
        <v>6482</v>
      </c>
      <c r="B1215" s="626" t="s">
        <v>5360</v>
      </c>
      <c r="C1215" s="626" t="s">
        <v>5377</v>
      </c>
      <c r="D1215" s="626" t="s">
        <v>5422</v>
      </c>
      <c r="E1215" s="626" t="s">
        <v>5423</v>
      </c>
      <c r="F1215" s="629">
        <v>4</v>
      </c>
      <c r="G1215" s="629">
        <v>1272</v>
      </c>
      <c r="H1215" s="629">
        <v>1</v>
      </c>
      <c r="I1215" s="629">
        <v>318</v>
      </c>
      <c r="J1215" s="629"/>
      <c r="K1215" s="629"/>
      <c r="L1215" s="629"/>
      <c r="M1215" s="629"/>
      <c r="N1215" s="629">
        <v>2</v>
      </c>
      <c r="O1215" s="629">
        <v>640</v>
      </c>
      <c r="P1215" s="642">
        <v>0.50314465408805031</v>
      </c>
      <c r="Q1215" s="630">
        <v>320</v>
      </c>
    </row>
    <row r="1216" spans="1:17" ht="14.4" customHeight="1" x14ac:dyDescent="0.3">
      <c r="A1216" s="625" t="s">
        <v>6482</v>
      </c>
      <c r="B1216" s="626" t="s">
        <v>5360</v>
      </c>
      <c r="C1216" s="626" t="s">
        <v>5377</v>
      </c>
      <c r="D1216" s="626" t="s">
        <v>5424</v>
      </c>
      <c r="E1216" s="626" t="s">
        <v>5415</v>
      </c>
      <c r="F1216" s="629">
        <v>13</v>
      </c>
      <c r="G1216" s="629">
        <v>1001</v>
      </c>
      <c r="H1216" s="629">
        <v>1</v>
      </c>
      <c r="I1216" s="629">
        <v>77</v>
      </c>
      <c r="J1216" s="629">
        <v>7</v>
      </c>
      <c r="K1216" s="629">
        <v>546</v>
      </c>
      <c r="L1216" s="629">
        <v>0.54545454545454541</v>
      </c>
      <c r="M1216" s="629">
        <v>78</v>
      </c>
      <c r="N1216" s="629"/>
      <c r="O1216" s="629"/>
      <c r="P1216" s="642"/>
      <c r="Q1216" s="630"/>
    </row>
    <row r="1217" spans="1:17" ht="14.4" customHeight="1" x14ac:dyDescent="0.3">
      <c r="A1217" s="625" t="s">
        <v>6482</v>
      </c>
      <c r="B1217" s="626" t="s">
        <v>5360</v>
      </c>
      <c r="C1217" s="626" t="s">
        <v>5377</v>
      </c>
      <c r="D1217" s="626" t="s">
        <v>5425</v>
      </c>
      <c r="E1217" s="626" t="s">
        <v>5421</v>
      </c>
      <c r="F1217" s="629">
        <v>6</v>
      </c>
      <c r="G1217" s="629">
        <v>2160</v>
      </c>
      <c r="H1217" s="629">
        <v>1</v>
      </c>
      <c r="I1217" s="629">
        <v>360</v>
      </c>
      <c r="J1217" s="629">
        <v>29</v>
      </c>
      <c r="K1217" s="629">
        <v>10498</v>
      </c>
      <c r="L1217" s="629">
        <v>4.8601851851851849</v>
      </c>
      <c r="M1217" s="629">
        <v>362</v>
      </c>
      <c r="N1217" s="629">
        <v>72</v>
      </c>
      <c r="O1217" s="629">
        <v>26280</v>
      </c>
      <c r="P1217" s="642">
        <v>12.166666666666666</v>
      </c>
      <c r="Q1217" s="630">
        <v>365</v>
      </c>
    </row>
    <row r="1218" spans="1:17" ht="14.4" customHeight="1" x14ac:dyDescent="0.3">
      <c r="A1218" s="625" t="s">
        <v>6482</v>
      </c>
      <c r="B1218" s="626" t="s">
        <v>5360</v>
      </c>
      <c r="C1218" s="626" t="s">
        <v>5377</v>
      </c>
      <c r="D1218" s="626" t="s">
        <v>5426</v>
      </c>
      <c r="E1218" s="626" t="s">
        <v>5427</v>
      </c>
      <c r="F1218" s="629">
        <v>24</v>
      </c>
      <c r="G1218" s="629">
        <v>13152</v>
      </c>
      <c r="H1218" s="629">
        <v>1</v>
      </c>
      <c r="I1218" s="629">
        <v>548</v>
      </c>
      <c r="J1218" s="629">
        <v>20</v>
      </c>
      <c r="K1218" s="629">
        <v>11000</v>
      </c>
      <c r="L1218" s="629">
        <v>0.83637469586374691</v>
      </c>
      <c r="M1218" s="629">
        <v>550</v>
      </c>
      <c r="N1218" s="629">
        <v>18</v>
      </c>
      <c r="O1218" s="629">
        <v>9954</v>
      </c>
      <c r="P1218" s="642">
        <v>0.75684306569343063</v>
      </c>
      <c r="Q1218" s="630">
        <v>553</v>
      </c>
    </row>
    <row r="1219" spans="1:17" ht="14.4" customHeight="1" x14ac:dyDescent="0.3">
      <c r="A1219" s="625" t="s">
        <v>6482</v>
      </c>
      <c r="B1219" s="626" t="s">
        <v>5360</v>
      </c>
      <c r="C1219" s="626" t="s">
        <v>5377</v>
      </c>
      <c r="D1219" s="626" t="s">
        <v>5428</v>
      </c>
      <c r="E1219" s="626" t="s">
        <v>5427</v>
      </c>
      <c r="F1219" s="629">
        <v>56</v>
      </c>
      <c r="G1219" s="629">
        <v>26992</v>
      </c>
      <c r="H1219" s="629">
        <v>1</v>
      </c>
      <c r="I1219" s="629">
        <v>482</v>
      </c>
      <c r="J1219" s="629">
        <v>28</v>
      </c>
      <c r="K1219" s="629">
        <v>13524</v>
      </c>
      <c r="L1219" s="629">
        <v>0.50103734439834025</v>
      </c>
      <c r="M1219" s="629">
        <v>483</v>
      </c>
      <c r="N1219" s="629">
        <v>14</v>
      </c>
      <c r="O1219" s="629">
        <v>6776</v>
      </c>
      <c r="P1219" s="642">
        <v>0.25103734439834025</v>
      </c>
      <c r="Q1219" s="630">
        <v>484</v>
      </c>
    </row>
    <row r="1220" spans="1:17" ht="14.4" customHeight="1" x14ac:dyDescent="0.3">
      <c r="A1220" s="625" t="s">
        <v>6482</v>
      </c>
      <c r="B1220" s="626" t="s">
        <v>5360</v>
      </c>
      <c r="C1220" s="626" t="s">
        <v>5377</v>
      </c>
      <c r="D1220" s="626" t="s">
        <v>5431</v>
      </c>
      <c r="E1220" s="626" t="s">
        <v>5432</v>
      </c>
      <c r="F1220" s="629">
        <v>88</v>
      </c>
      <c r="G1220" s="629">
        <v>10120</v>
      </c>
      <c r="H1220" s="629">
        <v>1</v>
      </c>
      <c r="I1220" s="629">
        <v>115</v>
      </c>
      <c r="J1220" s="629">
        <v>77</v>
      </c>
      <c r="K1220" s="629">
        <v>8932</v>
      </c>
      <c r="L1220" s="629">
        <v>0.88260869565217392</v>
      </c>
      <c r="M1220" s="629">
        <v>116</v>
      </c>
      <c r="N1220" s="629">
        <v>102</v>
      </c>
      <c r="O1220" s="629">
        <v>11832</v>
      </c>
      <c r="P1220" s="642">
        <v>1.1691699604743082</v>
      </c>
      <c r="Q1220" s="630">
        <v>116</v>
      </c>
    </row>
    <row r="1221" spans="1:17" ht="14.4" customHeight="1" x14ac:dyDescent="0.3">
      <c r="A1221" s="625" t="s">
        <v>6482</v>
      </c>
      <c r="B1221" s="626" t="s">
        <v>5360</v>
      </c>
      <c r="C1221" s="626" t="s">
        <v>5377</v>
      </c>
      <c r="D1221" s="626" t="s">
        <v>5507</v>
      </c>
      <c r="E1221" s="626" t="s">
        <v>5508</v>
      </c>
      <c r="F1221" s="629"/>
      <c r="G1221" s="629"/>
      <c r="H1221" s="629"/>
      <c r="I1221" s="629"/>
      <c r="J1221" s="629"/>
      <c r="K1221" s="629"/>
      <c r="L1221" s="629"/>
      <c r="M1221" s="629"/>
      <c r="N1221" s="629">
        <v>1</v>
      </c>
      <c r="O1221" s="629">
        <v>100</v>
      </c>
      <c r="P1221" s="642"/>
      <c r="Q1221" s="630">
        <v>100</v>
      </c>
    </row>
    <row r="1222" spans="1:17" ht="14.4" customHeight="1" x14ac:dyDescent="0.3">
      <c r="A1222" s="625" t="s">
        <v>6482</v>
      </c>
      <c r="B1222" s="626" t="s">
        <v>5360</v>
      </c>
      <c r="C1222" s="626" t="s">
        <v>5377</v>
      </c>
      <c r="D1222" s="626" t="s">
        <v>5433</v>
      </c>
      <c r="E1222" s="626" t="s">
        <v>5434</v>
      </c>
      <c r="F1222" s="629">
        <v>161</v>
      </c>
      <c r="G1222" s="629">
        <v>108675</v>
      </c>
      <c r="H1222" s="629">
        <v>1</v>
      </c>
      <c r="I1222" s="629">
        <v>675</v>
      </c>
      <c r="J1222" s="629">
        <v>199</v>
      </c>
      <c r="K1222" s="629">
        <v>134524</v>
      </c>
      <c r="L1222" s="629">
        <v>1.2378559926386012</v>
      </c>
      <c r="M1222" s="629">
        <v>676</v>
      </c>
      <c r="N1222" s="629">
        <v>42</v>
      </c>
      <c r="O1222" s="629">
        <v>28434</v>
      </c>
      <c r="P1222" s="642">
        <v>0.26164251207729466</v>
      </c>
      <c r="Q1222" s="630">
        <v>677</v>
      </c>
    </row>
    <row r="1223" spans="1:17" ht="14.4" customHeight="1" x14ac:dyDescent="0.3">
      <c r="A1223" s="625" t="s">
        <v>6482</v>
      </c>
      <c r="B1223" s="626" t="s">
        <v>5360</v>
      </c>
      <c r="C1223" s="626" t="s">
        <v>5377</v>
      </c>
      <c r="D1223" s="626" t="s">
        <v>5509</v>
      </c>
      <c r="E1223" s="626" t="s">
        <v>5505</v>
      </c>
      <c r="F1223" s="629"/>
      <c r="G1223" s="629"/>
      <c r="H1223" s="629"/>
      <c r="I1223" s="629"/>
      <c r="J1223" s="629">
        <v>8</v>
      </c>
      <c r="K1223" s="629">
        <v>7408</v>
      </c>
      <c r="L1223" s="629"/>
      <c r="M1223" s="629">
        <v>926</v>
      </c>
      <c r="N1223" s="629">
        <v>25</v>
      </c>
      <c r="O1223" s="629">
        <v>23225</v>
      </c>
      <c r="P1223" s="642"/>
      <c r="Q1223" s="630">
        <v>929</v>
      </c>
    </row>
    <row r="1224" spans="1:17" ht="14.4" customHeight="1" x14ac:dyDescent="0.3">
      <c r="A1224" s="625" t="s">
        <v>6482</v>
      </c>
      <c r="B1224" s="626" t="s">
        <v>5360</v>
      </c>
      <c r="C1224" s="626" t="s">
        <v>5377</v>
      </c>
      <c r="D1224" s="626" t="s">
        <v>5435</v>
      </c>
      <c r="E1224" s="626" t="s">
        <v>5395</v>
      </c>
      <c r="F1224" s="629"/>
      <c r="G1224" s="629"/>
      <c r="H1224" s="629"/>
      <c r="I1224" s="629"/>
      <c r="J1224" s="629">
        <v>1</v>
      </c>
      <c r="K1224" s="629">
        <v>518</v>
      </c>
      <c r="L1224" s="629"/>
      <c r="M1224" s="629">
        <v>518</v>
      </c>
      <c r="N1224" s="629"/>
      <c r="O1224" s="629"/>
      <c r="P1224" s="642"/>
      <c r="Q1224" s="630"/>
    </row>
    <row r="1225" spans="1:17" ht="14.4" customHeight="1" x14ac:dyDescent="0.3">
      <c r="A1225" s="625" t="s">
        <v>6482</v>
      </c>
      <c r="B1225" s="626" t="s">
        <v>5360</v>
      </c>
      <c r="C1225" s="626" t="s">
        <v>5377</v>
      </c>
      <c r="D1225" s="626" t="s">
        <v>5510</v>
      </c>
      <c r="E1225" s="626" t="s">
        <v>5505</v>
      </c>
      <c r="F1225" s="629">
        <v>4</v>
      </c>
      <c r="G1225" s="629">
        <v>3432</v>
      </c>
      <c r="H1225" s="629">
        <v>1</v>
      </c>
      <c r="I1225" s="629">
        <v>858</v>
      </c>
      <c r="J1225" s="629">
        <v>3</v>
      </c>
      <c r="K1225" s="629">
        <v>2577</v>
      </c>
      <c r="L1225" s="629">
        <v>0.75087412587412583</v>
      </c>
      <c r="M1225" s="629">
        <v>859</v>
      </c>
      <c r="N1225" s="629">
        <v>1</v>
      </c>
      <c r="O1225" s="629">
        <v>860</v>
      </c>
      <c r="P1225" s="642">
        <v>0.25058275058275059</v>
      </c>
      <c r="Q1225" s="630">
        <v>860</v>
      </c>
    </row>
    <row r="1226" spans="1:17" ht="14.4" customHeight="1" x14ac:dyDescent="0.3">
      <c r="A1226" s="625" t="s">
        <v>6482</v>
      </c>
      <c r="B1226" s="626" t="s">
        <v>5360</v>
      </c>
      <c r="C1226" s="626" t="s">
        <v>5377</v>
      </c>
      <c r="D1226" s="626" t="s">
        <v>5511</v>
      </c>
      <c r="E1226" s="626" t="s">
        <v>5505</v>
      </c>
      <c r="F1226" s="629">
        <v>4</v>
      </c>
      <c r="G1226" s="629">
        <v>4028</v>
      </c>
      <c r="H1226" s="629">
        <v>1</v>
      </c>
      <c r="I1226" s="629">
        <v>1007</v>
      </c>
      <c r="J1226" s="629"/>
      <c r="K1226" s="629"/>
      <c r="L1226" s="629"/>
      <c r="M1226" s="629"/>
      <c r="N1226" s="629"/>
      <c r="O1226" s="629"/>
      <c r="P1226" s="642"/>
      <c r="Q1226" s="630"/>
    </row>
    <row r="1227" spans="1:17" ht="14.4" customHeight="1" x14ac:dyDescent="0.3">
      <c r="A1227" s="625" t="s">
        <v>6482</v>
      </c>
      <c r="B1227" s="626" t="s">
        <v>5360</v>
      </c>
      <c r="C1227" s="626" t="s">
        <v>5377</v>
      </c>
      <c r="D1227" s="626" t="s">
        <v>5512</v>
      </c>
      <c r="E1227" s="626" t="s">
        <v>5505</v>
      </c>
      <c r="F1227" s="629">
        <v>38</v>
      </c>
      <c r="G1227" s="629">
        <v>30324</v>
      </c>
      <c r="H1227" s="629">
        <v>1</v>
      </c>
      <c r="I1227" s="629">
        <v>798</v>
      </c>
      <c r="J1227" s="629">
        <v>12</v>
      </c>
      <c r="K1227" s="629">
        <v>9600</v>
      </c>
      <c r="L1227" s="629">
        <v>0.31658092599920856</v>
      </c>
      <c r="M1227" s="629">
        <v>800</v>
      </c>
      <c r="N1227" s="629">
        <v>159</v>
      </c>
      <c r="O1227" s="629">
        <v>127677</v>
      </c>
      <c r="P1227" s="642">
        <v>4.2104273842500985</v>
      </c>
      <c r="Q1227" s="630">
        <v>803</v>
      </c>
    </row>
    <row r="1228" spans="1:17" ht="14.4" customHeight="1" x14ac:dyDescent="0.3">
      <c r="A1228" s="625" t="s">
        <v>6482</v>
      </c>
      <c r="B1228" s="626" t="s">
        <v>5360</v>
      </c>
      <c r="C1228" s="626" t="s">
        <v>5377</v>
      </c>
      <c r="D1228" s="626" t="s">
        <v>5442</v>
      </c>
      <c r="E1228" s="626" t="s">
        <v>5443</v>
      </c>
      <c r="F1228" s="629">
        <v>1</v>
      </c>
      <c r="G1228" s="629">
        <v>267</v>
      </c>
      <c r="H1228" s="629">
        <v>1</v>
      </c>
      <c r="I1228" s="629">
        <v>267</v>
      </c>
      <c r="J1228" s="629"/>
      <c r="K1228" s="629"/>
      <c r="L1228" s="629"/>
      <c r="M1228" s="629"/>
      <c r="N1228" s="629">
        <v>0</v>
      </c>
      <c r="O1228" s="629">
        <v>0</v>
      </c>
      <c r="P1228" s="642">
        <v>0</v>
      </c>
      <c r="Q1228" s="630"/>
    </row>
    <row r="1229" spans="1:17" ht="14.4" customHeight="1" x14ac:dyDescent="0.3">
      <c r="A1229" s="625" t="s">
        <v>6482</v>
      </c>
      <c r="B1229" s="626" t="s">
        <v>5360</v>
      </c>
      <c r="C1229" s="626" t="s">
        <v>5377</v>
      </c>
      <c r="D1229" s="626" t="s">
        <v>5444</v>
      </c>
      <c r="E1229" s="626" t="s">
        <v>5434</v>
      </c>
      <c r="F1229" s="629"/>
      <c r="G1229" s="629"/>
      <c r="H1229" s="629"/>
      <c r="I1229" s="629"/>
      <c r="J1229" s="629">
        <v>6</v>
      </c>
      <c r="K1229" s="629">
        <v>4458</v>
      </c>
      <c r="L1229" s="629"/>
      <c r="M1229" s="629">
        <v>743</v>
      </c>
      <c r="N1229" s="629">
        <v>7</v>
      </c>
      <c r="O1229" s="629">
        <v>5222</v>
      </c>
      <c r="P1229" s="642"/>
      <c r="Q1229" s="630">
        <v>746</v>
      </c>
    </row>
    <row r="1230" spans="1:17" ht="14.4" customHeight="1" x14ac:dyDescent="0.3">
      <c r="A1230" s="625" t="s">
        <v>6482</v>
      </c>
      <c r="B1230" s="626" t="s">
        <v>5360</v>
      </c>
      <c r="C1230" s="626" t="s">
        <v>5377</v>
      </c>
      <c r="D1230" s="626" t="s">
        <v>5445</v>
      </c>
      <c r="E1230" s="626" t="s">
        <v>5423</v>
      </c>
      <c r="F1230" s="629"/>
      <c r="G1230" s="629"/>
      <c r="H1230" s="629"/>
      <c r="I1230" s="629"/>
      <c r="J1230" s="629">
        <v>5</v>
      </c>
      <c r="K1230" s="629">
        <v>1930</v>
      </c>
      <c r="L1230" s="629"/>
      <c r="M1230" s="629">
        <v>386</v>
      </c>
      <c r="N1230" s="629">
        <v>1</v>
      </c>
      <c r="O1230" s="629">
        <v>389</v>
      </c>
      <c r="P1230" s="642"/>
      <c r="Q1230" s="630">
        <v>389</v>
      </c>
    </row>
    <row r="1231" spans="1:17" ht="14.4" customHeight="1" x14ac:dyDescent="0.3">
      <c r="A1231" s="625" t="s">
        <v>6482</v>
      </c>
      <c r="B1231" s="626" t="s">
        <v>5360</v>
      </c>
      <c r="C1231" s="626" t="s">
        <v>5377</v>
      </c>
      <c r="D1231" s="626" t="s">
        <v>5446</v>
      </c>
      <c r="E1231" s="626" t="s">
        <v>5447</v>
      </c>
      <c r="F1231" s="629">
        <v>6</v>
      </c>
      <c r="G1231" s="629">
        <v>660</v>
      </c>
      <c r="H1231" s="629">
        <v>1</v>
      </c>
      <c r="I1231" s="629">
        <v>110</v>
      </c>
      <c r="J1231" s="629">
        <v>8</v>
      </c>
      <c r="K1231" s="629">
        <v>888</v>
      </c>
      <c r="L1231" s="629">
        <v>1.3454545454545455</v>
      </c>
      <c r="M1231" s="629">
        <v>111</v>
      </c>
      <c r="N1231" s="629"/>
      <c r="O1231" s="629"/>
      <c r="P1231" s="642"/>
      <c r="Q1231" s="630"/>
    </row>
    <row r="1232" spans="1:17" ht="14.4" customHeight="1" x14ac:dyDescent="0.3">
      <c r="A1232" s="625" t="s">
        <v>6482</v>
      </c>
      <c r="B1232" s="626" t="s">
        <v>5360</v>
      </c>
      <c r="C1232" s="626" t="s">
        <v>5377</v>
      </c>
      <c r="D1232" s="626" t="s">
        <v>5466</v>
      </c>
      <c r="E1232" s="626" t="s">
        <v>5467</v>
      </c>
      <c r="F1232" s="629"/>
      <c r="G1232" s="629"/>
      <c r="H1232" s="629"/>
      <c r="I1232" s="629"/>
      <c r="J1232" s="629"/>
      <c r="K1232" s="629"/>
      <c r="L1232" s="629"/>
      <c r="M1232" s="629"/>
      <c r="N1232" s="629">
        <v>1</v>
      </c>
      <c r="O1232" s="629">
        <v>0</v>
      </c>
      <c r="P1232" s="642"/>
      <c r="Q1232" s="630">
        <v>0</v>
      </c>
    </row>
    <row r="1233" spans="1:17" ht="14.4" customHeight="1" x14ac:dyDescent="0.3">
      <c r="A1233" s="625" t="s">
        <v>6483</v>
      </c>
      <c r="B1233" s="626" t="s">
        <v>5360</v>
      </c>
      <c r="C1233" s="626" t="s">
        <v>5366</v>
      </c>
      <c r="D1233" s="626" t="s">
        <v>5496</v>
      </c>
      <c r="E1233" s="626" t="s">
        <v>5497</v>
      </c>
      <c r="F1233" s="629"/>
      <c r="G1233" s="629"/>
      <c r="H1233" s="629"/>
      <c r="I1233" s="629"/>
      <c r="J1233" s="629"/>
      <c r="K1233" s="629"/>
      <c r="L1233" s="629"/>
      <c r="M1233" s="629"/>
      <c r="N1233" s="629">
        <v>6</v>
      </c>
      <c r="O1233" s="629">
        <v>5428.5</v>
      </c>
      <c r="P1233" s="642"/>
      <c r="Q1233" s="630">
        <v>904.75</v>
      </c>
    </row>
    <row r="1234" spans="1:17" ht="14.4" customHeight="1" x14ac:dyDescent="0.3">
      <c r="A1234" s="625" t="s">
        <v>6483</v>
      </c>
      <c r="B1234" s="626" t="s">
        <v>5360</v>
      </c>
      <c r="C1234" s="626" t="s">
        <v>5377</v>
      </c>
      <c r="D1234" s="626" t="s">
        <v>5382</v>
      </c>
      <c r="E1234" s="626" t="s">
        <v>5383</v>
      </c>
      <c r="F1234" s="629"/>
      <c r="G1234" s="629"/>
      <c r="H1234" s="629"/>
      <c r="I1234" s="629"/>
      <c r="J1234" s="629">
        <v>3</v>
      </c>
      <c r="K1234" s="629">
        <v>102</v>
      </c>
      <c r="L1234" s="629"/>
      <c r="M1234" s="629">
        <v>34</v>
      </c>
      <c r="N1234" s="629"/>
      <c r="O1234" s="629"/>
      <c r="P1234" s="642"/>
      <c r="Q1234" s="630"/>
    </row>
    <row r="1235" spans="1:17" ht="14.4" customHeight="1" x14ac:dyDescent="0.3">
      <c r="A1235" s="625" t="s">
        <v>6483</v>
      </c>
      <c r="B1235" s="626" t="s">
        <v>5360</v>
      </c>
      <c r="C1235" s="626" t="s">
        <v>5377</v>
      </c>
      <c r="D1235" s="626" t="s">
        <v>5388</v>
      </c>
      <c r="E1235" s="626" t="s">
        <v>5389</v>
      </c>
      <c r="F1235" s="629">
        <v>1</v>
      </c>
      <c r="G1235" s="629">
        <v>332</v>
      </c>
      <c r="H1235" s="629">
        <v>1</v>
      </c>
      <c r="I1235" s="629">
        <v>332</v>
      </c>
      <c r="J1235" s="629">
        <v>5</v>
      </c>
      <c r="K1235" s="629">
        <v>1665</v>
      </c>
      <c r="L1235" s="629">
        <v>5.0150602409638552</v>
      </c>
      <c r="M1235" s="629">
        <v>333</v>
      </c>
      <c r="N1235" s="629">
        <v>2</v>
      </c>
      <c r="O1235" s="629">
        <v>670</v>
      </c>
      <c r="P1235" s="642">
        <v>2.0180722891566263</v>
      </c>
      <c r="Q1235" s="630">
        <v>335</v>
      </c>
    </row>
    <row r="1236" spans="1:17" ht="14.4" customHeight="1" x14ac:dyDescent="0.3">
      <c r="A1236" s="625" t="s">
        <v>6483</v>
      </c>
      <c r="B1236" s="626" t="s">
        <v>5360</v>
      </c>
      <c r="C1236" s="626" t="s">
        <v>5377</v>
      </c>
      <c r="D1236" s="626" t="s">
        <v>5500</v>
      </c>
      <c r="E1236" s="626" t="s">
        <v>5501</v>
      </c>
      <c r="F1236" s="629">
        <v>2</v>
      </c>
      <c r="G1236" s="629">
        <v>1700</v>
      </c>
      <c r="H1236" s="629">
        <v>1</v>
      </c>
      <c r="I1236" s="629">
        <v>850</v>
      </c>
      <c r="J1236" s="629">
        <v>2</v>
      </c>
      <c r="K1236" s="629">
        <v>1704</v>
      </c>
      <c r="L1236" s="629">
        <v>1.0023529411764707</v>
      </c>
      <c r="M1236" s="629">
        <v>852</v>
      </c>
      <c r="N1236" s="629">
        <v>4</v>
      </c>
      <c r="O1236" s="629">
        <v>2812</v>
      </c>
      <c r="P1236" s="642">
        <v>1.6541176470588235</v>
      </c>
      <c r="Q1236" s="630">
        <v>703</v>
      </c>
    </row>
    <row r="1237" spans="1:17" ht="14.4" customHeight="1" x14ac:dyDescent="0.3">
      <c r="A1237" s="625" t="s">
        <v>6483</v>
      </c>
      <c r="B1237" s="626" t="s">
        <v>5360</v>
      </c>
      <c r="C1237" s="626" t="s">
        <v>5377</v>
      </c>
      <c r="D1237" s="626" t="s">
        <v>5394</v>
      </c>
      <c r="E1237" s="626" t="s">
        <v>5395</v>
      </c>
      <c r="F1237" s="629">
        <v>1</v>
      </c>
      <c r="G1237" s="629">
        <v>603</v>
      </c>
      <c r="H1237" s="629">
        <v>1</v>
      </c>
      <c r="I1237" s="629">
        <v>603</v>
      </c>
      <c r="J1237" s="629"/>
      <c r="K1237" s="629"/>
      <c r="L1237" s="629"/>
      <c r="M1237" s="629"/>
      <c r="N1237" s="629">
        <v>1</v>
      </c>
      <c r="O1237" s="629">
        <v>606</v>
      </c>
      <c r="P1237" s="642">
        <v>1.0049751243781095</v>
      </c>
      <c r="Q1237" s="630">
        <v>606</v>
      </c>
    </row>
    <row r="1238" spans="1:17" ht="14.4" customHeight="1" x14ac:dyDescent="0.3">
      <c r="A1238" s="625" t="s">
        <v>6483</v>
      </c>
      <c r="B1238" s="626" t="s">
        <v>5360</v>
      </c>
      <c r="C1238" s="626" t="s">
        <v>5377</v>
      </c>
      <c r="D1238" s="626" t="s">
        <v>5404</v>
      </c>
      <c r="E1238" s="626" t="s">
        <v>5405</v>
      </c>
      <c r="F1238" s="629">
        <v>132</v>
      </c>
      <c r="G1238" s="629">
        <v>30360</v>
      </c>
      <c r="H1238" s="629">
        <v>1</v>
      </c>
      <c r="I1238" s="629">
        <v>230</v>
      </c>
      <c r="J1238" s="629">
        <v>93</v>
      </c>
      <c r="K1238" s="629">
        <v>21483</v>
      </c>
      <c r="L1238" s="629">
        <v>0.70760869565217388</v>
      </c>
      <c r="M1238" s="629">
        <v>231</v>
      </c>
      <c r="N1238" s="629">
        <v>184</v>
      </c>
      <c r="O1238" s="629">
        <v>42688</v>
      </c>
      <c r="P1238" s="642">
        <v>1.406060606060606</v>
      </c>
      <c r="Q1238" s="630">
        <v>232</v>
      </c>
    </row>
    <row r="1239" spans="1:17" ht="14.4" customHeight="1" x14ac:dyDescent="0.3">
      <c r="A1239" s="625" t="s">
        <v>6483</v>
      </c>
      <c r="B1239" s="626" t="s">
        <v>5360</v>
      </c>
      <c r="C1239" s="626" t="s">
        <v>5377</v>
      </c>
      <c r="D1239" s="626" t="s">
        <v>5406</v>
      </c>
      <c r="E1239" s="626" t="s">
        <v>5407</v>
      </c>
      <c r="F1239" s="629">
        <v>11</v>
      </c>
      <c r="G1239" s="629">
        <v>1881</v>
      </c>
      <c r="H1239" s="629">
        <v>1</v>
      </c>
      <c r="I1239" s="629">
        <v>171</v>
      </c>
      <c r="J1239" s="629">
        <v>8</v>
      </c>
      <c r="K1239" s="629">
        <v>1376</v>
      </c>
      <c r="L1239" s="629">
        <v>0.73152578415736313</v>
      </c>
      <c r="M1239" s="629">
        <v>172</v>
      </c>
      <c r="N1239" s="629">
        <v>5</v>
      </c>
      <c r="O1239" s="629">
        <v>860</v>
      </c>
      <c r="P1239" s="642">
        <v>0.45720361509835195</v>
      </c>
      <c r="Q1239" s="630">
        <v>172</v>
      </c>
    </row>
    <row r="1240" spans="1:17" ht="14.4" customHeight="1" x14ac:dyDescent="0.3">
      <c r="A1240" s="625" t="s">
        <v>6483</v>
      </c>
      <c r="B1240" s="626" t="s">
        <v>5360</v>
      </c>
      <c r="C1240" s="626" t="s">
        <v>5377</v>
      </c>
      <c r="D1240" s="626" t="s">
        <v>5408</v>
      </c>
      <c r="E1240" s="626" t="s">
        <v>5409</v>
      </c>
      <c r="F1240" s="629">
        <v>241</v>
      </c>
      <c r="G1240" s="629">
        <v>19280</v>
      </c>
      <c r="H1240" s="629">
        <v>1</v>
      </c>
      <c r="I1240" s="629">
        <v>80</v>
      </c>
      <c r="J1240" s="629">
        <v>183</v>
      </c>
      <c r="K1240" s="629">
        <v>14823</v>
      </c>
      <c r="L1240" s="629">
        <v>0.76882780082987556</v>
      </c>
      <c r="M1240" s="629">
        <v>81</v>
      </c>
      <c r="N1240" s="629">
        <v>284</v>
      </c>
      <c r="O1240" s="629">
        <v>23288</v>
      </c>
      <c r="P1240" s="642">
        <v>1.2078838174273858</v>
      </c>
      <c r="Q1240" s="630">
        <v>82</v>
      </c>
    </row>
    <row r="1241" spans="1:17" ht="14.4" customHeight="1" x14ac:dyDescent="0.3">
      <c r="A1241" s="625" t="s">
        <v>6483</v>
      </c>
      <c r="B1241" s="626" t="s">
        <v>5360</v>
      </c>
      <c r="C1241" s="626" t="s">
        <v>5377</v>
      </c>
      <c r="D1241" s="626" t="s">
        <v>5502</v>
      </c>
      <c r="E1241" s="626" t="s">
        <v>5503</v>
      </c>
      <c r="F1241" s="629">
        <v>83</v>
      </c>
      <c r="G1241" s="629">
        <v>43326</v>
      </c>
      <c r="H1241" s="629">
        <v>1</v>
      </c>
      <c r="I1241" s="629">
        <v>522</v>
      </c>
      <c r="J1241" s="629">
        <v>54</v>
      </c>
      <c r="K1241" s="629">
        <v>28242</v>
      </c>
      <c r="L1241" s="629">
        <v>0.65184877440797673</v>
      </c>
      <c r="M1241" s="629">
        <v>523</v>
      </c>
      <c r="N1241" s="629">
        <v>104</v>
      </c>
      <c r="O1241" s="629">
        <v>54496</v>
      </c>
      <c r="P1241" s="642">
        <v>1.2578128606379542</v>
      </c>
      <c r="Q1241" s="630">
        <v>524</v>
      </c>
    </row>
    <row r="1242" spans="1:17" ht="14.4" customHeight="1" x14ac:dyDescent="0.3">
      <c r="A1242" s="625" t="s">
        <v>6483</v>
      </c>
      <c r="B1242" s="626" t="s">
        <v>5360</v>
      </c>
      <c r="C1242" s="626" t="s">
        <v>5377</v>
      </c>
      <c r="D1242" s="626" t="s">
        <v>5410</v>
      </c>
      <c r="E1242" s="626" t="s">
        <v>5411</v>
      </c>
      <c r="F1242" s="629">
        <v>5</v>
      </c>
      <c r="G1242" s="629">
        <v>1620</v>
      </c>
      <c r="H1242" s="629">
        <v>1</v>
      </c>
      <c r="I1242" s="629">
        <v>324</v>
      </c>
      <c r="J1242" s="629">
        <v>2</v>
      </c>
      <c r="K1242" s="629">
        <v>652</v>
      </c>
      <c r="L1242" s="629">
        <v>0.40246913580246912</v>
      </c>
      <c r="M1242" s="629">
        <v>326</v>
      </c>
      <c r="N1242" s="629">
        <v>23</v>
      </c>
      <c r="O1242" s="629">
        <v>7521</v>
      </c>
      <c r="P1242" s="642">
        <v>4.6425925925925924</v>
      </c>
      <c r="Q1242" s="630">
        <v>327</v>
      </c>
    </row>
    <row r="1243" spans="1:17" ht="14.4" customHeight="1" x14ac:dyDescent="0.3">
      <c r="A1243" s="625" t="s">
        <v>6483</v>
      </c>
      <c r="B1243" s="626" t="s">
        <v>5360</v>
      </c>
      <c r="C1243" s="626" t="s">
        <v>5377</v>
      </c>
      <c r="D1243" s="626" t="s">
        <v>5504</v>
      </c>
      <c r="E1243" s="626" t="s">
        <v>5505</v>
      </c>
      <c r="F1243" s="629">
        <v>58</v>
      </c>
      <c r="G1243" s="629">
        <v>42456</v>
      </c>
      <c r="H1243" s="629">
        <v>1</v>
      </c>
      <c r="I1243" s="629">
        <v>732</v>
      </c>
      <c r="J1243" s="629">
        <v>22</v>
      </c>
      <c r="K1243" s="629">
        <v>16126</v>
      </c>
      <c r="L1243" s="629">
        <v>0.37982852835877146</v>
      </c>
      <c r="M1243" s="629">
        <v>733</v>
      </c>
      <c r="N1243" s="629">
        <v>31</v>
      </c>
      <c r="O1243" s="629">
        <v>22754</v>
      </c>
      <c r="P1243" s="642">
        <v>0.53594309402675711</v>
      </c>
      <c r="Q1243" s="630">
        <v>734</v>
      </c>
    </row>
    <row r="1244" spans="1:17" ht="14.4" customHeight="1" x14ac:dyDescent="0.3">
      <c r="A1244" s="625" t="s">
        <v>6483</v>
      </c>
      <c r="B1244" s="626" t="s">
        <v>5360</v>
      </c>
      <c r="C1244" s="626" t="s">
        <v>5377</v>
      </c>
      <c r="D1244" s="626" t="s">
        <v>5414</v>
      </c>
      <c r="E1244" s="626" t="s">
        <v>5415</v>
      </c>
      <c r="F1244" s="629">
        <v>1</v>
      </c>
      <c r="G1244" s="629">
        <v>155</v>
      </c>
      <c r="H1244" s="629">
        <v>1</v>
      </c>
      <c r="I1244" s="629">
        <v>155</v>
      </c>
      <c r="J1244" s="629">
        <v>5</v>
      </c>
      <c r="K1244" s="629">
        <v>780</v>
      </c>
      <c r="L1244" s="629">
        <v>5.032258064516129</v>
      </c>
      <c r="M1244" s="629">
        <v>156</v>
      </c>
      <c r="N1244" s="629"/>
      <c r="O1244" s="629"/>
      <c r="P1244" s="642"/>
      <c r="Q1244" s="630"/>
    </row>
    <row r="1245" spans="1:17" ht="14.4" customHeight="1" x14ac:dyDescent="0.3">
      <c r="A1245" s="625" t="s">
        <v>6483</v>
      </c>
      <c r="B1245" s="626" t="s">
        <v>5360</v>
      </c>
      <c r="C1245" s="626" t="s">
        <v>5377</v>
      </c>
      <c r="D1245" s="626" t="s">
        <v>5418</v>
      </c>
      <c r="E1245" s="626" t="s">
        <v>5407</v>
      </c>
      <c r="F1245" s="629">
        <v>30</v>
      </c>
      <c r="G1245" s="629">
        <v>6150</v>
      </c>
      <c r="H1245" s="629">
        <v>1</v>
      </c>
      <c r="I1245" s="629">
        <v>205</v>
      </c>
      <c r="J1245" s="629">
        <v>25</v>
      </c>
      <c r="K1245" s="629">
        <v>5150</v>
      </c>
      <c r="L1245" s="629">
        <v>0.83739837398373984</v>
      </c>
      <c r="M1245" s="629">
        <v>206</v>
      </c>
      <c r="N1245" s="629">
        <v>35</v>
      </c>
      <c r="O1245" s="629">
        <v>7245</v>
      </c>
      <c r="P1245" s="642">
        <v>1.1780487804878048</v>
      </c>
      <c r="Q1245" s="630">
        <v>207</v>
      </c>
    </row>
    <row r="1246" spans="1:17" ht="14.4" customHeight="1" x14ac:dyDescent="0.3">
      <c r="A1246" s="625" t="s">
        <v>6483</v>
      </c>
      <c r="B1246" s="626" t="s">
        <v>5360</v>
      </c>
      <c r="C1246" s="626" t="s">
        <v>5377</v>
      </c>
      <c r="D1246" s="626" t="s">
        <v>5419</v>
      </c>
      <c r="E1246" s="626" t="s">
        <v>5389</v>
      </c>
      <c r="F1246" s="629">
        <v>2</v>
      </c>
      <c r="G1246" s="629">
        <v>864</v>
      </c>
      <c r="H1246" s="629">
        <v>1</v>
      </c>
      <c r="I1246" s="629">
        <v>432</v>
      </c>
      <c r="J1246" s="629">
        <v>1</v>
      </c>
      <c r="K1246" s="629">
        <v>435</v>
      </c>
      <c r="L1246" s="629">
        <v>0.50347222222222221</v>
      </c>
      <c r="M1246" s="629">
        <v>435</v>
      </c>
      <c r="N1246" s="629">
        <v>3</v>
      </c>
      <c r="O1246" s="629">
        <v>1317</v>
      </c>
      <c r="P1246" s="642">
        <v>1.5243055555555556</v>
      </c>
      <c r="Q1246" s="630">
        <v>439</v>
      </c>
    </row>
    <row r="1247" spans="1:17" ht="14.4" customHeight="1" x14ac:dyDescent="0.3">
      <c r="A1247" s="625" t="s">
        <v>6483</v>
      </c>
      <c r="B1247" s="626" t="s">
        <v>5360</v>
      </c>
      <c r="C1247" s="626" t="s">
        <v>5377</v>
      </c>
      <c r="D1247" s="626" t="s">
        <v>5420</v>
      </c>
      <c r="E1247" s="626" t="s">
        <v>5421</v>
      </c>
      <c r="F1247" s="629">
        <v>25</v>
      </c>
      <c r="G1247" s="629">
        <v>7350</v>
      </c>
      <c r="H1247" s="629">
        <v>1</v>
      </c>
      <c r="I1247" s="629">
        <v>294</v>
      </c>
      <c r="J1247" s="629">
        <v>21</v>
      </c>
      <c r="K1247" s="629">
        <v>6195</v>
      </c>
      <c r="L1247" s="629">
        <v>0.84285714285714286</v>
      </c>
      <c r="M1247" s="629">
        <v>295</v>
      </c>
      <c r="N1247" s="629">
        <v>15</v>
      </c>
      <c r="O1247" s="629">
        <v>4440</v>
      </c>
      <c r="P1247" s="642">
        <v>0.60408163265306125</v>
      </c>
      <c r="Q1247" s="630">
        <v>296</v>
      </c>
    </row>
    <row r="1248" spans="1:17" ht="14.4" customHeight="1" x14ac:dyDescent="0.3">
      <c r="A1248" s="625" t="s">
        <v>6483</v>
      </c>
      <c r="B1248" s="626" t="s">
        <v>5360</v>
      </c>
      <c r="C1248" s="626" t="s">
        <v>5377</v>
      </c>
      <c r="D1248" s="626" t="s">
        <v>5422</v>
      </c>
      <c r="E1248" s="626" t="s">
        <v>5423</v>
      </c>
      <c r="F1248" s="629"/>
      <c r="G1248" s="629"/>
      <c r="H1248" s="629"/>
      <c r="I1248" s="629"/>
      <c r="J1248" s="629">
        <v>2</v>
      </c>
      <c r="K1248" s="629">
        <v>638</v>
      </c>
      <c r="L1248" s="629"/>
      <c r="M1248" s="629">
        <v>319</v>
      </c>
      <c r="N1248" s="629">
        <v>2</v>
      </c>
      <c r="O1248" s="629">
        <v>640</v>
      </c>
      <c r="P1248" s="642"/>
      <c r="Q1248" s="630">
        <v>320</v>
      </c>
    </row>
    <row r="1249" spans="1:17" ht="14.4" customHeight="1" x14ac:dyDescent="0.3">
      <c r="A1249" s="625" t="s">
        <v>6483</v>
      </c>
      <c r="B1249" s="626" t="s">
        <v>5360</v>
      </c>
      <c r="C1249" s="626" t="s">
        <v>5377</v>
      </c>
      <c r="D1249" s="626" t="s">
        <v>5424</v>
      </c>
      <c r="E1249" s="626" t="s">
        <v>5415</v>
      </c>
      <c r="F1249" s="629">
        <v>3</v>
      </c>
      <c r="G1249" s="629">
        <v>231</v>
      </c>
      <c r="H1249" s="629">
        <v>1</v>
      </c>
      <c r="I1249" s="629">
        <v>77</v>
      </c>
      <c r="J1249" s="629">
        <v>11</v>
      </c>
      <c r="K1249" s="629">
        <v>858</v>
      </c>
      <c r="L1249" s="629">
        <v>3.7142857142857144</v>
      </c>
      <c r="M1249" s="629">
        <v>78</v>
      </c>
      <c r="N1249" s="629"/>
      <c r="O1249" s="629"/>
      <c r="P1249" s="642"/>
      <c r="Q1249" s="630"/>
    </row>
    <row r="1250" spans="1:17" ht="14.4" customHeight="1" x14ac:dyDescent="0.3">
      <c r="A1250" s="625" t="s">
        <v>6483</v>
      </c>
      <c r="B1250" s="626" t="s">
        <v>5360</v>
      </c>
      <c r="C1250" s="626" t="s">
        <v>5377</v>
      </c>
      <c r="D1250" s="626" t="s">
        <v>5425</v>
      </c>
      <c r="E1250" s="626" t="s">
        <v>5421</v>
      </c>
      <c r="F1250" s="629">
        <v>5</v>
      </c>
      <c r="G1250" s="629">
        <v>1800</v>
      </c>
      <c r="H1250" s="629">
        <v>1</v>
      </c>
      <c r="I1250" s="629">
        <v>360</v>
      </c>
      <c r="J1250" s="629">
        <v>25</v>
      </c>
      <c r="K1250" s="629">
        <v>9050</v>
      </c>
      <c r="L1250" s="629">
        <v>5.0277777777777777</v>
      </c>
      <c r="M1250" s="629">
        <v>362</v>
      </c>
      <c r="N1250" s="629">
        <v>35</v>
      </c>
      <c r="O1250" s="629">
        <v>12775</v>
      </c>
      <c r="P1250" s="642">
        <v>7.0972222222222223</v>
      </c>
      <c r="Q1250" s="630">
        <v>365</v>
      </c>
    </row>
    <row r="1251" spans="1:17" ht="14.4" customHeight="1" x14ac:dyDescent="0.3">
      <c r="A1251" s="625" t="s">
        <v>6483</v>
      </c>
      <c r="B1251" s="626" t="s">
        <v>5360</v>
      </c>
      <c r="C1251" s="626" t="s">
        <v>5377</v>
      </c>
      <c r="D1251" s="626" t="s">
        <v>5426</v>
      </c>
      <c r="E1251" s="626" t="s">
        <v>5427</v>
      </c>
      <c r="F1251" s="629">
        <v>8</v>
      </c>
      <c r="G1251" s="629">
        <v>4384</v>
      </c>
      <c r="H1251" s="629">
        <v>1</v>
      </c>
      <c r="I1251" s="629">
        <v>548</v>
      </c>
      <c r="J1251" s="629">
        <v>26</v>
      </c>
      <c r="K1251" s="629">
        <v>14300</v>
      </c>
      <c r="L1251" s="629">
        <v>3.261861313868613</v>
      </c>
      <c r="M1251" s="629">
        <v>550</v>
      </c>
      <c r="N1251" s="629">
        <v>36</v>
      </c>
      <c r="O1251" s="629">
        <v>19908</v>
      </c>
      <c r="P1251" s="642">
        <v>4.5410583941605838</v>
      </c>
      <c r="Q1251" s="630">
        <v>553</v>
      </c>
    </row>
    <row r="1252" spans="1:17" ht="14.4" customHeight="1" x14ac:dyDescent="0.3">
      <c r="A1252" s="625" t="s">
        <v>6483</v>
      </c>
      <c r="B1252" s="626" t="s">
        <v>5360</v>
      </c>
      <c r="C1252" s="626" t="s">
        <v>5377</v>
      </c>
      <c r="D1252" s="626" t="s">
        <v>5428</v>
      </c>
      <c r="E1252" s="626" t="s">
        <v>5427</v>
      </c>
      <c r="F1252" s="629">
        <v>21</v>
      </c>
      <c r="G1252" s="629">
        <v>10122</v>
      </c>
      <c r="H1252" s="629">
        <v>1</v>
      </c>
      <c r="I1252" s="629">
        <v>482</v>
      </c>
      <c r="J1252" s="629">
        <v>23</v>
      </c>
      <c r="K1252" s="629">
        <v>11109</v>
      </c>
      <c r="L1252" s="629">
        <v>1.0975103734439835</v>
      </c>
      <c r="M1252" s="629">
        <v>483</v>
      </c>
      <c r="N1252" s="629">
        <v>25</v>
      </c>
      <c r="O1252" s="629">
        <v>12100</v>
      </c>
      <c r="P1252" s="642">
        <v>1.1954159257063821</v>
      </c>
      <c r="Q1252" s="630">
        <v>484</v>
      </c>
    </row>
    <row r="1253" spans="1:17" ht="14.4" customHeight="1" x14ac:dyDescent="0.3">
      <c r="A1253" s="625" t="s">
        <v>6483</v>
      </c>
      <c r="B1253" s="626" t="s">
        <v>5360</v>
      </c>
      <c r="C1253" s="626" t="s">
        <v>5377</v>
      </c>
      <c r="D1253" s="626" t="s">
        <v>5429</v>
      </c>
      <c r="E1253" s="626" t="s">
        <v>5430</v>
      </c>
      <c r="F1253" s="629"/>
      <c r="G1253" s="629"/>
      <c r="H1253" s="629"/>
      <c r="I1253" s="629"/>
      <c r="J1253" s="629"/>
      <c r="K1253" s="629"/>
      <c r="L1253" s="629"/>
      <c r="M1253" s="629"/>
      <c r="N1253" s="629">
        <v>2</v>
      </c>
      <c r="O1253" s="629">
        <v>1202</v>
      </c>
      <c r="P1253" s="642"/>
      <c r="Q1253" s="630">
        <v>601</v>
      </c>
    </row>
    <row r="1254" spans="1:17" ht="14.4" customHeight="1" x14ac:dyDescent="0.3">
      <c r="A1254" s="625" t="s">
        <v>6483</v>
      </c>
      <c r="B1254" s="626" t="s">
        <v>5360</v>
      </c>
      <c r="C1254" s="626" t="s">
        <v>5377</v>
      </c>
      <c r="D1254" s="626" t="s">
        <v>5431</v>
      </c>
      <c r="E1254" s="626" t="s">
        <v>5432</v>
      </c>
      <c r="F1254" s="629">
        <v>24</v>
      </c>
      <c r="G1254" s="629">
        <v>2760</v>
      </c>
      <c r="H1254" s="629">
        <v>1</v>
      </c>
      <c r="I1254" s="629">
        <v>115</v>
      </c>
      <c r="J1254" s="629">
        <v>25</v>
      </c>
      <c r="K1254" s="629">
        <v>2900</v>
      </c>
      <c r="L1254" s="629">
        <v>1.0507246376811594</v>
      </c>
      <c r="M1254" s="629">
        <v>116</v>
      </c>
      <c r="N1254" s="629">
        <v>47</v>
      </c>
      <c r="O1254" s="629">
        <v>5452</v>
      </c>
      <c r="P1254" s="642">
        <v>1.9753623188405798</v>
      </c>
      <c r="Q1254" s="630">
        <v>116</v>
      </c>
    </row>
    <row r="1255" spans="1:17" ht="14.4" customHeight="1" x14ac:dyDescent="0.3">
      <c r="A1255" s="625" t="s">
        <v>6483</v>
      </c>
      <c r="B1255" s="626" t="s">
        <v>5360</v>
      </c>
      <c r="C1255" s="626" t="s">
        <v>5377</v>
      </c>
      <c r="D1255" s="626" t="s">
        <v>5507</v>
      </c>
      <c r="E1255" s="626" t="s">
        <v>5508</v>
      </c>
      <c r="F1255" s="629"/>
      <c r="G1255" s="629"/>
      <c r="H1255" s="629"/>
      <c r="I1255" s="629"/>
      <c r="J1255" s="629"/>
      <c r="K1255" s="629"/>
      <c r="L1255" s="629"/>
      <c r="M1255" s="629"/>
      <c r="N1255" s="629">
        <v>2</v>
      </c>
      <c r="O1255" s="629">
        <v>200</v>
      </c>
      <c r="P1255" s="642"/>
      <c r="Q1255" s="630">
        <v>100</v>
      </c>
    </row>
    <row r="1256" spans="1:17" ht="14.4" customHeight="1" x14ac:dyDescent="0.3">
      <c r="A1256" s="625" t="s">
        <v>6483</v>
      </c>
      <c r="B1256" s="626" t="s">
        <v>5360</v>
      </c>
      <c r="C1256" s="626" t="s">
        <v>5377</v>
      </c>
      <c r="D1256" s="626" t="s">
        <v>5433</v>
      </c>
      <c r="E1256" s="626" t="s">
        <v>5434</v>
      </c>
      <c r="F1256" s="629">
        <v>12</v>
      </c>
      <c r="G1256" s="629">
        <v>8100</v>
      </c>
      <c r="H1256" s="629">
        <v>1</v>
      </c>
      <c r="I1256" s="629">
        <v>675</v>
      </c>
      <c r="J1256" s="629">
        <v>10</v>
      </c>
      <c r="K1256" s="629">
        <v>6760</v>
      </c>
      <c r="L1256" s="629">
        <v>0.83456790123456792</v>
      </c>
      <c r="M1256" s="629">
        <v>676</v>
      </c>
      <c r="N1256" s="629">
        <v>7</v>
      </c>
      <c r="O1256" s="629">
        <v>4739</v>
      </c>
      <c r="P1256" s="642">
        <v>0.58506172839506176</v>
      </c>
      <c r="Q1256" s="630">
        <v>677</v>
      </c>
    </row>
    <row r="1257" spans="1:17" ht="14.4" customHeight="1" x14ac:dyDescent="0.3">
      <c r="A1257" s="625" t="s">
        <v>6483</v>
      </c>
      <c r="B1257" s="626" t="s">
        <v>5360</v>
      </c>
      <c r="C1257" s="626" t="s">
        <v>5377</v>
      </c>
      <c r="D1257" s="626" t="s">
        <v>5509</v>
      </c>
      <c r="E1257" s="626" t="s">
        <v>5505</v>
      </c>
      <c r="F1257" s="629">
        <v>55</v>
      </c>
      <c r="G1257" s="629">
        <v>50820</v>
      </c>
      <c r="H1257" s="629">
        <v>1</v>
      </c>
      <c r="I1257" s="629">
        <v>924</v>
      </c>
      <c r="J1257" s="629">
        <v>58</v>
      </c>
      <c r="K1257" s="629">
        <v>53708</v>
      </c>
      <c r="L1257" s="629">
        <v>1.0568280204643841</v>
      </c>
      <c r="M1257" s="629">
        <v>926</v>
      </c>
      <c r="N1257" s="629">
        <v>54</v>
      </c>
      <c r="O1257" s="629">
        <v>50166</v>
      </c>
      <c r="P1257" s="642">
        <v>0.98713105076741436</v>
      </c>
      <c r="Q1257" s="630">
        <v>929</v>
      </c>
    </row>
    <row r="1258" spans="1:17" ht="14.4" customHeight="1" x14ac:dyDescent="0.3">
      <c r="A1258" s="625" t="s">
        <v>6483</v>
      </c>
      <c r="B1258" s="626" t="s">
        <v>5360</v>
      </c>
      <c r="C1258" s="626" t="s">
        <v>5377</v>
      </c>
      <c r="D1258" s="626" t="s">
        <v>5435</v>
      </c>
      <c r="E1258" s="626" t="s">
        <v>5395</v>
      </c>
      <c r="F1258" s="629">
        <v>1</v>
      </c>
      <c r="G1258" s="629">
        <v>517</v>
      </c>
      <c r="H1258" s="629">
        <v>1</v>
      </c>
      <c r="I1258" s="629">
        <v>517</v>
      </c>
      <c r="J1258" s="629"/>
      <c r="K1258" s="629"/>
      <c r="L1258" s="629"/>
      <c r="M1258" s="629"/>
      <c r="N1258" s="629">
        <v>1</v>
      </c>
      <c r="O1258" s="629">
        <v>520</v>
      </c>
      <c r="P1258" s="642">
        <v>1.0058027079303675</v>
      </c>
      <c r="Q1258" s="630">
        <v>520</v>
      </c>
    </row>
    <row r="1259" spans="1:17" ht="14.4" customHeight="1" x14ac:dyDescent="0.3">
      <c r="A1259" s="625" t="s">
        <v>6483</v>
      </c>
      <c r="B1259" s="626" t="s">
        <v>5360</v>
      </c>
      <c r="C1259" s="626" t="s">
        <v>5377</v>
      </c>
      <c r="D1259" s="626" t="s">
        <v>5436</v>
      </c>
      <c r="E1259" s="626" t="s">
        <v>5437</v>
      </c>
      <c r="F1259" s="629"/>
      <c r="G1259" s="629"/>
      <c r="H1259" s="629"/>
      <c r="I1259" s="629"/>
      <c r="J1259" s="629">
        <v>3</v>
      </c>
      <c r="K1259" s="629">
        <v>360</v>
      </c>
      <c r="L1259" s="629"/>
      <c r="M1259" s="629">
        <v>120</v>
      </c>
      <c r="N1259" s="629"/>
      <c r="O1259" s="629"/>
      <c r="P1259" s="642"/>
      <c r="Q1259" s="630"/>
    </row>
    <row r="1260" spans="1:17" ht="14.4" customHeight="1" x14ac:dyDescent="0.3">
      <c r="A1260" s="625" t="s">
        <v>6483</v>
      </c>
      <c r="B1260" s="626" t="s">
        <v>5360</v>
      </c>
      <c r="C1260" s="626" t="s">
        <v>5377</v>
      </c>
      <c r="D1260" s="626" t="s">
        <v>5510</v>
      </c>
      <c r="E1260" s="626" t="s">
        <v>5505</v>
      </c>
      <c r="F1260" s="629">
        <v>10</v>
      </c>
      <c r="G1260" s="629">
        <v>8580</v>
      </c>
      <c r="H1260" s="629">
        <v>1</v>
      </c>
      <c r="I1260" s="629">
        <v>858</v>
      </c>
      <c r="J1260" s="629">
        <v>3</v>
      </c>
      <c r="K1260" s="629">
        <v>2577</v>
      </c>
      <c r="L1260" s="629">
        <v>0.30034965034965033</v>
      </c>
      <c r="M1260" s="629">
        <v>859</v>
      </c>
      <c r="N1260" s="629"/>
      <c r="O1260" s="629"/>
      <c r="P1260" s="642"/>
      <c r="Q1260" s="630"/>
    </row>
    <row r="1261" spans="1:17" ht="14.4" customHeight="1" x14ac:dyDescent="0.3">
      <c r="A1261" s="625" t="s">
        <v>6483</v>
      </c>
      <c r="B1261" s="626" t="s">
        <v>5360</v>
      </c>
      <c r="C1261" s="626" t="s">
        <v>5377</v>
      </c>
      <c r="D1261" s="626" t="s">
        <v>5511</v>
      </c>
      <c r="E1261" s="626" t="s">
        <v>5505</v>
      </c>
      <c r="F1261" s="629"/>
      <c r="G1261" s="629"/>
      <c r="H1261" s="629"/>
      <c r="I1261" s="629"/>
      <c r="J1261" s="629">
        <v>4</v>
      </c>
      <c r="K1261" s="629">
        <v>4036</v>
      </c>
      <c r="L1261" s="629"/>
      <c r="M1261" s="629">
        <v>1009</v>
      </c>
      <c r="N1261" s="629"/>
      <c r="O1261" s="629"/>
      <c r="P1261" s="642"/>
      <c r="Q1261" s="630"/>
    </row>
    <row r="1262" spans="1:17" ht="14.4" customHeight="1" x14ac:dyDescent="0.3">
      <c r="A1262" s="625" t="s">
        <v>6483</v>
      </c>
      <c r="B1262" s="626" t="s">
        <v>5360</v>
      </c>
      <c r="C1262" s="626" t="s">
        <v>5377</v>
      </c>
      <c r="D1262" s="626" t="s">
        <v>5512</v>
      </c>
      <c r="E1262" s="626" t="s">
        <v>5505</v>
      </c>
      <c r="F1262" s="629">
        <v>96</v>
      </c>
      <c r="G1262" s="629">
        <v>76608</v>
      </c>
      <c r="H1262" s="629">
        <v>1</v>
      </c>
      <c r="I1262" s="629">
        <v>798</v>
      </c>
      <c r="J1262" s="629">
        <v>80</v>
      </c>
      <c r="K1262" s="629">
        <v>64000</v>
      </c>
      <c r="L1262" s="629">
        <v>0.83542188805346695</v>
      </c>
      <c r="M1262" s="629">
        <v>800</v>
      </c>
      <c r="N1262" s="629">
        <v>162</v>
      </c>
      <c r="O1262" s="629">
        <v>130086</v>
      </c>
      <c r="P1262" s="642">
        <v>1.6980733082706767</v>
      </c>
      <c r="Q1262" s="630">
        <v>803</v>
      </c>
    </row>
    <row r="1263" spans="1:17" ht="14.4" customHeight="1" x14ac:dyDescent="0.3">
      <c r="A1263" s="625" t="s">
        <v>6483</v>
      </c>
      <c r="B1263" s="626" t="s">
        <v>5360</v>
      </c>
      <c r="C1263" s="626" t="s">
        <v>5377</v>
      </c>
      <c r="D1263" s="626" t="s">
        <v>5444</v>
      </c>
      <c r="E1263" s="626" t="s">
        <v>5434</v>
      </c>
      <c r="F1263" s="629"/>
      <c r="G1263" s="629"/>
      <c r="H1263" s="629"/>
      <c r="I1263" s="629"/>
      <c r="J1263" s="629">
        <v>8</v>
      </c>
      <c r="K1263" s="629">
        <v>5944</v>
      </c>
      <c r="L1263" s="629"/>
      <c r="M1263" s="629">
        <v>743</v>
      </c>
      <c r="N1263" s="629">
        <v>8</v>
      </c>
      <c r="O1263" s="629">
        <v>5968</v>
      </c>
      <c r="P1263" s="642"/>
      <c r="Q1263" s="630">
        <v>746</v>
      </c>
    </row>
    <row r="1264" spans="1:17" ht="14.4" customHeight="1" x14ac:dyDescent="0.3">
      <c r="A1264" s="625" t="s">
        <v>6483</v>
      </c>
      <c r="B1264" s="626" t="s">
        <v>5360</v>
      </c>
      <c r="C1264" s="626" t="s">
        <v>5377</v>
      </c>
      <c r="D1264" s="626" t="s">
        <v>5445</v>
      </c>
      <c r="E1264" s="626" t="s">
        <v>5423</v>
      </c>
      <c r="F1264" s="629">
        <v>1</v>
      </c>
      <c r="G1264" s="629">
        <v>384</v>
      </c>
      <c r="H1264" s="629">
        <v>1</v>
      </c>
      <c r="I1264" s="629">
        <v>384</v>
      </c>
      <c r="J1264" s="629">
        <v>3</v>
      </c>
      <c r="K1264" s="629">
        <v>1158</v>
      </c>
      <c r="L1264" s="629">
        <v>3.015625</v>
      </c>
      <c r="M1264" s="629">
        <v>386</v>
      </c>
      <c r="N1264" s="629">
        <v>3</v>
      </c>
      <c r="O1264" s="629">
        <v>1167</v>
      </c>
      <c r="P1264" s="642">
        <v>3.0390625</v>
      </c>
      <c r="Q1264" s="630">
        <v>389</v>
      </c>
    </row>
    <row r="1265" spans="1:17" ht="14.4" customHeight="1" x14ac:dyDescent="0.3">
      <c r="A1265" s="625" t="s">
        <v>6483</v>
      </c>
      <c r="B1265" s="626" t="s">
        <v>5360</v>
      </c>
      <c r="C1265" s="626" t="s">
        <v>5377</v>
      </c>
      <c r="D1265" s="626" t="s">
        <v>5446</v>
      </c>
      <c r="E1265" s="626" t="s">
        <v>5447</v>
      </c>
      <c r="F1265" s="629">
        <v>8</v>
      </c>
      <c r="G1265" s="629">
        <v>880</v>
      </c>
      <c r="H1265" s="629">
        <v>1</v>
      </c>
      <c r="I1265" s="629">
        <v>110</v>
      </c>
      <c r="J1265" s="629">
        <v>23</v>
      </c>
      <c r="K1265" s="629">
        <v>2553</v>
      </c>
      <c r="L1265" s="629">
        <v>2.9011363636363638</v>
      </c>
      <c r="M1265" s="629">
        <v>111</v>
      </c>
      <c r="N1265" s="629">
        <v>41</v>
      </c>
      <c r="O1265" s="629">
        <v>4592</v>
      </c>
      <c r="P1265" s="642">
        <v>5.2181818181818178</v>
      </c>
      <c r="Q1265" s="630">
        <v>112</v>
      </c>
    </row>
    <row r="1266" spans="1:17" ht="14.4" customHeight="1" x14ac:dyDescent="0.3">
      <c r="A1266" s="625" t="s">
        <v>6483</v>
      </c>
      <c r="B1266" s="626" t="s">
        <v>5360</v>
      </c>
      <c r="C1266" s="626" t="s">
        <v>5377</v>
      </c>
      <c r="D1266" s="626" t="s">
        <v>5450</v>
      </c>
      <c r="E1266" s="626" t="s">
        <v>5449</v>
      </c>
      <c r="F1266" s="629">
        <v>1</v>
      </c>
      <c r="G1266" s="629">
        <v>426</v>
      </c>
      <c r="H1266" s="629">
        <v>1</v>
      </c>
      <c r="I1266" s="629">
        <v>426</v>
      </c>
      <c r="J1266" s="629"/>
      <c r="K1266" s="629"/>
      <c r="L1266" s="629"/>
      <c r="M1266" s="629"/>
      <c r="N1266" s="629"/>
      <c r="O1266" s="629"/>
      <c r="P1266" s="642"/>
      <c r="Q1266" s="630"/>
    </row>
    <row r="1267" spans="1:17" ht="14.4" customHeight="1" x14ac:dyDescent="0.3">
      <c r="A1267" s="625" t="s">
        <v>6483</v>
      </c>
      <c r="B1267" s="626" t="s">
        <v>5360</v>
      </c>
      <c r="C1267" s="626" t="s">
        <v>5377</v>
      </c>
      <c r="D1267" s="626" t="s">
        <v>5462</v>
      </c>
      <c r="E1267" s="626" t="s">
        <v>5463</v>
      </c>
      <c r="F1267" s="629"/>
      <c r="G1267" s="629"/>
      <c r="H1267" s="629"/>
      <c r="I1267" s="629"/>
      <c r="J1267" s="629">
        <v>1</v>
      </c>
      <c r="K1267" s="629">
        <v>107</v>
      </c>
      <c r="L1267" s="629"/>
      <c r="M1267" s="629">
        <v>107</v>
      </c>
      <c r="N1267" s="629">
        <v>1</v>
      </c>
      <c r="O1267" s="629">
        <v>108</v>
      </c>
      <c r="P1267" s="642"/>
      <c r="Q1267" s="630">
        <v>108</v>
      </c>
    </row>
    <row r="1268" spans="1:17" ht="14.4" customHeight="1" x14ac:dyDescent="0.3">
      <c r="A1268" s="625" t="s">
        <v>6483</v>
      </c>
      <c r="B1268" s="626" t="s">
        <v>5360</v>
      </c>
      <c r="C1268" s="626" t="s">
        <v>5377</v>
      </c>
      <c r="D1268" s="626" t="s">
        <v>5466</v>
      </c>
      <c r="E1268" s="626" t="s">
        <v>5467</v>
      </c>
      <c r="F1268" s="629"/>
      <c r="G1268" s="629"/>
      <c r="H1268" s="629"/>
      <c r="I1268" s="629"/>
      <c r="J1268" s="629"/>
      <c r="K1268" s="629"/>
      <c r="L1268" s="629"/>
      <c r="M1268" s="629"/>
      <c r="N1268" s="629">
        <v>1</v>
      </c>
      <c r="O1268" s="629">
        <v>0</v>
      </c>
      <c r="P1268" s="642"/>
      <c r="Q1268" s="630">
        <v>0</v>
      </c>
    </row>
    <row r="1269" spans="1:17" ht="14.4" customHeight="1" x14ac:dyDescent="0.3">
      <c r="A1269" s="625" t="s">
        <v>6484</v>
      </c>
      <c r="B1269" s="626" t="s">
        <v>5360</v>
      </c>
      <c r="C1269" s="626" t="s">
        <v>5377</v>
      </c>
      <c r="D1269" s="626" t="s">
        <v>5378</v>
      </c>
      <c r="E1269" s="626" t="s">
        <v>5379</v>
      </c>
      <c r="F1269" s="629"/>
      <c r="G1269" s="629"/>
      <c r="H1269" s="629"/>
      <c r="I1269" s="629"/>
      <c r="J1269" s="629"/>
      <c r="K1269" s="629"/>
      <c r="L1269" s="629"/>
      <c r="M1269" s="629"/>
      <c r="N1269" s="629">
        <v>1</v>
      </c>
      <c r="O1269" s="629">
        <v>0</v>
      </c>
      <c r="P1269" s="642"/>
      <c r="Q1269" s="630">
        <v>0</v>
      </c>
    </row>
    <row r="1270" spans="1:17" ht="14.4" customHeight="1" x14ac:dyDescent="0.3">
      <c r="A1270" s="625" t="s">
        <v>6484</v>
      </c>
      <c r="B1270" s="626" t="s">
        <v>5360</v>
      </c>
      <c r="C1270" s="626" t="s">
        <v>5377</v>
      </c>
      <c r="D1270" s="626" t="s">
        <v>5382</v>
      </c>
      <c r="E1270" s="626" t="s">
        <v>5383</v>
      </c>
      <c r="F1270" s="629">
        <v>1</v>
      </c>
      <c r="G1270" s="629">
        <v>34</v>
      </c>
      <c r="H1270" s="629">
        <v>1</v>
      </c>
      <c r="I1270" s="629">
        <v>34</v>
      </c>
      <c r="J1270" s="629">
        <v>1</v>
      </c>
      <c r="K1270" s="629">
        <v>34</v>
      </c>
      <c r="L1270" s="629">
        <v>1</v>
      </c>
      <c r="M1270" s="629">
        <v>34</v>
      </c>
      <c r="N1270" s="629"/>
      <c r="O1270" s="629"/>
      <c r="P1270" s="642"/>
      <c r="Q1270" s="630"/>
    </row>
    <row r="1271" spans="1:17" ht="14.4" customHeight="1" x14ac:dyDescent="0.3">
      <c r="A1271" s="625" t="s">
        <v>6484</v>
      </c>
      <c r="B1271" s="626" t="s">
        <v>5360</v>
      </c>
      <c r="C1271" s="626" t="s">
        <v>5377</v>
      </c>
      <c r="D1271" s="626" t="s">
        <v>5500</v>
      </c>
      <c r="E1271" s="626" t="s">
        <v>5501</v>
      </c>
      <c r="F1271" s="629"/>
      <c r="G1271" s="629"/>
      <c r="H1271" s="629"/>
      <c r="I1271" s="629"/>
      <c r="J1271" s="629">
        <v>1</v>
      </c>
      <c r="K1271" s="629">
        <v>852</v>
      </c>
      <c r="L1271" s="629"/>
      <c r="M1271" s="629">
        <v>852</v>
      </c>
      <c r="N1271" s="629"/>
      <c r="O1271" s="629"/>
      <c r="P1271" s="642"/>
      <c r="Q1271" s="630"/>
    </row>
    <row r="1272" spans="1:17" ht="14.4" customHeight="1" x14ac:dyDescent="0.3">
      <c r="A1272" s="625" t="s">
        <v>6484</v>
      </c>
      <c r="B1272" s="626" t="s">
        <v>5360</v>
      </c>
      <c r="C1272" s="626" t="s">
        <v>5377</v>
      </c>
      <c r="D1272" s="626" t="s">
        <v>5400</v>
      </c>
      <c r="E1272" s="626" t="s">
        <v>5401</v>
      </c>
      <c r="F1272" s="629"/>
      <c r="G1272" s="629"/>
      <c r="H1272" s="629"/>
      <c r="I1272" s="629"/>
      <c r="J1272" s="629"/>
      <c r="K1272" s="629"/>
      <c r="L1272" s="629"/>
      <c r="M1272" s="629"/>
      <c r="N1272" s="629">
        <v>1</v>
      </c>
      <c r="O1272" s="629">
        <v>635</v>
      </c>
      <c r="P1272" s="642"/>
      <c r="Q1272" s="630">
        <v>635</v>
      </c>
    </row>
    <row r="1273" spans="1:17" ht="14.4" customHeight="1" x14ac:dyDescent="0.3">
      <c r="A1273" s="625" t="s">
        <v>6484</v>
      </c>
      <c r="B1273" s="626" t="s">
        <v>5360</v>
      </c>
      <c r="C1273" s="626" t="s">
        <v>5377</v>
      </c>
      <c r="D1273" s="626" t="s">
        <v>5404</v>
      </c>
      <c r="E1273" s="626" t="s">
        <v>5405</v>
      </c>
      <c r="F1273" s="629">
        <v>100</v>
      </c>
      <c r="G1273" s="629">
        <v>23000</v>
      </c>
      <c r="H1273" s="629">
        <v>1</v>
      </c>
      <c r="I1273" s="629">
        <v>230</v>
      </c>
      <c r="J1273" s="629">
        <v>219</v>
      </c>
      <c r="K1273" s="629">
        <v>50589</v>
      </c>
      <c r="L1273" s="629">
        <v>2.1995217391304349</v>
      </c>
      <c r="M1273" s="629">
        <v>231</v>
      </c>
      <c r="N1273" s="629">
        <v>242</v>
      </c>
      <c r="O1273" s="629">
        <v>56144</v>
      </c>
      <c r="P1273" s="642">
        <v>2.4410434782608696</v>
      </c>
      <c r="Q1273" s="630">
        <v>232</v>
      </c>
    </row>
    <row r="1274" spans="1:17" ht="14.4" customHeight="1" x14ac:dyDescent="0.3">
      <c r="A1274" s="625" t="s">
        <v>6484</v>
      </c>
      <c r="B1274" s="626" t="s">
        <v>5360</v>
      </c>
      <c r="C1274" s="626" t="s">
        <v>5377</v>
      </c>
      <c r="D1274" s="626" t="s">
        <v>5406</v>
      </c>
      <c r="E1274" s="626" t="s">
        <v>5407</v>
      </c>
      <c r="F1274" s="629"/>
      <c r="G1274" s="629"/>
      <c r="H1274" s="629"/>
      <c r="I1274" s="629"/>
      <c r="J1274" s="629">
        <v>3</v>
      </c>
      <c r="K1274" s="629">
        <v>516</v>
      </c>
      <c r="L1274" s="629"/>
      <c r="M1274" s="629">
        <v>172</v>
      </c>
      <c r="N1274" s="629"/>
      <c r="O1274" s="629"/>
      <c r="P1274" s="642"/>
      <c r="Q1274" s="630"/>
    </row>
    <row r="1275" spans="1:17" ht="14.4" customHeight="1" x14ac:dyDescent="0.3">
      <c r="A1275" s="625" t="s">
        <v>6484</v>
      </c>
      <c r="B1275" s="626" t="s">
        <v>5360</v>
      </c>
      <c r="C1275" s="626" t="s">
        <v>5377</v>
      </c>
      <c r="D1275" s="626" t="s">
        <v>5408</v>
      </c>
      <c r="E1275" s="626" t="s">
        <v>5409</v>
      </c>
      <c r="F1275" s="629"/>
      <c r="G1275" s="629"/>
      <c r="H1275" s="629"/>
      <c r="I1275" s="629"/>
      <c r="J1275" s="629">
        <v>15</v>
      </c>
      <c r="K1275" s="629">
        <v>1215</v>
      </c>
      <c r="L1275" s="629"/>
      <c r="M1275" s="629">
        <v>81</v>
      </c>
      <c r="N1275" s="629">
        <v>14</v>
      </c>
      <c r="O1275" s="629">
        <v>1148</v>
      </c>
      <c r="P1275" s="642"/>
      <c r="Q1275" s="630">
        <v>82</v>
      </c>
    </row>
    <row r="1276" spans="1:17" ht="14.4" customHeight="1" x14ac:dyDescent="0.3">
      <c r="A1276" s="625" t="s">
        <v>6484</v>
      </c>
      <c r="B1276" s="626" t="s">
        <v>5360</v>
      </c>
      <c r="C1276" s="626" t="s">
        <v>5377</v>
      </c>
      <c r="D1276" s="626" t="s">
        <v>5410</v>
      </c>
      <c r="E1276" s="626" t="s">
        <v>5411</v>
      </c>
      <c r="F1276" s="629">
        <v>5</v>
      </c>
      <c r="G1276" s="629">
        <v>1620</v>
      </c>
      <c r="H1276" s="629">
        <v>1</v>
      </c>
      <c r="I1276" s="629">
        <v>324</v>
      </c>
      <c r="J1276" s="629">
        <v>4</v>
      </c>
      <c r="K1276" s="629">
        <v>1304</v>
      </c>
      <c r="L1276" s="629">
        <v>0.80493827160493825</v>
      </c>
      <c r="M1276" s="629">
        <v>326</v>
      </c>
      <c r="N1276" s="629">
        <v>3</v>
      </c>
      <c r="O1276" s="629">
        <v>981</v>
      </c>
      <c r="P1276" s="642">
        <v>0.60555555555555551</v>
      </c>
      <c r="Q1276" s="630">
        <v>327</v>
      </c>
    </row>
    <row r="1277" spans="1:17" ht="14.4" customHeight="1" x14ac:dyDescent="0.3">
      <c r="A1277" s="625" t="s">
        <v>6484</v>
      </c>
      <c r="B1277" s="626" t="s">
        <v>5360</v>
      </c>
      <c r="C1277" s="626" t="s">
        <v>5377</v>
      </c>
      <c r="D1277" s="626" t="s">
        <v>5504</v>
      </c>
      <c r="E1277" s="626" t="s">
        <v>5505</v>
      </c>
      <c r="F1277" s="629"/>
      <c r="G1277" s="629"/>
      <c r="H1277" s="629"/>
      <c r="I1277" s="629"/>
      <c r="J1277" s="629">
        <v>8</v>
      </c>
      <c r="K1277" s="629">
        <v>5864</v>
      </c>
      <c r="L1277" s="629"/>
      <c r="M1277" s="629">
        <v>733</v>
      </c>
      <c r="N1277" s="629">
        <v>2</v>
      </c>
      <c r="O1277" s="629">
        <v>1468</v>
      </c>
      <c r="P1277" s="642"/>
      <c r="Q1277" s="630">
        <v>734</v>
      </c>
    </row>
    <row r="1278" spans="1:17" ht="14.4" customHeight="1" x14ac:dyDescent="0.3">
      <c r="A1278" s="625" t="s">
        <v>6484</v>
      </c>
      <c r="B1278" s="626" t="s">
        <v>5360</v>
      </c>
      <c r="C1278" s="626" t="s">
        <v>5377</v>
      </c>
      <c r="D1278" s="626" t="s">
        <v>5414</v>
      </c>
      <c r="E1278" s="626" t="s">
        <v>5415</v>
      </c>
      <c r="F1278" s="629"/>
      <c r="G1278" s="629"/>
      <c r="H1278" s="629"/>
      <c r="I1278" s="629"/>
      <c r="J1278" s="629">
        <v>1</v>
      </c>
      <c r="K1278" s="629">
        <v>156</v>
      </c>
      <c r="L1278" s="629"/>
      <c r="M1278" s="629">
        <v>156</v>
      </c>
      <c r="N1278" s="629"/>
      <c r="O1278" s="629"/>
      <c r="P1278" s="642"/>
      <c r="Q1278" s="630"/>
    </row>
    <row r="1279" spans="1:17" ht="14.4" customHeight="1" x14ac:dyDescent="0.3">
      <c r="A1279" s="625" t="s">
        <v>6484</v>
      </c>
      <c r="B1279" s="626" t="s">
        <v>5360</v>
      </c>
      <c r="C1279" s="626" t="s">
        <v>5377</v>
      </c>
      <c r="D1279" s="626" t="s">
        <v>5418</v>
      </c>
      <c r="E1279" s="626" t="s">
        <v>5407</v>
      </c>
      <c r="F1279" s="629"/>
      <c r="G1279" s="629"/>
      <c r="H1279" s="629"/>
      <c r="I1279" s="629"/>
      <c r="J1279" s="629"/>
      <c r="K1279" s="629"/>
      <c r="L1279" s="629"/>
      <c r="M1279" s="629"/>
      <c r="N1279" s="629">
        <v>2</v>
      </c>
      <c r="O1279" s="629">
        <v>414</v>
      </c>
      <c r="P1279" s="642"/>
      <c r="Q1279" s="630">
        <v>207</v>
      </c>
    </row>
    <row r="1280" spans="1:17" ht="14.4" customHeight="1" x14ac:dyDescent="0.3">
      <c r="A1280" s="625" t="s">
        <v>6484</v>
      </c>
      <c r="B1280" s="626" t="s">
        <v>5360</v>
      </c>
      <c r="C1280" s="626" t="s">
        <v>5377</v>
      </c>
      <c r="D1280" s="626" t="s">
        <v>5420</v>
      </c>
      <c r="E1280" s="626" t="s">
        <v>5421</v>
      </c>
      <c r="F1280" s="629">
        <v>85</v>
      </c>
      <c r="G1280" s="629">
        <v>24990</v>
      </c>
      <c r="H1280" s="629">
        <v>1</v>
      </c>
      <c r="I1280" s="629">
        <v>294</v>
      </c>
      <c r="J1280" s="629">
        <v>196</v>
      </c>
      <c r="K1280" s="629">
        <v>57820</v>
      </c>
      <c r="L1280" s="629">
        <v>2.3137254901960786</v>
      </c>
      <c r="M1280" s="629">
        <v>295</v>
      </c>
      <c r="N1280" s="629">
        <v>184</v>
      </c>
      <c r="O1280" s="629">
        <v>54464</v>
      </c>
      <c r="P1280" s="642">
        <v>2.1794317727090835</v>
      </c>
      <c r="Q1280" s="630">
        <v>296</v>
      </c>
    </row>
    <row r="1281" spans="1:17" ht="14.4" customHeight="1" x14ac:dyDescent="0.3">
      <c r="A1281" s="625" t="s">
        <v>6484</v>
      </c>
      <c r="B1281" s="626" t="s">
        <v>5360</v>
      </c>
      <c r="C1281" s="626" t="s">
        <v>5377</v>
      </c>
      <c r="D1281" s="626" t="s">
        <v>5422</v>
      </c>
      <c r="E1281" s="626" t="s">
        <v>5423</v>
      </c>
      <c r="F1281" s="629"/>
      <c r="G1281" s="629"/>
      <c r="H1281" s="629"/>
      <c r="I1281" s="629"/>
      <c r="J1281" s="629"/>
      <c r="K1281" s="629"/>
      <c r="L1281" s="629"/>
      <c r="M1281" s="629"/>
      <c r="N1281" s="629">
        <v>2</v>
      </c>
      <c r="O1281" s="629">
        <v>640</v>
      </c>
      <c r="P1281" s="642"/>
      <c r="Q1281" s="630">
        <v>320</v>
      </c>
    </row>
    <row r="1282" spans="1:17" ht="14.4" customHeight="1" x14ac:dyDescent="0.3">
      <c r="A1282" s="625" t="s">
        <v>6484</v>
      </c>
      <c r="B1282" s="626" t="s">
        <v>5360</v>
      </c>
      <c r="C1282" s="626" t="s">
        <v>5377</v>
      </c>
      <c r="D1282" s="626" t="s">
        <v>5424</v>
      </c>
      <c r="E1282" s="626" t="s">
        <v>5415</v>
      </c>
      <c r="F1282" s="629">
        <v>3</v>
      </c>
      <c r="G1282" s="629">
        <v>231</v>
      </c>
      <c r="H1282" s="629">
        <v>1</v>
      </c>
      <c r="I1282" s="629">
        <v>77</v>
      </c>
      <c r="J1282" s="629">
        <v>4</v>
      </c>
      <c r="K1282" s="629">
        <v>312</v>
      </c>
      <c r="L1282" s="629">
        <v>1.3506493506493507</v>
      </c>
      <c r="M1282" s="629">
        <v>78</v>
      </c>
      <c r="N1282" s="629"/>
      <c r="O1282" s="629"/>
      <c r="P1282" s="642"/>
      <c r="Q1282" s="630"/>
    </row>
    <row r="1283" spans="1:17" ht="14.4" customHeight="1" x14ac:dyDescent="0.3">
      <c r="A1283" s="625" t="s">
        <v>6484</v>
      </c>
      <c r="B1283" s="626" t="s">
        <v>5360</v>
      </c>
      <c r="C1283" s="626" t="s">
        <v>5377</v>
      </c>
      <c r="D1283" s="626" t="s">
        <v>5425</v>
      </c>
      <c r="E1283" s="626" t="s">
        <v>5421</v>
      </c>
      <c r="F1283" s="629"/>
      <c r="G1283" s="629"/>
      <c r="H1283" s="629"/>
      <c r="I1283" s="629"/>
      <c r="J1283" s="629">
        <v>9</v>
      </c>
      <c r="K1283" s="629">
        <v>3258</v>
      </c>
      <c r="L1283" s="629"/>
      <c r="M1283" s="629">
        <v>362</v>
      </c>
      <c r="N1283" s="629">
        <v>19</v>
      </c>
      <c r="O1283" s="629">
        <v>6935</v>
      </c>
      <c r="P1283" s="642"/>
      <c r="Q1283" s="630">
        <v>365</v>
      </c>
    </row>
    <row r="1284" spans="1:17" ht="14.4" customHeight="1" x14ac:dyDescent="0.3">
      <c r="A1284" s="625" t="s">
        <v>6484</v>
      </c>
      <c r="B1284" s="626" t="s">
        <v>5360</v>
      </c>
      <c r="C1284" s="626" t="s">
        <v>5377</v>
      </c>
      <c r="D1284" s="626" t="s">
        <v>5426</v>
      </c>
      <c r="E1284" s="626" t="s">
        <v>5427</v>
      </c>
      <c r="F1284" s="629"/>
      <c r="G1284" s="629"/>
      <c r="H1284" s="629"/>
      <c r="I1284" s="629"/>
      <c r="J1284" s="629">
        <v>3</v>
      </c>
      <c r="K1284" s="629">
        <v>1650</v>
      </c>
      <c r="L1284" s="629"/>
      <c r="M1284" s="629">
        <v>550</v>
      </c>
      <c r="N1284" s="629">
        <v>7</v>
      </c>
      <c r="O1284" s="629">
        <v>3871</v>
      </c>
      <c r="P1284" s="642"/>
      <c r="Q1284" s="630">
        <v>553</v>
      </c>
    </row>
    <row r="1285" spans="1:17" ht="14.4" customHeight="1" x14ac:dyDescent="0.3">
      <c r="A1285" s="625" t="s">
        <v>6484</v>
      </c>
      <c r="B1285" s="626" t="s">
        <v>5360</v>
      </c>
      <c r="C1285" s="626" t="s">
        <v>5377</v>
      </c>
      <c r="D1285" s="626" t="s">
        <v>5428</v>
      </c>
      <c r="E1285" s="626" t="s">
        <v>5427</v>
      </c>
      <c r="F1285" s="629">
        <v>2</v>
      </c>
      <c r="G1285" s="629">
        <v>964</v>
      </c>
      <c r="H1285" s="629">
        <v>1</v>
      </c>
      <c r="I1285" s="629">
        <v>482</v>
      </c>
      <c r="J1285" s="629">
        <v>6</v>
      </c>
      <c r="K1285" s="629">
        <v>2898</v>
      </c>
      <c r="L1285" s="629">
        <v>3.0062240663900415</v>
      </c>
      <c r="M1285" s="629">
        <v>483</v>
      </c>
      <c r="N1285" s="629">
        <v>5</v>
      </c>
      <c r="O1285" s="629">
        <v>2420</v>
      </c>
      <c r="P1285" s="642">
        <v>2.5103734439834025</v>
      </c>
      <c r="Q1285" s="630">
        <v>484</v>
      </c>
    </row>
    <row r="1286" spans="1:17" ht="14.4" customHeight="1" x14ac:dyDescent="0.3">
      <c r="A1286" s="625" t="s">
        <v>6484</v>
      </c>
      <c r="B1286" s="626" t="s">
        <v>5360</v>
      </c>
      <c r="C1286" s="626" t="s">
        <v>5377</v>
      </c>
      <c r="D1286" s="626" t="s">
        <v>5431</v>
      </c>
      <c r="E1286" s="626" t="s">
        <v>5432</v>
      </c>
      <c r="F1286" s="629">
        <v>82</v>
      </c>
      <c r="G1286" s="629">
        <v>9430</v>
      </c>
      <c r="H1286" s="629">
        <v>1</v>
      </c>
      <c r="I1286" s="629">
        <v>115</v>
      </c>
      <c r="J1286" s="629">
        <v>201</v>
      </c>
      <c r="K1286" s="629">
        <v>23316</v>
      </c>
      <c r="L1286" s="629">
        <v>2.4725344644750797</v>
      </c>
      <c r="M1286" s="629">
        <v>116</v>
      </c>
      <c r="N1286" s="629">
        <v>200</v>
      </c>
      <c r="O1286" s="629">
        <v>23200</v>
      </c>
      <c r="P1286" s="642">
        <v>2.4602332979851536</v>
      </c>
      <c r="Q1286" s="630">
        <v>116</v>
      </c>
    </row>
    <row r="1287" spans="1:17" ht="14.4" customHeight="1" x14ac:dyDescent="0.3">
      <c r="A1287" s="625" t="s">
        <v>6484</v>
      </c>
      <c r="B1287" s="626" t="s">
        <v>5360</v>
      </c>
      <c r="C1287" s="626" t="s">
        <v>5377</v>
      </c>
      <c r="D1287" s="626" t="s">
        <v>5433</v>
      </c>
      <c r="E1287" s="626" t="s">
        <v>5434</v>
      </c>
      <c r="F1287" s="629">
        <v>3</v>
      </c>
      <c r="G1287" s="629">
        <v>2025</v>
      </c>
      <c r="H1287" s="629">
        <v>1</v>
      </c>
      <c r="I1287" s="629">
        <v>675</v>
      </c>
      <c r="J1287" s="629">
        <v>6</v>
      </c>
      <c r="K1287" s="629">
        <v>4056</v>
      </c>
      <c r="L1287" s="629">
        <v>2.0029629629629628</v>
      </c>
      <c r="M1287" s="629">
        <v>676</v>
      </c>
      <c r="N1287" s="629"/>
      <c r="O1287" s="629"/>
      <c r="P1287" s="642"/>
      <c r="Q1287" s="630"/>
    </row>
    <row r="1288" spans="1:17" ht="14.4" customHeight="1" x14ac:dyDescent="0.3">
      <c r="A1288" s="625" t="s">
        <v>6484</v>
      </c>
      <c r="B1288" s="626" t="s">
        <v>5360</v>
      </c>
      <c r="C1288" s="626" t="s">
        <v>5377</v>
      </c>
      <c r="D1288" s="626" t="s">
        <v>5512</v>
      </c>
      <c r="E1288" s="626" t="s">
        <v>5505</v>
      </c>
      <c r="F1288" s="629"/>
      <c r="G1288" s="629"/>
      <c r="H1288" s="629"/>
      <c r="I1288" s="629"/>
      <c r="J1288" s="629"/>
      <c r="K1288" s="629"/>
      <c r="L1288" s="629"/>
      <c r="M1288" s="629"/>
      <c r="N1288" s="629">
        <v>9</v>
      </c>
      <c r="O1288" s="629">
        <v>7227</v>
      </c>
      <c r="P1288" s="642"/>
      <c r="Q1288" s="630">
        <v>803</v>
      </c>
    </row>
    <row r="1289" spans="1:17" ht="14.4" customHeight="1" x14ac:dyDescent="0.3">
      <c r="A1289" s="625" t="s">
        <v>6484</v>
      </c>
      <c r="B1289" s="626" t="s">
        <v>5360</v>
      </c>
      <c r="C1289" s="626" t="s">
        <v>5377</v>
      </c>
      <c r="D1289" s="626" t="s">
        <v>5444</v>
      </c>
      <c r="E1289" s="626" t="s">
        <v>5434</v>
      </c>
      <c r="F1289" s="629"/>
      <c r="G1289" s="629"/>
      <c r="H1289" s="629"/>
      <c r="I1289" s="629"/>
      <c r="J1289" s="629">
        <v>1</v>
      </c>
      <c r="K1289" s="629">
        <v>743</v>
      </c>
      <c r="L1289" s="629"/>
      <c r="M1289" s="629">
        <v>743</v>
      </c>
      <c r="N1289" s="629">
        <v>3</v>
      </c>
      <c r="O1289" s="629">
        <v>2238</v>
      </c>
      <c r="P1289" s="642"/>
      <c r="Q1289" s="630">
        <v>746</v>
      </c>
    </row>
    <row r="1290" spans="1:17" ht="14.4" customHeight="1" x14ac:dyDescent="0.3">
      <c r="A1290" s="625" t="s">
        <v>6485</v>
      </c>
      <c r="B1290" s="626" t="s">
        <v>5360</v>
      </c>
      <c r="C1290" s="626" t="s">
        <v>5377</v>
      </c>
      <c r="D1290" s="626" t="s">
        <v>5404</v>
      </c>
      <c r="E1290" s="626" t="s">
        <v>5405</v>
      </c>
      <c r="F1290" s="629">
        <v>2</v>
      </c>
      <c r="G1290" s="629">
        <v>460</v>
      </c>
      <c r="H1290" s="629">
        <v>1</v>
      </c>
      <c r="I1290" s="629">
        <v>230</v>
      </c>
      <c r="J1290" s="629">
        <v>1</v>
      </c>
      <c r="K1290" s="629">
        <v>231</v>
      </c>
      <c r="L1290" s="629">
        <v>0.50217391304347825</v>
      </c>
      <c r="M1290" s="629">
        <v>231</v>
      </c>
      <c r="N1290" s="629"/>
      <c r="O1290" s="629"/>
      <c r="P1290" s="642"/>
      <c r="Q1290" s="630"/>
    </row>
    <row r="1291" spans="1:17" ht="14.4" customHeight="1" x14ac:dyDescent="0.3">
      <c r="A1291" s="625" t="s">
        <v>6485</v>
      </c>
      <c r="B1291" s="626" t="s">
        <v>5360</v>
      </c>
      <c r="C1291" s="626" t="s">
        <v>5377</v>
      </c>
      <c r="D1291" s="626" t="s">
        <v>5410</v>
      </c>
      <c r="E1291" s="626" t="s">
        <v>5411</v>
      </c>
      <c r="F1291" s="629">
        <v>1</v>
      </c>
      <c r="G1291" s="629">
        <v>324</v>
      </c>
      <c r="H1291" s="629">
        <v>1</v>
      </c>
      <c r="I1291" s="629">
        <v>324</v>
      </c>
      <c r="J1291" s="629">
        <v>2</v>
      </c>
      <c r="K1291" s="629">
        <v>652</v>
      </c>
      <c r="L1291" s="629">
        <v>2.0123456790123457</v>
      </c>
      <c r="M1291" s="629">
        <v>326</v>
      </c>
      <c r="N1291" s="629">
        <v>3</v>
      </c>
      <c r="O1291" s="629">
        <v>981</v>
      </c>
      <c r="P1291" s="642">
        <v>3.0277777777777777</v>
      </c>
      <c r="Q1291" s="630">
        <v>327</v>
      </c>
    </row>
    <row r="1292" spans="1:17" ht="14.4" customHeight="1" x14ac:dyDescent="0.3">
      <c r="A1292" s="625" t="s">
        <v>6485</v>
      </c>
      <c r="B1292" s="626" t="s">
        <v>5360</v>
      </c>
      <c r="C1292" s="626" t="s">
        <v>5377</v>
      </c>
      <c r="D1292" s="626" t="s">
        <v>5420</v>
      </c>
      <c r="E1292" s="626" t="s">
        <v>5421</v>
      </c>
      <c r="F1292" s="629">
        <v>3</v>
      </c>
      <c r="G1292" s="629">
        <v>882</v>
      </c>
      <c r="H1292" s="629">
        <v>1</v>
      </c>
      <c r="I1292" s="629">
        <v>294</v>
      </c>
      <c r="J1292" s="629"/>
      <c r="K1292" s="629"/>
      <c r="L1292" s="629"/>
      <c r="M1292" s="629"/>
      <c r="N1292" s="629"/>
      <c r="O1292" s="629"/>
      <c r="P1292" s="642"/>
      <c r="Q1292" s="630"/>
    </row>
    <row r="1293" spans="1:17" ht="14.4" customHeight="1" x14ac:dyDescent="0.3">
      <c r="A1293" s="625" t="s">
        <v>6485</v>
      </c>
      <c r="B1293" s="626" t="s">
        <v>5360</v>
      </c>
      <c r="C1293" s="626" t="s">
        <v>5377</v>
      </c>
      <c r="D1293" s="626" t="s">
        <v>5431</v>
      </c>
      <c r="E1293" s="626" t="s">
        <v>5432</v>
      </c>
      <c r="F1293" s="629">
        <v>1</v>
      </c>
      <c r="G1293" s="629">
        <v>115</v>
      </c>
      <c r="H1293" s="629">
        <v>1</v>
      </c>
      <c r="I1293" s="629">
        <v>115</v>
      </c>
      <c r="J1293" s="629"/>
      <c r="K1293" s="629"/>
      <c r="L1293" s="629"/>
      <c r="M1293" s="629"/>
      <c r="N1293" s="629"/>
      <c r="O1293" s="629"/>
      <c r="P1293" s="642"/>
      <c r="Q1293" s="630"/>
    </row>
    <row r="1294" spans="1:17" ht="14.4" customHeight="1" x14ac:dyDescent="0.3">
      <c r="A1294" s="625" t="s">
        <v>6485</v>
      </c>
      <c r="B1294" s="626" t="s">
        <v>5360</v>
      </c>
      <c r="C1294" s="626" t="s">
        <v>5377</v>
      </c>
      <c r="D1294" s="626" t="s">
        <v>5458</v>
      </c>
      <c r="E1294" s="626" t="s">
        <v>5459</v>
      </c>
      <c r="F1294" s="629">
        <v>1</v>
      </c>
      <c r="G1294" s="629">
        <v>640</v>
      </c>
      <c r="H1294" s="629">
        <v>1</v>
      </c>
      <c r="I1294" s="629">
        <v>640</v>
      </c>
      <c r="J1294" s="629"/>
      <c r="K1294" s="629"/>
      <c r="L1294" s="629"/>
      <c r="M1294" s="629"/>
      <c r="N1294" s="629"/>
      <c r="O1294" s="629"/>
      <c r="P1294" s="642"/>
      <c r="Q1294" s="630"/>
    </row>
    <row r="1295" spans="1:17" ht="14.4" customHeight="1" x14ac:dyDescent="0.3">
      <c r="A1295" s="625" t="s">
        <v>6486</v>
      </c>
      <c r="B1295" s="626" t="s">
        <v>5360</v>
      </c>
      <c r="C1295" s="626" t="s">
        <v>5366</v>
      </c>
      <c r="D1295" s="626" t="s">
        <v>5496</v>
      </c>
      <c r="E1295" s="626" t="s">
        <v>5497</v>
      </c>
      <c r="F1295" s="629"/>
      <c r="G1295" s="629"/>
      <c r="H1295" s="629"/>
      <c r="I1295" s="629"/>
      <c r="J1295" s="629"/>
      <c r="K1295" s="629"/>
      <c r="L1295" s="629"/>
      <c r="M1295" s="629"/>
      <c r="N1295" s="629">
        <v>1</v>
      </c>
      <c r="O1295" s="629">
        <v>904.75</v>
      </c>
      <c r="P1295" s="642"/>
      <c r="Q1295" s="630">
        <v>904.75</v>
      </c>
    </row>
    <row r="1296" spans="1:17" ht="14.4" customHeight="1" x14ac:dyDescent="0.3">
      <c r="A1296" s="625" t="s">
        <v>6486</v>
      </c>
      <c r="B1296" s="626" t="s">
        <v>5360</v>
      </c>
      <c r="C1296" s="626" t="s">
        <v>5377</v>
      </c>
      <c r="D1296" s="626" t="s">
        <v>5382</v>
      </c>
      <c r="E1296" s="626" t="s">
        <v>5383</v>
      </c>
      <c r="F1296" s="629">
        <v>1</v>
      </c>
      <c r="G1296" s="629">
        <v>34</v>
      </c>
      <c r="H1296" s="629">
        <v>1</v>
      </c>
      <c r="I1296" s="629">
        <v>34</v>
      </c>
      <c r="J1296" s="629">
        <v>1</v>
      </c>
      <c r="K1296" s="629">
        <v>34</v>
      </c>
      <c r="L1296" s="629">
        <v>1</v>
      </c>
      <c r="M1296" s="629">
        <v>34</v>
      </c>
      <c r="N1296" s="629">
        <v>1</v>
      </c>
      <c r="O1296" s="629">
        <v>34</v>
      </c>
      <c r="P1296" s="642">
        <v>1</v>
      </c>
      <c r="Q1296" s="630">
        <v>34</v>
      </c>
    </row>
    <row r="1297" spans="1:17" ht="14.4" customHeight="1" x14ac:dyDescent="0.3">
      <c r="A1297" s="625" t="s">
        <v>6486</v>
      </c>
      <c r="B1297" s="626" t="s">
        <v>5360</v>
      </c>
      <c r="C1297" s="626" t="s">
        <v>5377</v>
      </c>
      <c r="D1297" s="626" t="s">
        <v>5388</v>
      </c>
      <c r="E1297" s="626" t="s">
        <v>5389</v>
      </c>
      <c r="F1297" s="629"/>
      <c r="G1297" s="629"/>
      <c r="H1297" s="629"/>
      <c r="I1297" s="629"/>
      <c r="J1297" s="629">
        <v>2</v>
      </c>
      <c r="K1297" s="629">
        <v>666</v>
      </c>
      <c r="L1297" s="629"/>
      <c r="M1297" s="629">
        <v>333</v>
      </c>
      <c r="N1297" s="629">
        <v>3</v>
      </c>
      <c r="O1297" s="629">
        <v>1005</v>
      </c>
      <c r="P1297" s="642"/>
      <c r="Q1297" s="630">
        <v>335</v>
      </c>
    </row>
    <row r="1298" spans="1:17" ht="14.4" customHeight="1" x14ac:dyDescent="0.3">
      <c r="A1298" s="625" t="s">
        <v>6486</v>
      </c>
      <c r="B1298" s="626" t="s">
        <v>5360</v>
      </c>
      <c r="C1298" s="626" t="s">
        <v>5377</v>
      </c>
      <c r="D1298" s="626" t="s">
        <v>5500</v>
      </c>
      <c r="E1298" s="626" t="s">
        <v>5501</v>
      </c>
      <c r="F1298" s="629">
        <v>2</v>
      </c>
      <c r="G1298" s="629">
        <v>1700</v>
      </c>
      <c r="H1298" s="629">
        <v>1</v>
      </c>
      <c r="I1298" s="629">
        <v>850</v>
      </c>
      <c r="J1298" s="629">
        <v>3</v>
      </c>
      <c r="K1298" s="629">
        <v>2556</v>
      </c>
      <c r="L1298" s="629">
        <v>1.5035294117647058</v>
      </c>
      <c r="M1298" s="629">
        <v>852</v>
      </c>
      <c r="N1298" s="629">
        <v>2</v>
      </c>
      <c r="O1298" s="629">
        <v>1406</v>
      </c>
      <c r="P1298" s="642">
        <v>0.82705882352941174</v>
      </c>
      <c r="Q1298" s="630">
        <v>703</v>
      </c>
    </row>
    <row r="1299" spans="1:17" ht="14.4" customHeight="1" x14ac:dyDescent="0.3">
      <c r="A1299" s="625" t="s">
        <v>6486</v>
      </c>
      <c r="B1299" s="626" t="s">
        <v>5360</v>
      </c>
      <c r="C1299" s="626" t="s">
        <v>5377</v>
      </c>
      <c r="D1299" s="626" t="s">
        <v>5400</v>
      </c>
      <c r="E1299" s="626" t="s">
        <v>5401</v>
      </c>
      <c r="F1299" s="629"/>
      <c r="G1299" s="629"/>
      <c r="H1299" s="629"/>
      <c r="I1299" s="629"/>
      <c r="J1299" s="629">
        <v>1</v>
      </c>
      <c r="K1299" s="629">
        <v>632</v>
      </c>
      <c r="L1299" s="629"/>
      <c r="M1299" s="629">
        <v>632</v>
      </c>
      <c r="N1299" s="629"/>
      <c r="O1299" s="629"/>
      <c r="P1299" s="642"/>
      <c r="Q1299" s="630"/>
    </row>
    <row r="1300" spans="1:17" ht="14.4" customHeight="1" x14ac:dyDescent="0.3">
      <c r="A1300" s="625" t="s">
        <v>6486</v>
      </c>
      <c r="B1300" s="626" t="s">
        <v>5360</v>
      </c>
      <c r="C1300" s="626" t="s">
        <v>5377</v>
      </c>
      <c r="D1300" s="626" t="s">
        <v>5528</v>
      </c>
      <c r="E1300" s="626" t="s">
        <v>5505</v>
      </c>
      <c r="F1300" s="629">
        <v>2</v>
      </c>
      <c r="G1300" s="629">
        <v>1882</v>
      </c>
      <c r="H1300" s="629">
        <v>1</v>
      </c>
      <c r="I1300" s="629">
        <v>941</v>
      </c>
      <c r="J1300" s="629"/>
      <c r="K1300" s="629"/>
      <c r="L1300" s="629"/>
      <c r="M1300" s="629"/>
      <c r="N1300" s="629"/>
      <c r="O1300" s="629"/>
      <c r="P1300" s="642"/>
      <c r="Q1300" s="630"/>
    </row>
    <row r="1301" spans="1:17" ht="14.4" customHeight="1" x14ac:dyDescent="0.3">
      <c r="A1301" s="625" t="s">
        <v>6486</v>
      </c>
      <c r="B1301" s="626" t="s">
        <v>5360</v>
      </c>
      <c r="C1301" s="626" t="s">
        <v>5377</v>
      </c>
      <c r="D1301" s="626" t="s">
        <v>5404</v>
      </c>
      <c r="E1301" s="626" t="s">
        <v>5405</v>
      </c>
      <c r="F1301" s="629">
        <v>126</v>
      </c>
      <c r="G1301" s="629">
        <v>28980</v>
      </c>
      <c r="H1301" s="629">
        <v>1</v>
      </c>
      <c r="I1301" s="629">
        <v>230</v>
      </c>
      <c r="J1301" s="629">
        <v>115</v>
      </c>
      <c r="K1301" s="629">
        <v>26565</v>
      </c>
      <c r="L1301" s="629">
        <v>0.91666666666666663</v>
      </c>
      <c r="M1301" s="629">
        <v>231</v>
      </c>
      <c r="N1301" s="629">
        <v>125</v>
      </c>
      <c r="O1301" s="629">
        <v>29000</v>
      </c>
      <c r="P1301" s="642">
        <v>1.0006901311249137</v>
      </c>
      <c r="Q1301" s="630">
        <v>232</v>
      </c>
    </row>
    <row r="1302" spans="1:17" ht="14.4" customHeight="1" x14ac:dyDescent="0.3">
      <c r="A1302" s="625" t="s">
        <v>6486</v>
      </c>
      <c r="B1302" s="626" t="s">
        <v>5360</v>
      </c>
      <c r="C1302" s="626" t="s">
        <v>5377</v>
      </c>
      <c r="D1302" s="626" t="s">
        <v>5406</v>
      </c>
      <c r="E1302" s="626" t="s">
        <v>5407</v>
      </c>
      <c r="F1302" s="629">
        <v>5</v>
      </c>
      <c r="G1302" s="629">
        <v>855</v>
      </c>
      <c r="H1302" s="629">
        <v>1</v>
      </c>
      <c r="I1302" s="629">
        <v>171</v>
      </c>
      <c r="J1302" s="629">
        <v>1</v>
      </c>
      <c r="K1302" s="629">
        <v>172</v>
      </c>
      <c r="L1302" s="629">
        <v>0.20116959064327486</v>
      </c>
      <c r="M1302" s="629">
        <v>172</v>
      </c>
      <c r="N1302" s="629">
        <v>4</v>
      </c>
      <c r="O1302" s="629">
        <v>688</v>
      </c>
      <c r="P1302" s="642">
        <v>0.80467836257309944</v>
      </c>
      <c r="Q1302" s="630">
        <v>172</v>
      </c>
    </row>
    <row r="1303" spans="1:17" ht="14.4" customHeight="1" x14ac:dyDescent="0.3">
      <c r="A1303" s="625" t="s">
        <v>6486</v>
      </c>
      <c r="B1303" s="626" t="s">
        <v>5360</v>
      </c>
      <c r="C1303" s="626" t="s">
        <v>5377</v>
      </c>
      <c r="D1303" s="626" t="s">
        <v>5408</v>
      </c>
      <c r="E1303" s="626" t="s">
        <v>5409</v>
      </c>
      <c r="F1303" s="629">
        <v>25</v>
      </c>
      <c r="G1303" s="629">
        <v>2000</v>
      </c>
      <c r="H1303" s="629">
        <v>1</v>
      </c>
      <c r="I1303" s="629">
        <v>80</v>
      </c>
      <c r="J1303" s="629">
        <v>32</v>
      </c>
      <c r="K1303" s="629">
        <v>2592</v>
      </c>
      <c r="L1303" s="629">
        <v>1.296</v>
      </c>
      <c r="M1303" s="629">
        <v>81</v>
      </c>
      <c r="N1303" s="629">
        <v>41</v>
      </c>
      <c r="O1303" s="629">
        <v>3362</v>
      </c>
      <c r="P1303" s="642">
        <v>1.681</v>
      </c>
      <c r="Q1303" s="630">
        <v>82</v>
      </c>
    </row>
    <row r="1304" spans="1:17" ht="14.4" customHeight="1" x14ac:dyDescent="0.3">
      <c r="A1304" s="625" t="s">
        <v>6486</v>
      </c>
      <c r="B1304" s="626" t="s">
        <v>5360</v>
      </c>
      <c r="C1304" s="626" t="s">
        <v>5377</v>
      </c>
      <c r="D1304" s="626" t="s">
        <v>5502</v>
      </c>
      <c r="E1304" s="626" t="s">
        <v>5503</v>
      </c>
      <c r="F1304" s="629">
        <v>4</v>
      </c>
      <c r="G1304" s="629">
        <v>2088</v>
      </c>
      <c r="H1304" s="629">
        <v>1</v>
      </c>
      <c r="I1304" s="629">
        <v>522</v>
      </c>
      <c r="J1304" s="629"/>
      <c r="K1304" s="629"/>
      <c r="L1304" s="629"/>
      <c r="M1304" s="629"/>
      <c r="N1304" s="629">
        <v>3</v>
      </c>
      <c r="O1304" s="629">
        <v>1572</v>
      </c>
      <c r="P1304" s="642">
        <v>0.75287356321839083</v>
      </c>
      <c r="Q1304" s="630">
        <v>524</v>
      </c>
    </row>
    <row r="1305" spans="1:17" ht="14.4" customHeight="1" x14ac:dyDescent="0.3">
      <c r="A1305" s="625" t="s">
        <v>6486</v>
      </c>
      <c r="B1305" s="626" t="s">
        <v>5360</v>
      </c>
      <c r="C1305" s="626" t="s">
        <v>5377</v>
      </c>
      <c r="D1305" s="626" t="s">
        <v>5410</v>
      </c>
      <c r="E1305" s="626" t="s">
        <v>5411</v>
      </c>
      <c r="F1305" s="629">
        <v>14</v>
      </c>
      <c r="G1305" s="629">
        <v>4536</v>
      </c>
      <c r="H1305" s="629">
        <v>1</v>
      </c>
      <c r="I1305" s="629">
        <v>324</v>
      </c>
      <c r="J1305" s="629">
        <v>7</v>
      </c>
      <c r="K1305" s="629">
        <v>2282</v>
      </c>
      <c r="L1305" s="629">
        <v>0.50308641975308643</v>
      </c>
      <c r="M1305" s="629">
        <v>326</v>
      </c>
      <c r="N1305" s="629">
        <v>11</v>
      </c>
      <c r="O1305" s="629">
        <v>3597</v>
      </c>
      <c r="P1305" s="642">
        <v>0.79298941798941802</v>
      </c>
      <c r="Q1305" s="630">
        <v>327</v>
      </c>
    </row>
    <row r="1306" spans="1:17" ht="14.4" customHeight="1" x14ac:dyDescent="0.3">
      <c r="A1306" s="625" t="s">
        <v>6486</v>
      </c>
      <c r="B1306" s="626" t="s">
        <v>5360</v>
      </c>
      <c r="C1306" s="626" t="s">
        <v>5377</v>
      </c>
      <c r="D1306" s="626" t="s">
        <v>5504</v>
      </c>
      <c r="E1306" s="626" t="s">
        <v>5505</v>
      </c>
      <c r="F1306" s="629">
        <v>14</v>
      </c>
      <c r="G1306" s="629">
        <v>10248</v>
      </c>
      <c r="H1306" s="629">
        <v>1</v>
      </c>
      <c r="I1306" s="629">
        <v>732</v>
      </c>
      <c r="J1306" s="629">
        <v>3</v>
      </c>
      <c r="K1306" s="629">
        <v>2199</v>
      </c>
      <c r="L1306" s="629">
        <v>0.21457845433255268</v>
      </c>
      <c r="M1306" s="629">
        <v>733</v>
      </c>
      <c r="N1306" s="629">
        <v>15</v>
      </c>
      <c r="O1306" s="629">
        <v>11010</v>
      </c>
      <c r="P1306" s="642">
        <v>1.0743559718969555</v>
      </c>
      <c r="Q1306" s="630">
        <v>734</v>
      </c>
    </row>
    <row r="1307" spans="1:17" ht="14.4" customHeight="1" x14ac:dyDescent="0.3">
      <c r="A1307" s="625" t="s">
        <v>6486</v>
      </c>
      <c r="B1307" s="626" t="s">
        <v>5360</v>
      </c>
      <c r="C1307" s="626" t="s">
        <v>5377</v>
      </c>
      <c r="D1307" s="626" t="s">
        <v>5414</v>
      </c>
      <c r="E1307" s="626" t="s">
        <v>5415</v>
      </c>
      <c r="F1307" s="629">
        <v>1</v>
      </c>
      <c r="G1307" s="629">
        <v>155</v>
      </c>
      <c r="H1307" s="629">
        <v>1</v>
      </c>
      <c r="I1307" s="629">
        <v>155</v>
      </c>
      <c r="J1307" s="629">
        <v>1</v>
      </c>
      <c r="K1307" s="629">
        <v>156</v>
      </c>
      <c r="L1307" s="629">
        <v>1.0064516129032257</v>
      </c>
      <c r="M1307" s="629">
        <v>156</v>
      </c>
      <c r="N1307" s="629"/>
      <c r="O1307" s="629"/>
      <c r="P1307" s="642"/>
      <c r="Q1307" s="630"/>
    </row>
    <row r="1308" spans="1:17" ht="14.4" customHeight="1" x14ac:dyDescent="0.3">
      <c r="A1308" s="625" t="s">
        <v>6486</v>
      </c>
      <c r="B1308" s="626" t="s">
        <v>5360</v>
      </c>
      <c r="C1308" s="626" t="s">
        <v>5377</v>
      </c>
      <c r="D1308" s="626" t="s">
        <v>5418</v>
      </c>
      <c r="E1308" s="626" t="s">
        <v>5407</v>
      </c>
      <c r="F1308" s="629">
        <v>2</v>
      </c>
      <c r="G1308" s="629">
        <v>410</v>
      </c>
      <c r="H1308" s="629">
        <v>1</v>
      </c>
      <c r="I1308" s="629">
        <v>205</v>
      </c>
      <c r="J1308" s="629">
        <v>5</v>
      </c>
      <c r="K1308" s="629">
        <v>1030</v>
      </c>
      <c r="L1308" s="629">
        <v>2.5121951219512195</v>
      </c>
      <c r="M1308" s="629">
        <v>206</v>
      </c>
      <c r="N1308" s="629">
        <v>4</v>
      </c>
      <c r="O1308" s="629">
        <v>828</v>
      </c>
      <c r="P1308" s="642">
        <v>2.0195121951219512</v>
      </c>
      <c r="Q1308" s="630">
        <v>207</v>
      </c>
    </row>
    <row r="1309" spans="1:17" ht="14.4" customHeight="1" x14ac:dyDescent="0.3">
      <c r="A1309" s="625" t="s">
        <v>6486</v>
      </c>
      <c r="B1309" s="626" t="s">
        <v>5360</v>
      </c>
      <c r="C1309" s="626" t="s">
        <v>5377</v>
      </c>
      <c r="D1309" s="626" t="s">
        <v>5419</v>
      </c>
      <c r="E1309" s="626" t="s">
        <v>5389</v>
      </c>
      <c r="F1309" s="629">
        <v>3</v>
      </c>
      <c r="G1309" s="629">
        <v>1296</v>
      </c>
      <c r="H1309" s="629">
        <v>1</v>
      </c>
      <c r="I1309" s="629">
        <v>432</v>
      </c>
      <c r="J1309" s="629">
        <v>2</v>
      </c>
      <c r="K1309" s="629">
        <v>870</v>
      </c>
      <c r="L1309" s="629">
        <v>0.67129629629629628</v>
      </c>
      <c r="M1309" s="629">
        <v>435</v>
      </c>
      <c r="N1309" s="629">
        <v>1</v>
      </c>
      <c r="O1309" s="629">
        <v>439</v>
      </c>
      <c r="P1309" s="642">
        <v>0.33873456790123457</v>
      </c>
      <c r="Q1309" s="630">
        <v>439</v>
      </c>
    </row>
    <row r="1310" spans="1:17" ht="14.4" customHeight="1" x14ac:dyDescent="0.3">
      <c r="A1310" s="625" t="s">
        <v>6486</v>
      </c>
      <c r="B1310" s="626" t="s">
        <v>5360</v>
      </c>
      <c r="C1310" s="626" t="s">
        <v>5377</v>
      </c>
      <c r="D1310" s="626" t="s">
        <v>5420</v>
      </c>
      <c r="E1310" s="626" t="s">
        <v>5421</v>
      </c>
      <c r="F1310" s="629">
        <v>55</v>
      </c>
      <c r="G1310" s="629">
        <v>16170</v>
      </c>
      <c r="H1310" s="629">
        <v>1</v>
      </c>
      <c r="I1310" s="629">
        <v>294</v>
      </c>
      <c r="J1310" s="629">
        <v>83</v>
      </c>
      <c r="K1310" s="629">
        <v>24485</v>
      </c>
      <c r="L1310" s="629">
        <v>1.5142238713667284</v>
      </c>
      <c r="M1310" s="629">
        <v>295</v>
      </c>
      <c r="N1310" s="629">
        <v>69</v>
      </c>
      <c r="O1310" s="629">
        <v>20424</v>
      </c>
      <c r="P1310" s="642">
        <v>1.2630797773654916</v>
      </c>
      <c r="Q1310" s="630">
        <v>296</v>
      </c>
    </row>
    <row r="1311" spans="1:17" ht="14.4" customHeight="1" x14ac:dyDescent="0.3">
      <c r="A1311" s="625" t="s">
        <v>6486</v>
      </c>
      <c r="B1311" s="626" t="s">
        <v>5360</v>
      </c>
      <c r="C1311" s="626" t="s">
        <v>5377</v>
      </c>
      <c r="D1311" s="626" t="s">
        <v>5422</v>
      </c>
      <c r="E1311" s="626" t="s">
        <v>5423</v>
      </c>
      <c r="F1311" s="629">
        <v>1</v>
      </c>
      <c r="G1311" s="629">
        <v>318</v>
      </c>
      <c r="H1311" s="629">
        <v>1</v>
      </c>
      <c r="I1311" s="629">
        <v>318</v>
      </c>
      <c r="J1311" s="629">
        <v>3</v>
      </c>
      <c r="K1311" s="629">
        <v>957</v>
      </c>
      <c r="L1311" s="629">
        <v>3.0094339622641511</v>
      </c>
      <c r="M1311" s="629">
        <v>319</v>
      </c>
      <c r="N1311" s="629">
        <v>1</v>
      </c>
      <c r="O1311" s="629">
        <v>320</v>
      </c>
      <c r="P1311" s="642">
        <v>1.0062893081761006</v>
      </c>
      <c r="Q1311" s="630">
        <v>320</v>
      </c>
    </row>
    <row r="1312" spans="1:17" ht="14.4" customHeight="1" x14ac:dyDescent="0.3">
      <c r="A1312" s="625" t="s">
        <v>6486</v>
      </c>
      <c r="B1312" s="626" t="s">
        <v>5360</v>
      </c>
      <c r="C1312" s="626" t="s">
        <v>5377</v>
      </c>
      <c r="D1312" s="626" t="s">
        <v>5424</v>
      </c>
      <c r="E1312" s="626" t="s">
        <v>5415</v>
      </c>
      <c r="F1312" s="629">
        <v>6</v>
      </c>
      <c r="G1312" s="629">
        <v>462</v>
      </c>
      <c r="H1312" s="629">
        <v>1</v>
      </c>
      <c r="I1312" s="629">
        <v>77</v>
      </c>
      <c r="J1312" s="629">
        <v>4</v>
      </c>
      <c r="K1312" s="629">
        <v>312</v>
      </c>
      <c r="L1312" s="629">
        <v>0.67532467532467533</v>
      </c>
      <c r="M1312" s="629">
        <v>78</v>
      </c>
      <c r="N1312" s="629"/>
      <c r="O1312" s="629"/>
      <c r="P1312" s="642"/>
      <c r="Q1312" s="630"/>
    </row>
    <row r="1313" spans="1:17" ht="14.4" customHeight="1" x14ac:dyDescent="0.3">
      <c r="A1313" s="625" t="s">
        <v>6486</v>
      </c>
      <c r="B1313" s="626" t="s">
        <v>5360</v>
      </c>
      <c r="C1313" s="626" t="s">
        <v>5377</v>
      </c>
      <c r="D1313" s="626" t="s">
        <v>5425</v>
      </c>
      <c r="E1313" s="626" t="s">
        <v>5421</v>
      </c>
      <c r="F1313" s="629">
        <v>5</v>
      </c>
      <c r="G1313" s="629">
        <v>1800</v>
      </c>
      <c r="H1313" s="629">
        <v>1</v>
      </c>
      <c r="I1313" s="629">
        <v>360</v>
      </c>
      <c r="J1313" s="629">
        <v>9</v>
      </c>
      <c r="K1313" s="629">
        <v>3258</v>
      </c>
      <c r="L1313" s="629">
        <v>1.81</v>
      </c>
      <c r="M1313" s="629">
        <v>362</v>
      </c>
      <c r="N1313" s="629">
        <v>22</v>
      </c>
      <c r="O1313" s="629">
        <v>8030</v>
      </c>
      <c r="P1313" s="642">
        <v>4.4611111111111112</v>
      </c>
      <c r="Q1313" s="630">
        <v>365</v>
      </c>
    </row>
    <row r="1314" spans="1:17" ht="14.4" customHeight="1" x14ac:dyDescent="0.3">
      <c r="A1314" s="625" t="s">
        <v>6486</v>
      </c>
      <c r="B1314" s="626" t="s">
        <v>5360</v>
      </c>
      <c r="C1314" s="626" t="s">
        <v>5377</v>
      </c>
      <c r="D1314" s="626" t="s">
        <v>5426</v>
      </c>
      <c r="E1314" s="626" t="s">
        <v>5427</v>
      </c>
      <c r="F1314" s="629">
        <v>17</v>
      </c>
      <c r="G1314" s="629">
        <v>9316</v>
      </c>
      <c r="H1314" s="629">
        <v>1</v>
      </c>
      <c r="I1314" s="629">
        <v>548</v>
      </c>
      <c r="J1314" s="629">
        <v>30</v>
      </c>
      <c r="K1314" s="629">
        <v>16500</v>
      </c>
      <c r="L1314" s="629">
        <v>1.7711464147702878</v>
      </c>
      <c r="M1314" s="629">
        <v>550</v>
      </c>
      <c r="N1314" s="629">
        <v>18</v>
      </c>
      <c r="O1314" s="629">
        <v>9954</v>
      </c>
      <c r="P1314" s="642">
        <v>1.0684843280377845</v>
      </c>
      <c r="Q1314" s="630">
        <v>553</v>
      </c>
    </row>
    <row r="1315" spans="1:17" ht="14.4" customHeight="1" x14ac:dyDescent="0.3">
      <c r="A1315" s="625" t="s">
        <v>6486</v>
      </c>
      <c r="B1315" s="626" t="s">
        <v>5360</v>
      </c>
      <c r="C1315" s="626" t="s">
        <v>5377</v>
      </c>
      <c r="D1315" s="626" t="s">
        <v>5428</v>
      </c>
      <c r="E1315" s="626" t="s">
        <v>5427</v>
      </c>
      <c r="F1315" s="629">
        <v>45</v>
      </c>
      <c r="G1315" s="629">
        <v>21690</v>
      </c>
      <c r="H1315" s="629">
        <v>1</v>
      </c>
      <c r="I1315" s="629">
        <v>482</v>
      </c>
      <c r="J1315" s="629">
        <v>36</v>
      </c>
      <c r="K1315" s="629">
        <v>17388</v>
      </c>
      <c r="L1315" s="629">
        <v>0.80165975103734444</v>
      </c>
      <c r="M1315" s="629">
        <v>483</v>
      </c>
      <c r="N1315" s="629">
        <v>45</v>
      </c>
      <c r="O1315" s="629">
        <v>21780</v>
      </c>
      <c r="P1315" s="642">
        <v>1.004149377593361</v>
      </c>
      <c r="Q1315" s="630">
        <v>484</v>
      </c>
    </row>
    <row r="1316" spans="1:17" ht="14.4" customHeight="1" x14ac:dyDescent="0.3">
      <c r="A1316" s="625" t="s">
        <v>6486</v>
      </c>
      <c r="B1316" s="626" t="s">
        <v>5360</v>
      </c>
      <c r="C1316" s="626" t="s">
        <v>5377</v>
      </c>
      <c r="D1316" s="626" t="s">
        <v>5517</v>
      </c>
      <c r="E1316" s="626" t="s">
        <v>5417</v>
      </c>
      <c r="F1316" s="629">
        <v>3</v>
      </c>
      <c r="G1316" s="629">
        <v>1752</v>
      </c>
      <c r="H1316" s="629">
        <v>1</v>
      </c>
      <c r="I1316" s="629">
        <v>584</v>
      </c>
      <c r="J1316" s="629"/>
      <c r="K1316" s="629"/>
      <c r="L1316" s="629"/>
      <c r="M1316" s="629"/>
      <c r="N1316" s="629"/>
      <c r="O1316" s="629"/>
      <c r="P1316" s="642"/>
      <c r="Q1316" s="630"/>
    </row>
    <row r="1317" spans="1:17" ht="14.4" customHeight="1" x14ac:dyDescent="0.3">
      <c r="A1317" s="625" t="s">
        <v>6486</v>
      </c>
      <c r="B1317" s="626" t="s">
        <v>5360</v>
      </c>
      <c r="C1317" s="626" t="s">
        <v>5377</v>
      </c>
      <c r="D1317" s="626" t="s">
        <v>5431</v>
      </c>
      <c r="E1317" s="626" t="s">
        <v>5432</v>
      </c>
      <c r="F1317" s="629">
        <v>139</v>
      </c>
      <c r="G1317" s="629">
        <v>15985</v>
      </c>
      <c r="H1317" s="629">
        <v>1</v>
      </c>
      <c r="I1317" s="629">
        <v>115</v>
      </c>
      <c r="J1317" s="629">
        <v>148</v>
      </c>
      <c r="K1317" s="629">
        <v>17168</v>
      </c>
      <c r="L1317" s="629">
        <v>1.0740068814513606</v>
      </c>
      <c r="M1317" s="629">
        <v>116</v>
      </c>
      <c r="N1317" s="629">
        <v>130</v>
      </c>
      <c r="O1317" s="629">
        <v>15080</v>
      </c>
      <c r="P1317" s="642">
        <v>0.9433844228964654</v>
      </c>
      <c r="Q1317" s="630">
        <v>116</v>
      </c>
    </row>
    <row r="1318" spans="1:17" ht="14.4" customHeight="1" x14ac:dyDescent="0.3">
      <c r="A1318" s="625" t="s">
        <v>6486</v>
      </c>
      <c r="B1318" s="626" t="s">
        <v>5360</v>
      </c>
      <c r="C1318" s="626" t="s">
        <v>5377</v>
      </c>
      <c r="D1318" s="626" t="s">
        <v>5433</v>
      </c>
      <c r="E1318" s="626" t="s">
        <v>5434</v>
      </c>
      <c r="F1318" s="629">
        <v>4</v>
      </c>
      <c r="G1318" s="629">
        <v>2700</v>
      </c>
      <c r="H1318" s="629">
        <v>1</v>
      </c>
      <c r="I1318" s="629">
        <v>675</v>
      </c>
      <c r="J1318" s="629"/>
      <c r="K1318" s="629"/>
      <c r="L1318" s="629"/>
      <c r="M1318" s="629"/>
      <c r="N1318" s="629">
        <v>6</v>
      </c>
      <c r="O1318" s="629">
        <v>4062</v>
      </c>
      <c r="P1318" s="642">
        <v>1.5044444444444445</v>
      </c>
      <c r="Q1318" s="630">
        <v>677</v>
      </c>
    </row>
    <row r="1319" spans="1:17" ht="14.4" customHeight="1" x14ac:dyDescent="0.3">
      <c r="A1319" s="625" t="s">
        <v>6486</v>
      </c>
      <c r="B1319" s="626" t="s">
        <v>5360</v>
      </c>
      <c r="C1319" s="626" t="s">
        <v>5377</v>
      </c>
      <c r="D1319" s="626" t="s">
        <v>5510</v>
      </c>
      <c r="E1319" s="626" t="s">
        <v>5505</v>
      </c>
      <c r="F1319" s="629"/>
      <c r="G1319" s="629"/>
      <c r="H1319" s="629"/>
      <c r="I1319" s="629"/>
      <c r="J1319" s="629"/>
      <c r="K1319" s="629"/>
      <c r="L1319" s="629"/>
      <c r="M1319" s="629"/>
      <c r="N1319" s="629">
        <v>5</v>
      </c>
      <c r="O1319" s="629">
        <v>4300</v>
      </c>
      <c r="P1319" s="642"/>
      <c r="Q1319" s="630">
        <v>860</v>
      </c>
    </row>
    <row r="1320" spans="1:17" ht="14.4" customHeight="1" x14ac:dyDescent="0.3">
      <c r="A1320" s="625" t="s">
        <v>6486</v>
      </c>
      <c r="B1320" s="626" t="s">
        <v>5360</v>
      </c>
      <c r="C1320" s="626" t="s">
        <v>5377</v>
      </c>
      <c r="D1320" s="626" t="s">
        <v>5512</v>
      </c>
      <c r="E1320" s="626" t="s">
        <v>5505</v>
      </c>
      <c r="F1320" s="629">
        <v>11</v>
      </c>
      <c r="G1320" s="629">
        <v>8778</v>
      </c>
      <c r="H1320" s="629">
        <v>1</v>
      </c>
      <c r="I1320" s="629">
        <v>798</v>
      </c>
      <c r="J1320" s="629">
        <v>13</v>
      </c>
      <c r="K1320" s="629">
        <v>10400</v>
      </c>
      <c r="L1320" s="629">
        <v>1.1847801321485532</v>
      </c>
      <c r="M1320" s="629">
        <v>800</v>
      </c>
      <c r="N1320" s="629">
        <v>18</v>
      </c>
      <c r="O1320" s="629">
        <v>14454</v>
      </c>
      <c r="P1320" s="642">
        <v>1.6466165413533835</v>
      </c>
      <c r="Q1320" s="630">
        <v>803</v>
      </c>
    </row>
    <row r="1321" spans="1:17" ht="14.4" customHeight="1" x14ac:dyDescent="0.3">
      <c r="A1321" s="625" t="s">
        <v>6486</v>
      </c>
      <c r="B1321" s="626" t="s">
        <v>5360</v>
      </c>
      <c r="C1321" s="626" t="s">
        <v>5377</v>
      </c>
      <c r="D1321" s="626" t="s">
        <v>5444</v>
      </c>
      <c r="E1321" s="626" t="s">
        <v>5434</v>
      </c>
      <c r="F1321" s="629"/>
      <c r="G1321" s="629"/>
      <c r="H1321" s="629"/>
      <c r="I1321" s="629"/>
      <c r="J1321" s="629">
        <v>2</v>
      </c>
      <c r="K1321" s="629">
        <v>1486</v>
      </c>
      <c r="L1321" s="629"/>
      <c r="M1321" s="629">
        <v>743</v>
      </c>
      <c r="N1321" s="629">
        <v>2</v>
      </c>
      <c r="O1321" s="629">
        <v>1492</v>
      </c>
      <c r="P1321" s="642"/>
      <c r="Q1321" s="630">
        <v>746</v>
      </c>
    </row>
    <row r="1322" spans="1:17" ht="14.4" customHeight="1" x14ac:dyDescent="0.3">
      <c r="A1322" s="625" t="s">
        <v>6486</v>
      </c>
      <c r="B1322" s="626" t="s">
        <v>5360</v>
      </c>
      <c r="C1322" s="626" t="s">
        <v>5377</v>
      </c>
      <c r="D1322" s="626" t="s">
        <v>5513</v>
      </c>
      <c r="E1322" s="626" t="s">
        <v>5430</v>
      </c>
      <c r="F1322" s="629">
        <v>1</v>
      </c>
      <c r="G1322" s="629">
        <v>698</v>
      </c>
      <c r="H1322" s="629">
        <v>1</v>
      </c>
      <c r="I1322" s="629">
        <v>698</v>
      </c>
      <c r="J1322" s="629"/>
      <c r="K1322" s="629"/>
      <c r="L1322" s="629"/>
      <c r="M1322" s="629"/>
      <c r="N1322" s="629"/>
      <c r="O1322" s="629"/>
      <c r="P1322" s="642"/>
      <c r="Q1322" s="630"/>
    </row>
    <row r="1323" spans="1:17" ht="14.4" customHeight="1" x14ac:dyDescent="0.3">
      <c r="A1323" s="625" t="s">
        <v>6486</v>
      </c>
      <c r="B1323" s="626" t="s">
        <v>5360</v>
      </c>
      <c r="C1323" s="626" t="s">
        <v>5377</v>
      </c>
      <c r="D1323" s="626" t="s">
        <v>5458</v>
      </c>
      <c r="E1323" s="626" t="s">
        <v>5459</v>
      </c>
      <c r="F1323" s="629"/>
      <c r="G1323" s="629"/>
      <c r="H1323" s="629"/>
      <c r="I1323" s="629"/>
      <c r="J1323" s="629"/>
      <c r="K1323" s="629"/>
      <c r="L1323" s="629"/>
      <c r="M1323" s="629"/>
      <c r="N1323" s="629">
        <v>1</v>
      </c>
      <c r="O1323" s="629">
        <v>645</v>
      </c>
      <c r="P1323" s="642"/>
      <c r="Q1323" s="630">
        <v>645</v>
      </c>
    </row>
    <row r="1324" spans="1:17" ht="14.4" customHeight="1" x14ac:dyDescent="0.3">
      <c r="A1324" s="625" t="s">
        <v>6487</v>
      </c>
      <c r="B1324" s="626" t="s">
        <v>5360</v>
      </c>
      <c r="C1324" s="626" t="s">
        <v>5366</v>
      </c>
      <c r="D1324" s="626" t="s">
        <v>5496</v>
      </c>
      <c r="E1324" s="626" t="s">
        <v>5497</v>
      </c>
      <c r="F1324" s="629"/>
      <c r="G1324" s="629"/>
      <c r="H1324" s="629"/>
      <c r="I1324" s="629"/>
      <c r="J1324" s="629"/>
      <c r="K1324" s="629"/>
      <c r="L1324" s="629"/>
      <c r="M1324" s="629"/>
      <c r="N1324" s="629">
        <v>13</v>
      </c>
      <c r="O1324" s="629">
        <v>11761.75</v>
      </c>
      <c r="P1324" s="642"/>
      <c r="Q1324" s="630">
        <v>904.75</v>
      </c>
    </row>
    <row r="1325" spans="1:17" ht="14.4" customHeight="1" x14ac:dyDescent="0.3">
      <c r="A1325" s="625" t="s">
        <v>6487</v>
      </c>
      <c r="B1325" s="626" t="s">
        <v>5360</v>
      </c>
      <c r="C1325" s="626" t="s">
        <v>5377</v>
      </c>
      <c r="D1325" s="626" t="s">
        <v>5380</v>
      </c>
      <c r="E1325" s="626" t="s">
        <v>5381</v>
      </c>
      <c r="F1325" s="629">
        <v>1</v>
      </c>
      <c r="G1325" s="629">
        <v>0</v>
      </c>
      <c r="H1325" s="629"/>
      <c r="I1325" s="629">
        <v>0</v>
      </c>
      <c r="J1325" s="629">
        <v>1</v>
      </c>
      <c r="K1325" s="629">
        <v>0</v>
      </c>
      <c r="L1325" s="629"/>
      <c r="M1325" s="629">
        <v>0</v>
      </c>
      <c r="N1325" s="629"/>
      <c r="O1325" s="629"/>
      <c r="P1325" s="642"/>
      <c r="Q1325" s="630"/>
    </row>
    <row r="1326" spans="1:17" ht="14.4" customHeight="1" x14ac:dyDescent="0.3">
      <c r="A1326" s="625" t="s">
        <v>6487</v>
      </c>
      <c r="B1326" s="626" t="s">
        <v>5360</v>
      </c>
      <c r="C1326" s="626" t="s">
        <v>5377</v>
      </c>
      <c r="D1326" s="626" t="s">
        <v>5382</v>
      </c>
      <c r="E1326" s="626" t="s">
        <v>5383</v>
      </c>
      <c r="F1326" s="629">
        <v>2</v>
      </c>
      <c r="G1326" s="629">
        <v>68</v>
      </c>
      <c r="H1326" s="629">
        <v>1</v>
      </c>
      <c r="I1326" s="629">
        <v>34</v>
      </c>
      <c r="J1326" s="629">
        <v>4</v>
      </c>
      <c r="K1326" s="629">
        <v>136</v>
      </c>
      <c r="L1326" s="629">
        <v>2</v>
      </c>
      <c r="M1326" s="629">
        <v>34</v>
      </c>
      <c r="N1326" s="629">
        <v>1</v>
      </c>
      <c r="O1326" s="629">
        <v>34</v>
      </c>
      <c r="P1326" s="642">
        <v>0.5</v>
      </c>
      <c r="Q1326" s="630">
        <v>34</v>
      </c>
    </row>
    <row r="1327" spans="1:17" ht="14.4" customHeight="1" x14ac:dyDescent="0.3">
      <c r="A1327" s="625" t="s">
        <v>6487</v>
      </c>
      <c r="B1327" s="626" t="s">
        <v>5360</v>
      </c>
      <c r="C1327" s="626" t="s">
        <v>5377</v>
      </c>
      <c r="D1327" s="626" t="s">
        <v>5498</v>
      </c>
      <c r="E1327" s="626" t="s">
        <v>5499</v>
      </c>
      <c r="F1327" s="629">
        <v>3</v>
      </c>
      <c r="G1327" s="629">
        <v>549</v>
      </c>
      <c r="H1327" s="629">
        <v>1</v>
      </c>
      <c r="I1327" s="629">
        <v>183</v>
      </c>
      <c r="J1327" s="629">
        <v>1</v>
      </c>
      <c r="K1327" s="629">
        <v>185</v>
      </c>
      <c r="L1327" s="629">
        <v>0.33697632058287796</v>
      </c>
      <c r="M1327" s="629">
        <v>185</v>
      </c>
      <c r="N1327" s="629">
        <v>1</v>
      </c>
      <c r="O1327" s="629">
        <v>185</v>
      </c>
      <c r="P1327" s="642">
        <v>0.33697632058287796</v>
      </c>
      <c r="Q1327" s="630">
        <v>185</v>
      </c>
    </row>
    <row r="1328" spans="1:17" ht="14.4" customHeight="1" x14ac:dyDescent="0.3">
      <c r="A1328" s="625" t="s">
        <v>6487</v>
      </c>
      <c r="B1328" s="626" t="s">
        <v>5360</v>
      </c>
      <c r="C1328" s="626" t="s">
        <v>5377</v>
      </c>
      <c r="D1328" s="626" t="s">
        <v>5388</v>
      </c>
      <c r="E1328" s="626" t="s">
        <v>5389</v>
      </c>
      <c r="F1328" s="629"/>
      <c r="G1328" s="629"/>
      <c r="H1328" s="629"/>
      <c r="I1328" s="629"/>
      <c r="J1328" s="629"/>
      <c r="K1328" s="629"/>
      <c r="L1328" s="629"/>
      <c r="M1328" s="629"/>
      <c r="N1328" s="629">
        <v>1</v>
      </c>
      <c r="O1328" s="629">
        <v>335</v>
      </c>
      <c r="P1328" s="642"/>
      <c r="Q1328" s="630">
        <v>335</v>
      </c>
    </row>
    <row r="1329" spans="1:17" ht="14.4" customHeight="1" x14ac:dyDescent="0.3">
      <c r="A1329" s="625" t="s">
        <v>6487</v>
      </c>
      <c r="B1329" s="626" t="s">
        <v>5360</v>
      </c>
      <c r="C1329" s="626" t="s">
        <v>5377</v>
      </c>
      <c r="D1329" s="626" t="s">
        <v>5500</v>
      </c>
      <c r="E1329" s="626" t="s">
        <v>5501</v>
      </c>
      <c r="F1329" s="629">
        <v>1</v>
      </c>
      <c r="G1329" s="629">
        <v>850</v>
      </c>
      <c r="H1329" s="629">
        <v>1</v>
      </c>
      <c r="I1329" s="629">
        <v>850</v>
      </c>
      <c r="J1329" s="629">
        <v>1</v>
      </c>
      <c r="K1329" s="629">
        <v>852</v>
      </c>
      <c r="L1329" s="629">
        <v>1.0023529411764707</v>
      </c>
      <c r="M1329" s="629">
        <v>852</v>
      </c>
      <c r="N1329" s="629">
        <v>2</v>
      </c>
      <c r="O1329" s="629">
        <v>1406</v>
      </c>
      <c r="P1329" s="642">
        <v>1.6541176470588235</v>
      </c>
      <c r="Q1329" s="630">
        <v>703</v>
      </c>
    </row>
    <row r="1330" spans="1:17" ht="14.4" customHeight="1" x14ac:dyDescent="0.3">
      <c r="A1330" s="625" t="s">
        <v>6487</v>
      </c>
      <c r="B1330" s="626" t="s">
        <v>5360</v>
      </c>
      <c r="C1330" s="626" t="s">
        <v>5377</v>
      </c>
      <c r="D1330" s="626" t="s">
        <v>5400</v>
      </c>
      <c r="E1330" s="626" t="s">
        <v>5401</v>
      </c>
      <c r="F1330" s="629">
        <v>1</v>
      </c>
      <c r="G1330" s="629">
        <v>630</v>
      </c>
      <c r="H1330" s="629">
        <v>1</v>
      </c>
      <c r="I1330" s="629">
        <v>630</v>
      </c>
      <c r="J1330" s="629"/>
      <c r="K1330" s="629"/>
      <c r="L1330" s="629"/>
      <c r="M1330" s="629"/>
      <c r="N1330" s="629">
        <v>1</v>
      </c>
      <c r="O1330" s="629">
        <v>635</v>
      </c>
      <c r="P1330" s="642">
        <v>1.0079365079365079</v>
      </c>
      <c r="Q1330" s="630">
        <v>635</v>
      </c>
    </row>
    <row r="1331" spans="1:17" ht="14.4" customHeight="1" x14ac:dyDescent="0.3">
      <c r="A1331" s="625" t="s">
        <v>6487</v>
      </c>
      <c r="B1331" s="626" t="s">
        <v>5360</v>
      </c>
      <c r="C1331" s="626" t="s">
        <v>5377</v>
      </c>
      <c r="D1331" s="626" t="s">
        <v>5404</v>
      </c>
      <c r="E1331" s="626" t="s">
        <v>5405</v>
      </c>
      <c r="F1331" s="629">
        <v>607</v>
      </c>
      <c r="G1331" s="629">
        <v>139610</v>
      </c>
      <c r="H1331" s="629">
        <v>1</v>
      </c>
      <c r="I1331" s="629">
        <v>230</v>
      </c>
      <c r="J1331" s="629">
        <v>400</v>
      </c>
      <c r="K1331" s="629">
        <v>92400</v>
      </c>
      <c r="L1331" s="629">
        <v>0.66184370747081156</v>
      </c>
      <c r="M1331" s="629">
        <v>231</v>
      </c>
      <c r="N1331" s="629">
        <v>394</v>
      </c>
      <c r="O1331" s="629">
        <v>91408</v>
      </c>
      <c r="P1331" s="642">
        <v>0.65473819926939336</v>
      </c>
      <c r="Q1331" s="630">
        <v>232</v>
      </c>
    </row>
    <row r="1332" spans="1:17" ht="14.4" customHeight="1" x14ac:dyDescent="0.3">
      <c r="A1332" s="625" t="s">
        <v>6487</v>
      </c>
      <c r="B1332" s="626" t="s">
        <v>5360</v>
      </c>
      <c r="C1332" s="626" t="s">
        <v>5377</v>
      </c>
      <c r="D1332" s="626" t="s">
        <v>5406</v>
      </c>
      <c r="E1332" s="626" t="s">
        <v>5407</v>
      </c>
      <c r="F1332" s="629">
        <v>189</v>
      </c>
      <c r="G1332" s="629">
        <v>32319</v>
      </c>
      <c r="H1332" s="629">
        <v>1</v>
      </c>
      <c r="I1332" s="629">
        <v>171</v>
      </c>
      <c r="J1332" s="629">
        <v>195</v>
      </c>
      <c r="K1332" s="629">
        <v>33540</v>
      </c>
      <c r="L1332" s="629">
        <v>1.0377796342708623</v>
      </c>
      <c r="M1332" s="629">
        <v>172</v>
      </c>
      <c r="N1332" s="629">
        <v>77</v>
      </c>
      <c r="O1332" s="629">
        <v>13244</v>
      </c>
      <c r="P1332" s="642">
        <v>0.40978990686593025</v>
      </c>
      <c r="Q1332" s="630">
        <v>172</v>
      </c>
    </row>
    <row r="1333" spans="1:17" ht="14.4" customHeight="1" x14ac:dyDescent="0.3">
      <c r="A1333" s="625" t="s">
        <v>6487</v>
      </c>
      <c r="B1333" s="626" t="s">
        <v>5360</v>
      </c>
      <c r="C1333" s="626" t="s">
        <v>5377</v>
      </c>
      <c r="D1333" s="626" t="s">
        <v>5408</v>
      </c>
      <c r="E1333" s="626" t="s">
        <v>5409</v>
      </c>
      <c r="F1333" s="629">
        <v>1477</v>
      </c>
      <c r="G1333" s="629">
        <v>118160</v>
      </c>
      <c r="H1333" s="629">
        <v>1</v>
      </c>
      <c r="I1333" s="629">
        <v>80</v>
      </c>
      <c r="J1333" s="629">
        <v>1309</v>
      </c>
      <c r="K1333" s="629">
        <v>106029</v>
      </c>
      <c r="L1333" s="629">
        <v>0.89733412322274886</v>
      </c>
      <c r="M1333" s="629">
        <v>81</v>
      </c>
      <c r="N1333" s="629">
        <v>945</v>
      </c>
      <c r="O1333" s="629">
        <v>77490</v>
      </c>
      <c r="P1333" s="642">
        <v>0.65580568720379151</v>
      </c>
      <c r="Q1333" s="630">
        <v>82</v>
      </c>
    </row>
    <row r="1334" spans="1:17" ht="14.4" customHeight="1" x14ac:dyDescent="0.3">
      <c r="A1334" s="625" t="s">
        <v>6487</v>
      </c>
      <c r="B1334" s="626" t="s">
        <v>5360</v>
      </c>
      <c r="C1334" s="626" t="s">
        <v>5377</v>
      </c>
      <c r="D1334" s="626" t="s">
        <v>5502</v>
      </c>
      <c r="E1334" s="626" t="s">
        <v>5503</v>
      </c>
      <c r="F1334" s="629">
        <v>2</v>
      </c>
      <c r="G1334" s="629">
        <v>1044</v>
      </c>
      <c r="H1334" s="629">
        <v>1</v>
      </c>
      <c r="I1334" s="629">
        <v>522</v>
      </c>
      <c r="J1334" s="629">
        <v>10</v>
      </c>
      <c r="K1334" s="629">
        <v>5230</v>
      </c>
      <c r="L1334" s="629">
        <v>5.009578544061303</v>
      </c>
      <c r="M1334" s="629">
        <v>523</v>
      </c>
      <c r="N1334" s="629">
        <v>36</v>
      </c>
      <c r="O1334" s="629">
        <v>18864</v>
      </c>
      <c r="P1334" s="642">
        <v>18.068965517241381</v>
      </c>
      <c r="Q1334" s="630">
        <v>524</v>
      </c>
    </row>
    <row r="1335" spans="1:17" ht="14.4" customHeight="1" x14ac:dyDescent="0.3">
      <c r="A1335" s="625" t="s">
        <v>6487</v>
      </c>
      <c r="B1335" s="626" t="s">
        <v>5360</v>
      </c>
      <c r="C1335" s="626" t="s">
        <v>5377</v>
      </c>
      <c r="D1335" s="626" t="s">
        <v>5410</v>
      </c>
      <c r="E1335" s="626" t="s">
        <v>5411</v>
      </c>
      <c r="F1335" s="629">
        <v>1</v>
      </c>
      <c r="G1335" s="629">
        <v>324</v>
      </c>
      <c r="H1335" s="629">
        <v>1</v>
      </c>
      <c r="I1335" s="629">
        <v>324</v>
      </c>
      <c r="J1335" s="629"/>
      <c r="K1335" s="629"/>
      <c r="L1335" s="629"/>
      <c r="M1335" s="629"/>
      <c r="N1335" s="629">
        <v>1</v>
      </c>
      <c r="O1335" s="629">
        <v>327</v>
      </c>
      <c r="P1335" s="642">
        <v>1.0092592592592593</v>
      </c>
      <c r="Q1335" s="630">
        <v>327</v>
      </c>
    </row>
    <row r="1336" spans="1:17" ht="14.4" customHeight="1" x14ac:dyDescent="0.3">
      <c r="A1336" s="625" t="s">
        <v>6487</v>
      </c>
      <c r="B1336" s="626" t="s">
        <v>5360</v>
      </c>
      <c r="C1336" s="626" t="s">
        <v>5377</v>
      </c>
      <c r="D1336" s="626" t="s">
        <v>5504</v>
      </c>
      <c r="E1336" s="626" t="s">
        <v>5505</v>
      </c>
      <c r="F1336" s="629">
        <v>672</v>
      </c>
      <c r="G1336" s="629">
        <v>491904</v>
      </c>
      <c r="H1336" s="629">
        <v>1</v>
      </c>
      <c r="I1336" s="629">
        <v>732</v>
      </c>
      <c r="J1336" s="629">
        <v>662</v>
      </c>
      <c r="K1336" s="629">
        <v>485246</v>
      </c>
      <c r="L1336" s="629">
        <v>0.98646483866770751</v>
      </c>
      <c r="M1336" s="629">
        <v>733</v>
      </c>
      <c r="N1336" s="629">
        <v>255</v>
      </c>
      <c r="O1336" s="629">
        <v>187170</v>
      </c>
      <c r="P1336" s="642">
        <v>0.38050107338017175</v>
      </c>
      <c r="Q1336" s="630">
        <v>734</v>
      </c>
    </row>
    <row r="1337" spans="1:17" ht="14.4" customHeight="1" x14ac:dyDescent="0.3">
      <c r="A1337" s="625" t="s">
        <v>6487</v>
      </c>
      <c r="B1337" s="626" t="s">
        <v>5360</v>
      </c>
      <c r="C1337" s="626" t="s">
        <v>5377</v>
      </c>
      <c r="D1337" s="626" t="s">
        <v>5414</v>
      </c>
      <c r="E1337" s="626" t="s">
        <v>5415</v>
      </c>
      <c r="F1337" s="629">
        <v>1</v>
      </c>
      <c r="G1337" s="629">
        <v>155</v>
      </c>
      <c r="H1337" s="629">
        <v>1</v>
      </c>
      <c r="I1337" s="629">
        <v>155</v>
      </c>
      <c r="J1337" s="629">
        <v>6</v>
      </c>
      <c r="K1337" s="629">
        <v>936</v>
      </c>
      <c r="L1337" s="629">
        <v>6.0387096774193552</v>
      </c>
      <c r="M1337" s="629">
        <v>156</v>
      </c>
      <c r="N1337" s="629"/>
      <c r="O1337" s="629"/>
      <c r="P1337" s="642"/>
      <c r="Q1337" s="630"/>
    </row>
    <row r="1338" spans="1:17" ht="14.4" customHeight="1" x14ac:dyDescent="0.3">
      <c r="A1338" s="625" t="s">
        <v>6487</v>
      </c>
      <c r="B1338" s="626" t="s">
        <v>5360</v>
      </c>
      <c r="C1338" s="626" t="s">
        <v>5377</v>
      </c>
      <c r="D1338" s="626" t="s">
        <v>5418</v>
      </c>
      <c r="E1338" s="626" t="s">
        <v>5407</v>
      </c>
      <c r="F1338" s="629">
        <v>146</v>
      </c>
      <c r="G1338" s="629">
        <v>29930</v>
      </c>
      <c r="H1338" s="629">
        <v>1</v>
      </c>
      <c r="I1338" s="629">
        <v>205</v>
      </c>
      <c r="J1338" s="629">
        <v>129</v>
      </c>
      <c r="K1338" s="629">
        <v>26574</v>
      </c>
      <c r="L1338" s="629">
        <v>0.88787170063481458</v>
      </c>
      <c r="M1338" s="629">
        <v>206</v>
      </c>
      <c r="N1338" s="629">
        <v>162</v>
      </c>
      <c r="O1338" s="629">
        <v>33534</v>
      </c>
      <c r="P1338" s="642">
        <v>1.1204143000334112</v>
      </c>
      <c r="Q1338" s="630">
        <v>207</v>
      </c>
    </row>
    <row r="1339" spans="1:17" ht="14.4" customHeight="1" x14ac:dyDescent="0.3">
      <c r="A1339" s="625" t="s">
        <v>6487</v>
      </c>
      <c r="B1339" s="626" t="s">
        <v>5360</v>
      </c>
      <c r="C1339" s="626" t="s">
        <v>5377</v>
      </c>
      <c r="D1339" s="626" t="s">
        <v>5420</v>
      </c>
      <c r="E1339" s="626" t="s">
        <v>5421</v>
      </c>
      <c r="F1339" s="629">
        <v>59</v>
      </c>
      <c r="G1339" s="629">
        <v>17346</v>
      </c>
      <c r="H1339" s="629">
        <v>1</v>
      </c>
      <c r="I1339" s="629">
        <v>294</v>
      </c>
      <c r="J1339" s="629">
        <v>43</v>
      </c>
      <c r="K1339" s="629">
        <v>12685</v>
      </c>
      <c r="L1339" s="629">
        <v>0.73129251700680276</v>
      </c>
      <c r="M1339" s="629">
        <v>295</v>
      </c>
      <c r="N1339" s="629">
        <v>30</v>
      </c>
      <c r="O1339" s="629">
        <v>8880</v>
      </c>
      <c r="P1339" s="642">
        <v>0.51193358699411973</v>
      </c>
      <c r="Q1339" s="630">
        <v>296</v>
      </c>
    </row>
    <row r="1340" spans="1:17" ht="14.4" customHeight="1" x14ac:dyDescent="0.3">
      <c r="A1340" s="625" t="s">
        <v>6487</v>
      </c>
      <c r="B1340" s="626" t="s">
        <v>5360</v>
      </c>
      <c r="C1340" s="626" t="s">
        <v>5377</v>
      </c>
      <c r="D1340" s="626" t="s">
        <v>5422</v>
      </c>
      <c r="E1340" s="626" t="s">
        <v>5423</v>
      </c>
      <c r="F1340" s="629"/>
      <c r="G1340" s="629"/>
      <c r="H1340" s="629"/>
      <c r="I1340" s="629"/>
      <c r="J1340" s="629">
        <v>1</v>
      </c>
      <c r="K1340" s="629">
        <v>319</v>
      </c>
      <c r="L1340" s="629"/>
      <c r="M1340" s="629">
        <v>319</v>
      </c>
      <c r="N1340" s="629">
        <v>1</v>
      </c>
      <c r="O1340" s="629">
        <v>320</v>
      </c>
      <c r="P1340" s="642"/>
      <c r="Q1340" s="630">
        <v>320</v>
      </c>
    </row>
    <row r="1341" spans="1:17" ht="14.4" customHeight="1" x14ac:dyDescent="0.3">
      <c r="A1341" s="625" t="s">
        <v>6487</v>
      </c>
      <c r="B1341" s="626" t="s">
        <v>5360</v>
      </c>
      <c r="C1341" s="626" t="s">
        <v>5377</v>
      </c>
      <c r="D1341" s="626" t="s">
        <v>5424</v>
      </c>
      <c r="E1341" s="626" t="s">
        <v>5415</v>
      </c>
      <c r="F1341" s="629">
        <v>34</v>
      </c>
      <c r="G1341" s="629">
        <v>2618</v>
      </c>
      <c r="H1341" s="629">
        <v>1</v>
      </c>
      <c r="I1341" s="629">
        <v>77</v>
      </c>
      <c r="J1341" s="629">
        <v>19</v>
      </c>
      <c r="K1341" s="629">
        <v>1482</v>
      </c>
      <c r="L1341" s="629">
        <v>0.56608097784568367</v>
      </c>
      <c r="M1341" s="629">
        <v>78</v>
      </c>
      <c r="N1341" s="629"/>
      <c r="O1341" s="629"/>
      <c r="P1341" s="642"/>
      <c r="Q1341" s="630"/>
    </row>
    <row r="1342" spans="1:17" ht="14.4" customHeight="1" x14ac:dyDescent="0.3">
      <c r="A1342" s="625" t="s">
        <v>6487</v>
      </c>
      <c r="B1342" s="626" t="s">
        <v>5360</v>
      </c>
      <c r="C1342" s="626" t="s">
        <v>5377</v>
      </c>
      <c r="D1342" s="626" t="s">
        <v>5425</v>
      </c>
      <c r="E1342" s="626" t="s">
        <v>5421</v>
      </c>
      <c r="F1342" s="629">
        <v>5</v>
      </c>
      <c r="G1342" s="629">
        <v>1800</v>
      </c>
      <c r="H1342" s="629">
        <v>1</v>
      </c>
      <c r="I1342" s="629">
        <v>360</v>
      </c>
      <c r="J1342" s="629">
        <v>13</v>
      </c>
      <c r="K1342" s="629">
        <v>4706</v>
      </c>
      <c r="L1342" s="629">
        <v>2.6144444444444446</v>
      </c>
      <c r="M1342" s="629">
        <v>362</v>
      </c>
      <c r="N1342" s="629">
        <v>29</v>
      </c>
      <c r="O1342" s="629">
        <v>10585</v>
      </c>
      <c r="P1342" s="642">
        <v>5.8805555555555555</v>
      </c>
      <c r="Q1342" s="630">
        <v>365</v>
      </c>
    </row>
    <row r="1343" spans="1:17" ht="14.4" customHeight="1" x14ac:dyDescent="0.3">
      <c r="A1343" s="625" t="s">
        <v>6487</v>
      </c>
      <c r="B1343" s="626" t="s">
        <v>5360</v>
      </c>
      <c r="C1343" s="626" t="s">
        <v>5377</v>
      </c>
      <c r="D1343" s="626" t="s">
        <v>5426</v>
      </c>
      <c r="E1343" s="626" t="s">
        <v>5427</v>
      </c>
      <c r="F1343" s="629">
        <v>21</v>
      </c>
      <c r="G1343" s="629">
        <v>11508</v>
      </c>
      <c r="H1343" s="629">
        <v>1</v>
      </c>
      <c r="I1343" s="629">
        <v>548</v>
      </c>
      <c r="J1343" s="629">
        <v>7</v>
      </c>
      <c r="K1343" s="629">
        <v>3850</v>
      </c>
      <c r="L1343" s="629">
        <v>0.33454987834549876</v>
      </c>
      <c r="M1343" s="629">
        <v>550</v>
      </c>
      <c r="N1343" s="629">
        <v>7</v>
      </c>
      <c r="O1343" s="629">
        <v>3871</v>
      </c>
      <c r="P1343" s="642">
        <v>0.33637469586374696</v>
      </c>
      <c r="Q1343" s="630">
        <v>553</v>
      </c>
    </row>
    <row r="1344" spans="1:17" ht="14.4" customHeight="1" x14ac:dyDescent="0.3">
      <c r="A1344" s="625" t="s">
        <v>6487</v>
      </c>
      <c r="B1344" s="626" t="s">
        <v>5360</v>
      </c>
      <c r="C1344" s="626" t="s">
        <v>5377</v>
      </c>
      <c r="D1344" s="626" t="s">
        <v>5428</v>
      </c>
      <c r="E1344" s="626" t="s">
        <v>5427</v>
      </c>
      <c r="F1344" s="629">
        <v>59</v>
      </c>
      <c r="G1344" s="629">
        <v>28438</v>
      </c>
      <c r="H1344" s="629">
        <v>1</v>
      </c>
      <c r="I1344" s="629">
        <v>482</v>
      </c>
      <c r="J1344" s="629">
        <v>10</v>
      </c>
      <c r="K1344" s="629">
        <v>4830</v>
      </c>
      <c r="L1344" s="629">
        <v>0.16984316759265772</v>
      </c>
      <c r="M1344" s="629">
        <v>483</v>
      </c>
      <c r="N1344" s="629">
        <v>20</v>
      </c>
      <c r="O1344" s="629">
        <v>9680</v>
      </c>
      <c r="P1344" s="642">
        <v>0.3403896195231732</v>
      </c>
      <c r="Q1344" s="630">
        <v>484</v>
      </c>
    </row>
    <row r="1345" spans="1:17" ht="14.4" customHeight="1" x14ac:dyDescent="0.3">
      <c r="A1345" s="625" t="s">
        <v>6487</v>
      </c>
      <c r="B1345" s="626" t="s">
        <v>5360</v>
      </c>
      <c r="C1345" s="626" t="s">
        <v>5377</v>
      </c>
      <c r="D1345" s="626" t="s">
        <v>5431</v>
      </c>
      <c r="E1345" s="626" t="s">
        <v>5432</v>
      </c>
      <c r="F1345" s="629">
        <v>357</v>
      </c>
      <c r="G1345" s="629">
        <v>41055</v>
      </c>
      <c r="H1345" s="629">
        <v>1</v>
      </c>
      <c r="I1345" s="629">
        <v>115</v>
      </c>
      <c r="J1345" s="629">
        <v>343</v>
      </c>
      <c r="K1345" s="629">
        <v>39788</v>
      </c>
      <c r="L1345" s="629">
        <v>0.96913895993179877</v>
      </c>
      <c r="M1345" s="629">
        <v>116</v>
      </c>
      <c r="N1345" s="629">
        <v>278</v>
      </c>
      <c r="O1345" s="629">
        <v>32248</v>
      </c>
      <c r="P1345" s="642">
        <v>0.78548288880769701</v>
      </c>
      <c r="Q1345" s="630">
        <v>116</v>
      </c>
    </row>
    <row r="1346" spans="1:17" ht="14.4" customHeight="1" x14ac:dyDescent="0.3">
      <c r="A1346" s="625" t="s">
        <v>6487</v>
      </c>
      <c r="B1346" s="626" t="s">
        <v>5360</v>
      </c>
      <c r="C1346" s="626" t="s">
        <v>5377</v>
      </c>
      <c r="D1346" s="626" t="s">
        <v>5507</v>
      </c>
      <c r="E1346" s="626" t="s">
        <v>5508</v>
      </c>
      <c r="F1346" s="629">
        <v>2</v>
      </c>
      <c r="G1346" s="629">
        <v>200</v>
      </c>
      <c r="H1346" s="629">
        <v>1</v>
      </c>
      <c r="I1346" s="629">
        <v>100</v>
      </c>
      <c r="J1346" s="629">
        <v>3</v>
      </c>
      <c r="K1346" s="629">
        <v>300</v>
      </c>
      <c r="L1346" s="629">
        <v>1.5</v>
      </c>
      <c r="M1346" s="629">
        <v>100</v>
      </c>
      <c r="N1346" s="629"/>
      <c r="O1346" s="629"/>
      <c r="P1346" s="642"/>
      <c r="Q1346" s="630"/>
    </row>
    <row r="1347" spans="1:17" ht="14.4" customHeight="1" x14ac:dyDescent="0.3">
      <c r="A1347" s="625" t="s">
        <v>6487</v>
      </c>
      <c r="B1347" s="626" t="s">
        <v>5360</v>
      </c>
      <c r="C1347" s="626" t="s">
        <v>5377</v>
      </c>
      <c r="D1347" s="626" t="s">
        <v>5433</v>
      </c>
      <c r="E1347" s="626" t="s">
        <v>5434</v>
      </c>
      <c r="F1347" s="629">
        <v>22</v>
      </c>
      <c r="G1347" s="629">
        <v>14850</v>
      </c>
      <c r="H1347" s="629">
        <v>1</v>
      </c>
      <c r="I1347" s="629">
        <v>675</v>
      </c>
      <c r="J1347" s="629">
        <v>19</v>
      </c>
      <c r="K1347" s="629">
        <v>12844</v>
      </c>
      <c r="L1347" s="629">
        <v>0.86491582491582497</v>
      </c>
      <c r="M1347" s="629">
        <v>676</v>
      </c>
      <c r="N1347" s="629">
        <v>11</v>
      </c>
      <c r="O1347" s="629">
        <v>7447</v>
      </c>
      <c r="P1347" s="642">
        <v>0.50148148148148153</v>
      </c>
      <c r="Q1347" s="630">
        <v>677</v>
      </c>
    </row>
    <row r="1348" spans="1:17" ht="14.4" customHeight="1" x14ac:dyDescent="0.3">
      <c r="A1348" s="625" t="s">
        <v>6487</v>
      </c>
      <c r="B1348" s="626" t="s">
        <v>5360</v>
      </c>
      <c r="C1348" s="626" t="s">
        <v>5377</v>
      </c>
      <c r="D1348" s="626" t="s">
        <v>5509</v>
      </c>
      <c r="E1348" s="626" t="s">
        <v>5505</v>
      </c>
      <c r="F1348" s="629">
        <v>131</v>
      </c>
      <c r="G1348" s="629">
        <v>121044</v>
      </c>
      <c r="H1348" s="629">
        <v>1</v>
      </c>
      <c r="I1348" s="629">
        <v>924</v>
      </c>
      <c r="J1348" s="629">
        <v>43</v>
      </c>
      <c r="K1348" s="629">
        <v>39818</v>
      </c>
      <c r="L1348" s="629">
        <v>0.32895476025247017</v>
      </c>
      <c r="M1348" s="629">
        <v>926</v>
      </c>
      <c r="N1348" s="629">
        <v>84</v>
      </c>
      <c r="O1348" s="629">
        <v>78036</v>
      </c>
      <c r="P1348" s="642">
        <v>0.64469118667591951</v>
      </c>
      <c r="Q1348" s="630">
        <v>929</v>
      </c>
    </row>
    <row r="1349" spans="1:17" ht="14.4" customHeight="1" x14ac:dyDescent="0.3">
      <c r="A1349" s="625" t="s">
        <v>6487</v>
      </c>
      <c r="B1349" s="626" t="s">
        <v>5360</v>
      </c>
      <c r="C1349" s="626" t="s">
        <v>5377</v>
      </c>
      <c r="D1349" s="626" t="s">
        <v>5510</v>
      </c>
      <c r="E1349" s="626" t="s">
        <v>5505</v>
      </c>
      <c r="F1349" s="629">
        <v>10</v>
      </c>
      <c r="G1349" s="629">
        <v>8580</v>
      </c>
      <c r="H1349" s="629">
        <v>1</v>
      </c>
      <c r="I1349" s="629">
        <v>858</v>
      </c>
      <c r="J1349" s="629">
        <v>4</v>
      </c>
      <c r="K1349" s="629">
        <v>3436</v>
      </c>
      <c r="L1349" s="629">
        <v>0.40046620046620046</v>
      </c>
      <c r="M1349" s="629">
        <v>859</v>
      </c>
      <c r="N1349" s="629">
        <v>4</v>
      </c>
      <c r="O1349" s="629">
        <v>3440</v>
      </c>
      <c r="P1349" s="642">
        <v>0.40093240093240096</v>
      </c>
      <c r="Q1349" s="630">
        <v>860</v>
      </c>
    </row>
    <row r="1350" spans="1:17" ht="14.4" customHeight="1" x14ac:dyDescent="0.3">
      <c r="A1350" s="625" t="s">
        <v>6487</v>
      </c>
      <c r="B1350" s="626" t="s">
        <v>5360</v>
      </c>
      <c r="C1350" s="626" t="s">
        <v>5377</v>
      </c>
      <c r="D1350" s="626" t="s">
        <v>5511</v>
      </c>
      <c r="E1350" s="626" t="s">
        <v>5505</v>
      </c>
      <c r="F1350" s="629"/>
      <c r="G1350" s="629"/>
      <c r="H1350" s="629"/>
      <c r="I1350" s="629"/>
      <c r="J1350" s="629">
        <v>17</v>
      </c>
      <c r="K1350" s="629">
        <v>17153</v>
      </c>
      <c r="L1350" s="629"/>
      <c r="M1350" s="629">
        <v>1009</v>
      </c>
      <c r="N1350" s="629"/>
      <c r="O1350" s="629"/>
      <c r="P1350" s="642"/>
      <c r="Q1350" s="630"/>
    </row>
    <row r="1351" spans="1:17" ht="14.4" customHeight="1" x14ac:dyDescent="0.3">
      <c r="A1351" s="625" t="s">
        <v>6487</v>
      </c>
      <c r="B1351" s="626" t="s">
        <v>5360</v>
      </c>
      <c r="C1351" s="626" t="s">
        <v>5377</v>
      </c>
      <c r="D1351" s="626" t="s">
        <v>5512</v>
      </c>
      <c r="E1351" s="626" t="s">
        <v>5505</v>
      </c>
      <c r="F1351" s="629">
        <v>641</v>
      </c>
      <c r="G1351" s="629">
        <v>511518</v>
      </c>
      <c r="H1351" s="629">
        <v>1</v>
      </c>
      <c r="I1351" s="629">
        <v>798</v>
      </c>
      <c r="J1351" s="629">
        <v>588</v>
      </c>
      <c r="K1351" s="629">
        <v>470400</v>
      </c>
      <c r="L1351" s="629">
        <v>0.91961573199770097</v>
      </c>
      <c r="M1351" s="629">
        <v>800</v>
      </c>
      <c r="N1351" s="629">
        <v>603</v>
      </c>
      <c r="O1351" s="629">
        <v>484209</v>
      </c>
      <c r="P1351" s="642">
        <v>0.94661184943638343</v>
      </c>
      <c r="Q1351" s="630">
        <v>803</v>
      </c>
    </row>
    <row r="1352" spans="1:17" ht="14.4" customHeight="1" x14ac:dyDescent="0.3">
      <c r="A1352" s="625" t="s">
        <v>6487</v>
      </c>
      <c r="B1352" s="626" t="s">
        <v>5360</v>
      </c>
      <c r="C1352" s="626" t="s">
        <v>5377</v>
      </c>
      <c r="D1352" s="626" t="s">
        <v>5444</v>
      </c>
      <c r="E1352" s="626" t="s">
        <v>5434</v>
      </c>
      <c r="F1352" s="629">
        <v>12</v>
      </c>
      <c r="G1352" s="629">
        <v>8892</v>
      </c>
      <c r="H1352" s="629">
        <v>1</v>
      </c>
      <c r="I1352" s="629">
        <v>741</v>
      </c>
      <c r="J1352" s="629"/>
      <c r="K1352" s="629"/>
      <c r="L1352" s="629"/>
      <c r="M1352" s="629"/>
      <c r="N1352" s="629"/>
      <c r="O1352" s="629"/>
      <c r="P1352" s="642"/>
      <c r="Q1352" s="630"/>
    </row>
    <row r="1353" spans="1:17" ht="14.4" customHeight="1" x14ac:dyDescent="0.3">
      <c r="A1353" s="625" t="s">
        <v>6487</v>
      </c>
      <c r="B1353" s="626" t="s">
        <v>5360</v>
      </c>
      <c r="C1353" s="626" t="s">
        <v>5377</v>
      </c>
      <c r="D1353" s="626" t="s">
        <v>5531</v>
      </c>
      <c r="E1353" s="626" t="s">
        <v>5532</v>
      </c>
      <c r="F1353" s="629">
        <v>1</v>
      </c>
      <c r="G1353" s="629">
        <v>1363</v>
      </c>
      <c r="H1353" s="629">
        <v>1</v>
      </c>
      <c r="I1353" s="629">
        <v>1363</v>
      </c>
      <c r="J1353" s="629"/>
      <c r="K1353" s="629"/>
      <c r="L1353" s="629"/>
      <c r="M1353" s="629"/>
      <c r="N1353" s="629"/>
      <c r="O1353" s="629"/>
      <c r="P1353" s="642"/>
      <c r="Q1353" s="630"/>
    </row>
    <row r="1354" spans="1:17" ht="14.4" customHeight="1" x14ac:dyDescent="0.3">
      <c r="A1354" s="625" t="s">
        <v>6488</v>
      </c>
      <c r="B1354" s="626" t="s">
        <v>5360</v>
      </c>
      <c r="C1354" s="626" t="s">
        <v>5366</v>
      </c>
      <c r="D1354" s="626" t="s">
        <v>5367</v>
      </c>
      <c r="E1354" s="626" t="s">
        <v>5368</v>
      </c>
      <c r="F1354" s="629">
        <v>7</v>
      </c>
      <c r="G1354" s="629">
        <v>1638.9100000000003</v>
      </c>
      <c r="H1354" s="629">
        <v>1</v>
      </c>
      <c r="I1354" s="629">
        <v>234.13000000000005</v>
      </c>
      <c r="J1354" s="629">
        <v>1</v>
      </c>
      <c r="K1354" s="629">
        <v>242.64</v>
      </c>
      <c r="L1354" s="629">
        <v>0.14804961834389926</v>
      </c>
      <c r="M1354" s="629">
        <v>242.64</v>
      </c>
      <c r="N1354" s="629">
        <v>3</v>
      </c>
      <c r="O1354" s="629">
        <v>727.92</v>
      </c>
      <c r="P1354" s="642">
        <v>0.44414885503169776</v>
      </c>
      <c r="Q1354" s="630">
        <v>242.64</v>
      </c>
    </row>
    <row r="1355" spans="1:17" ht="14.4" customHeight="1" x14ac:dyDescent="0.3">
      <c r="A1355" s="625" t="s">
        <v>6488</v>
      </c>
      <c r="B1355" s="626" t="s">
        <v>5360</v>
      </c>
      <c r="C1355" s="626" t="s">
        <v>5366</v>
      </c>
      <c r="D1355" s="626" t="s">
        <v>5369</v>
      </c>
      <c r="E1355" s="626" t="s">
        <v>5370</v>
      </c>
      <c r="F1355" s="629">
        <v>137</v>
      </c>
      <c r="G1355" s="629">
        <v>32075.809999999998</v>
      </c>
      <c r="H1355" s="629">
        <v>1</v>
      </c>
      <c r="I1355" s="629">
        <v>234.13</v>
      </c>
      <c r="J1355" s="629">
        <v>116</v>
      </c>
      <c r="K1355" s="629">
        <v>28146.240000000002</v>
      </c>
      <c r="L1355" s="629">
        <v>0.87749116857843978</v>
      </c>
      <c r="M1355" s="629">
        <v>242.64000000000001</v>
      </c>
      <c r="N1355" s="629">
        <v>90</v>
      </c>
      <c r="O1355" s="629">
        <v>21837.599999999999</v>
      </c>
      <c r="P1355" s="642">
        <v>0.6808121135522377</v>
      </c>
      <c r="Q1355" s="630">
        <v>242.64</v>
      </c>
    </row>
    <row r="1356" spans="1:17" ht="14.4" customHeight="1" x14ac:dyDescent="0.3">
      <c r="A1356" s="625" t="s">
        <v>6488</v>
      </c>
      <c r="B1356" s="626" t="s">
        <v>5360</v>
      </c>
      <c r="C1356" s="626" t="s">
        <v>5366</v>
      </c>
      <c r="D1356" s="626" t="s">
        <v>5371</v>
      </c>
      <c r="E1356" s="626" t="s">
        <v>5372</v>
      </c>
      <c r="F1356" s="629">
        <v>2</v>
      </c>
      <c r="G1356" s="629">
        <v>468.26</v>
      </c>
      <c r="H1356" s="629">
        <v>1</v>
      </c>
      <c r="I1356" s="629">
        <v>234.13</v>
      </c>
      <c r="J1356" s="629"/>
      <c r="K1356" s="629"/>
      <c r="L1356" s="629"/>
      <c r="M1356" s="629"/>
      <c r="N1356" s="629">
        <v>2</v>
      </c>
      <c r="O1356" s="629">
        <v>485.28</v>
      </c>
      <c r="P1356" s="642">
        <v>1.036347328407295</v>
      </c>
      <c r="Q1356" s="630">
        <v>242.64</v>
      </c>
    </row>
    <row r="1357" spans="1:17" ht="14.4" customHeight="1" x14ac:dyDescent="0.3">
      <c r="A1357" s="625" t="s">
        <v>6488</v>
      </c>
      <c r="B1357" s="626" t="s">
        <v>5360</v>
      </c>
      <c r="C1357" s="626" t="s">
        <v>5377</v>
      </c>
      <c r="D1357" s="626" t="s">
        <v>5382</v>
      </c>
      <c r="E1357" s="626" t="s">
        <v>5383</v>
      </c>
      <c r="F1357" s="629"/>
      <c r="G1357" s="629"/>
      <c r="H1357" s="629"/>
      <c r="I1357" s="629"/>
      <c r="J1357" s="629">
        <v>1</v>
      </c>
      <c r="K1357" s="629">
        <v>34</v>
      </c>
      <c r="L1357" s="629"/>
      <c r="M1357" s="629">
        <v>34</v>
      </c>
      <c r="N1357" s="629"/>
      <c r="O1357" s="629"/>
      <c r="P1357" s="642"/>
      <c r="Q1357" s="630"/>
    </row>
    <row r="1358" spans="1:17" ht="14.4" customHeight="1" x14ac:dyDescent="0.3">
      <c r="A1358" s="625" t="s">
        <v>6488</v>
      </c>
      <c r="B1358" s="626" t="s">
        <v>5360</v>
      </c>
      <c r="C1358" s="626" t="s">
        <v>5377</v>
      </c>
      <c r="D1358" s="626" t="s">
        <v>5386</v>
      </c>
      <c r="E1358" s="626" t="s">
        <v>5387</v>
      </c>
      <c r="F1358" s="629"/>
      <c r="G1358" s="629"/>
      <c r="H1358" s="629"/>
      <c r="I1358" s="629"/>
      <c r="J1358" s="629"/>
      <c r="K1358" s="629"/>
      <c r="L1358" s="629"/>
      <c r="M1358" s="629"/>
      <c r="N1358" s="629">
        <v>1</v>
      </c>
      <c r="O1358" s="629">
        <v>81</v>
      </c>
      <c r="P1358" s="642"/>
      <c r="Q1358" s="630">
        <v>81</v>
      </c>
    </row>
    <row r="1359" spans="1:17" ht="14.4" customHeight="1" x14ac:dyDescent="0.3">
      <c r="A1359" s="625" t="s">
        <v>6488</v>
      </c>
      <c r="B1359" s="626" t="s">
        <v>5360</v>
      </c>
      <c r="C1359" s="626" t="s">
        <v>5377</v>
      </c>
      <c r="D1359" s="626" t="s">
        <v>5388</v>
      </c>
      <c r="E1359" s="626" t="s">
        <v>5389</v>
      </c>
      <c r="F1359" s="629">
        <v>1</v>
      </c>
      <c r="G1359" s="629">
        <v>332</v>
      </c>
      <c r="H1359" s="629">
        <v>1</v>
      </c>
      <c r="I1359" s="629">
        <v>332</v>
      </c>
      <c r="J1359" s="629"/>
      <c r="K1359" s="629"/>
      <c r="L1359" s="629"/>
      <c r="M1359" s="629"/>
      <c r="N1359" s="629"/>
      <c r="O1359" s="629"/>
      <c r="P1359" s="642"/>
      <c r="Q1359" s="630"/>
    </row>
    <row r="1360" spans="1:17" ht="14.4" customHeight="1" x14ac:dyDescent="0.3">
      <c r="A1360" s="625" t="s">
        <v>6488</v>
      </c>
      <c r="B1360" s="626" t="s">
        <v>5360</v>
      </c>
      <c r="C1360" s="626" t="s">
        <v>5377</v>
      </c>
      <c r="D1360" s="626" t="s">
        <v>5404</v>
      </c>
      <c r="E1360" s="626" t="s">
        <v>5405</v>
      </c>
      <c r="F1360" s="629">
        <v>18</v>
      </c>
      <c r="G1360" s="629">
        <v>4140</v>
      </c>
      <c r="H1360" s="629">
        <v>1</v>
      </c>
      <c r="I1360" s="629">
        <v>230</v>
      </c>
      <c r="J1360" s="629">
        <v>3</v>
      </c>
      <c r="K1360" s="629">
        <v>693</v>
      </c>
      <c r="L1360" s="629">
        <v>0.16739130434782609</v>
      </c>
      <c r="M1360" s="629">
        <v>231</v>
      </c>
      <c r="N1360" s="629">
        <v>11</v>
      </c>
      <c r="O1360" s="629">
        <v>2552</v>
      </c>
      <c r="P1360" s="642">
        <v>0.61642512077294687</v>
      </c>
      <c r="Q1360" s="630">
        <v>232</v>
      </c>
    </row>
    <row r="1361" spans="1:17" ht="14.4" customHeight="1" x14ac:dyDescent="0.3">
      <c r="A1361" s="625" t="s">
        <v>6488</v>
      </c>
      <c r="B1361" s="626" t="s">
        <v>5360</v>
      </c>
      <c r="C1361" s="626" t="s">
        <v>5377</v>
      </c>
      <c r="D1361" s="626" t="s">
        <v>5406</v>
      </c>
      <c r="E1361" s="626" t="s">
        <v>5407</v>
      </c>
      <c r="F1361" s="629">
        <v>4</v>
      </c>
      <c r="G1361" s="629">
        <v>684</v>
      </c>
      <c r="H1361" s="629">
        <v>1</v>
      </c>
      <c r="I1361" s="629">
        <v>171</v>
      </c>
      <c r="J1361" s="629"/>
      <c r="K1361" s="629"/>
      <c r="L1361" s="629"/>
      <c r="M1361" s="629"/>
      <c r="N1361" s="629"/>
      <c r="O1361" s="629"/>
      <c r="P1361" s="642"/>
      <c r="Q1361" s="630"/>
    </row>
    <row r="1362" spans="1:17" ht="14.4" customHeight="1" x14ac:dyDescent="0.3">
      <c r="A1362" s="625" t="s">
        <v>6488</v>
      </c>
      <c r="B1362" s="626" t="s">
        <v>5360</v>
      </c>
      <c r="C1362" s="626" t="s">
        <v>5377</v>
      </c>
      <c r="D1362" s="626" t="s">
        <v>5408</v>
      </c>
      <c r="E1362" s="626" t="s">
        <v>5409</v>
      </c>
      <c r="F1362" s="629">
        <v>14</v>
      </c>
      <c r="G1362" s="629">
        <v>1120</v>
      </c>
      <c r="H1362" s="629">
        <v>1</v>
      </c>
      <c r="I1362" s="629">
        <v>80</v>
      </c>
      <c r="J1362" s="629">
        <v>3</v>
      </c>
      <c r="K1362" s="629">
        <v>243</v>
      </c>
      <c r="L1362" s="629">
        <v>0.21696428571428572</v>
      </c>
      <c r="M1362" s="629">
        <v>81</v>
      </c>
      <c r="N1362" s="629">
        <v>1</v>
      </c>
      <c r="O1362" s="629">
        <v>82</v>
      </c>
      <c r="P1362" s="642">
        <v>7.3214285714285718E-2</v>
      </c>
      <c r="Q1362" s="630">
        <v>82</v>
      </c>
    </row>
    <row r="1363" spans="1:17" ht="14.4" customHeight="1" x14ac:dyDescent="0.3">
      <c r="A1363" s="625" t="s">
        <v>6488</v>
      </c>
      <c r="B1363" s="626" t="s">
        <v>5360</v>
      </c>
      <c r="C1363" s="626" t="s">
        <v>5377</v>
      </c>
      <c r="D1363" s="626" t="s">
        <v>5410</v>
      </c>
      <c r="E1363" s="626" t="s">
        <v>5411</v>
      </c>
      <c r="F1363" s="629">
        <v>168</v>
      </c>
      <c r="G1363" s="629">
        <v>54432</v>
      </c>
      <c r="H1363" s="629">
        <v>1</v>
      </c>
      <c r="I1363" s="629">
        <v>324</v>
      </c>
      <c r="J1363" s="629">
        <v>136</v>
      </c>
      <c r="K1363" s="629">
        <v>44336</v>
      </c>
      <c r="L1363" s="629">
        <v>0.8145208700764256</v>
      </c>
      <c r="M1363" s="629">
        <v>326</v>
      </c>
      <c r="N1363" s="629">
        <v>101</v>
      </c>
      <c r="O1363" s="629">
        <v>33027</v>
      </c>
      <c r="P1363" s="642">
        <v>0.60675705467372132</v>
      </c>
      <c r="Q1363" s="630">
        <v>327</v>
      </c>
    </row>
    <row r="1364" spans="1:17" ht="14.4" customHeight="1" x14ac:dyDescent="0.3">
      <c r="A1364" s="625" t="s">
        <v>6488</v>
      </c>
      <c r="B1364" s="626" t="s">
        <v>5360</v>
      </c>
      <c r="C1364" s="626" t="s">
        <v>5377</v>
      </c>
      <c r="D1364" s="626" t="s">
        <v>5504</v>
      </c>
      <c r="E1364" s="626" t="s">
        <v>5505</v>
      </c>
      <c r="F1364" s="629">
        <v>9</v>
      </c>
      <c r="G1364" s="629">
        <v>6588</v>
      </c>
      <c r="H1364" s="629">
        <v>1</v>
      </c>
      <c r="I1364" s="629">
        <v>732</v>
      </c>
      <c r="J1364" s="629"/>
      <c r="K1364" s="629"/>
      <c r="L1364" s="629"/>
      <c r="M1364" s="629"/>
      <c r="N1364" s="629"/>
      <c r="O1364" s="629"/>
      <c r="P1364" s="642"/>
      <c r="Q1364" s="630"/>
    </row>
    <row r="1365" spans="1:17" ht="14.4" customHeight="1" x14ac:dyDescent="0.3">
      <c r="A1365" s="625" t="s">
        <v>6488</v>
      </c>
      <c r="B1365" s="626" t="s">
        <v>5360</v>
      </c>
      <c r="C1365" s="626" t="s">
        <v>5377</v>
      </c>
      <c r="D1365" s="626" t="s">
        <v>5422</v>
      </c>
      <c r="E1365" s="626" t="s">
        <v>5423</v>
      </c>
      <c r="F1365" s="629">
        <v>3</v>
      </c>
      <c r="G1365" s="629">
        <v>954</v>
      </c>
      <c r="H1365" s="629">
        <v>1</v>
      </c>
      <c r="I1365" s="629">
        <v>318</v>
      </c>
      <c r="J1365" s="629"/>
      <c r="K1365" s="629"/>
      <c r="L1365" s="629"/>
      <c r="M1365" s="629"/>
      <c r="N1365" s="629">
        <v>1</v>
      </c>
      <c r="O1365" s="629">
        <v>320</v>
      </c>
      <c r="P1365" s="642">
        <v>0.33542976939203356</v>
      </c>
      <c r="Q1365" s="630">
        <v>320</v>
      </c>
    </row>
    <row r="1366" spans="1:17" ht="14.4" customHeight="1" x14ac:dyDescent="0.3">
      <c r="A1366" s="625" t="s">
        <v>6488</v>
      </c>
      <c r="B1366" s="626" t="s">
        <v>5360</v>
      </c>
      <c r="C1366" s="626" t="s">
        <v>5377</v>
      </c>
      <c r="D1366" s="626" t="s">
        <v>5428</v>
      </c>
      <c r="E1366" s="626" t="s">
        <v>5427</v>
      </c>
      <c r="F1366" s="629">
        <v>2</v>
      </c>
      <c r="G1366" s="629">
        <v>964</v>
      </c>
      <c r="H1366" s="629">
        <v>1</v>
      </c>
      <c r="I1366" s="629">
        <v>482</v>
      </c>
      <c r="J1366" s="629"/>
      <c r="K1366" s="629"/>
      <c r="L1366" s="629"/>
      <c r="M1366" s="629"/>
      <c r="N1366" s="629"/>
      <c r="O1366" s="629"/>
      <c r="P1366" s="642"/>
      <c r="Q1366" s="630"/>
    </row>
    <row r="1367" spans="1:17" ht="14.4" customHeight="1" x14ac:dyDescent="0.3">
      <c r="A1367" s="625" t="s">
        <v>6488</v>
      </c>
      <c r="B1367" s="626" t="s">
        <v>5360</v>
      </c>
      <c r="C1367" s="626" t="s">
        <v>5377</v>
      </c>
      <c r="D1367" s="626" t="s">
        <v>5429</v>
      </c>
      <c r="E1367" s="626" t="s">
        <v>5430</v>
      </c>
      <c r="F1367" s="629">
        <v>1</v>
      </c>
      <c r="G1367" s="629">
        <v>598</v>
      </c>
      <c r="H1367" s="629">
        <v>1</v>
      </c>
      <c r="I1367" s="629">
        <v>598</v>
      </c>
      <c r="J1367" s="629">
        <v>2</v>
      </c>
      <c r="K1367" s="629">
        <v>1198</v>
      </c>
      <c r="L1367" s="629">
        <v>2.0033444816053514</v>
      </c>
      <c r="M1367" s="629">
        <v>599</v>
      </c>
      <c r="N1367" s="629">
        <v>7</v>
      </c>
      <c r="O1367" s="629">
        <v>4207</v>
      </c>
      <c r="P1367" s="642">
        <v>7.0351170568561869</v>
      </c>
      <c r="Q1367" s="630">
        <v>601</v>
      </c>
    </row>
    <row r="1368" spans="1:17" ht="14.4" customHeight="1" x14ac:dyDescent="0.3">
      <c r="A1368" s="625" t="s">
        <v>6488</v>
      </c>
      <c r="B1368" s="626" t="s">
        <v>5360</v>
      </c>
      <c r="C1368" s="626" t="s">
        <v>5377</v>
      </c>
      <c r="D1368" s="626" t="s">
        <v>5517</v>
      </c>
      <c r="E1368" s="626" t="s">
        <v>5417</v>
      </c>
      <c r="F1368" s="629"/>
      <c r="G1368" s="629"/>
      <c r="H1368" s="629"/>
      <c r="I1368" s="629"/>
      <c r="J1368" s="629">
        <v>1</v>
      </c>
      <c r="K1368" s="629">
        <v>586</v>
      </c>
      <c r="L1368" s="629"/>
      <c r="M1368" s="629">
        <v>586</v>
      </c>
      <c r="N1368" s="629"/>
      <c r="O1368" s="629"/>
      <c r="P1368" s="642"/>
      <c r="Q1368" s="630"/>
    </row>
    <row r="1369" spans="1:17" ht="14.4" customHeight="1" x14ac:dyDescent="0.3">
      <c r="A1369" s="625" t="s">
        <v>6488</v>
      </c>
      <c r="B1369" s="626" t="s">
        <v>5360</v>
      </c>
      <c r="C1369" s="626" t="s">
        <v>5377</v>
      </c>
      <c r="D1369" s="626" t="s">
        <v>5431</v>
      </c>
      <c r="E1369" s="626" t="s">
        <v>5432</v>
      </c>
      <c r="F1369" s="629">
        <v>11</v>
      </c>
      <c r="G1369" s="629">
        <v>1265</v>
      </c>
      <c r="H1369" s="629">
        <v>1</v>
      </c>
      <c r="I1369" s="629">
        <v>115</v>
      </c>
      <c r="J1369" s="629">
        <v>4</v>
      </c>
      <c r="K1369" s="629">
        <v>464</v>
      </c>
      <c r="L1369" s="629">
        <v>0.36679841897233201</v>
      </c>
      <c r="M1369" s="629">
        <v>116</v>
      </c>
      <c r="N1369" s="629">
        <v>6</v>
      </c>
      <c r="O1369" s="629">
        <v>696</v>
      </c>
      <c r="P1369" s="642">
        <v>0.55019762845849807</v>
      </c>
      <c r="Q1369" s="630">
        <v>116</v>
      </c>
    </row>
    <row r="1370" spans="1:17" ht="14.4" customHeight="1" x14ac:dyDescent="0.3">
      <c r="A1370" s="625" t="s">
        <v>6488</v>
      </c>
      <c r="B1370" s="626" t="s">
        <v>5360</v>
      </c>
      <c r="C1370" s="626" t="s">
        <v>5377</v>
      </c>
      <c r="D1370" s="626" t="s">
        <v>5433</v>
      </c>
      <c r="E1370" s="626" t="s">
        <v>5434</v>
      </c>
      <c r="F1370" s="629">
        <v>2</v>
      </c>
      <c r="G1370" s="629">
        <v>1350</v>
      </c>
      <c r="H1370" s="629">
        <v>1</v>
      </c>
      <c r="I1370" s="629">
        <v>675</v>
      </c>
      <c r="J1370" s="629">
        <v>3</v>
      </c>
      <c r="K1370" s="629">
        <v>2028</v>
      </c>
      <c r="L1370" s="629">
        <v>1.5022222222222221</v>
      </c>
      <c r="M1370" s="629">
        <v>676</v>
      </c>
      <c r="N1370" s="629"/>
      <c r="O1370" s="629"/>
      <c r="P1370" s="642"/>
      <c r="Q1370" s="630"/>
    </row>
    <row r="1371" spans="1:17" ht="14.4" customHeight="1" x14ac:dyDescent="0.3">
      <c r="A1371" s="625" t="s">
        <v>6488</v>
      </c>
      <c r="B1371" s="626" t="s">
        <v>5360</v>
      </c>
      <c r="C1371" s="626" t="s">
        <v>5377</v>
      </c>
      <c r="D1371" s="626" t="s">
        <v>5436</v>
      </c>
      <c r="E1371" s="626" t="s">
        <v>5437</v>
      </c>
      <c r="F1371" s="629">
        <v>2</v>
      </c>
      <c r="G1371" s="629">
        <v>240</v>
      </c>
      <c r="H1371" s="629">
        <v>1</v>
      </c>
      <c r="I1371" s="629">
        <v>120</v>
      </c>
      <c r="J1371" s="629">
        <v>7</v>
      </c>
      <c r="K1371" s="629">
        <v>840</v>
      </c>
      <c r="L1371" s="629">
        <v>3.5</v>
      </c>
      <c r="M1371" s="629">
        <v>120</v>
      </c>
      <c r="N1371" s="629"/>
      <c r="O1371" s="629"/>
      <c r="P1371" s="642"/>
      <c r="Q1371" s="630"/>
    </row>
    <row r="1372" spans="1:17" ht="14.4" customHeight="1" x14ac:dyDescent="0.3">
      <c r="A1372" s="625" t="s">
        <v>6488</v>
      </c>
      <c r="B1372" s="626" t="s">
        <v>5360</v>
      </c>
      <c r="C1372" s="626" t="s">
        <v>5377</v>
      </c>
      <c r="D1372" s="626" t="s">
        <v>5438</v>
      </c>
      <c r="E1372" s="626" t="s">
        <v>5439</v>
      </c>
      <c r="F1372" s="629">
        <v>20</v>
      </c>
      <c r="G1372" s="629">
        <v>14940</v>
      </c>
      <c r="H1372" s="629">
        <v>1</v>
      </c>
      <c r="I1372" s="629">
        <v>747</v>
      </c>
      <c r="J1372" s="629">
        <v>9</v>
      </c>
      <c r="K1372" s="629">
        <v>6732</v>
      </c>
      <c r="L1372" s="629">
        <v>0.45060240963855419</v>
      </c>
      <c r="M1372" s="629">
        <v>748</v>
      </c>
      <c r="N1372" s="629">
        <v>2</v>
      </c>
      <c r="O1372" s="629">
        <v>1498</v>
      </c>
      <c r="P1372" s="642">
        <v>0.10026773761713521</v>
      </c>
      <c r="Q1372" s="630">
        <v>749</v>
      </c>
    </row>
    <row r="1373" spans="1:17" ht="14.4" customHeight="1" x14ac:dyDescent="0.3">
      <c r="A1373" s="625" t="s">
        <v>6488</v>
      </c>
      <c r="B1373" s="626" t="s">
        <v>5360</v>
      </c>
      <c r="C1373" s="626" t="s">
        <v>5377</v>
      </c>
      <c r="D1373" s="626" t="s">
        <v>5529</v>
      </c>
      <c r="E1373" s="626" t="s">
        <v>5530</v>
      </c>
      <c r="F1373" s="629"/>
      <c r="G1373" s="629"/>
      <c r="H1373" s="629"/>
      <c r="I1373" s="629"/>
      <c r="J1373" s="629">
        <v>2</v>
      </c>
      <c r="K1373" s="629">
        <v>676</v>
      </c>
      <c r="L1373" s="629"/>
      <c r="M1373" s="629">
        <v>338</v>
      </c>
      <c r="N1373" s="629">
        <v>1</v>
      </c>
      <c r="O1373" s="629">
        <v>340</v>
      </c>
      <c r="P1373" s="642"/>
      <c r="Q1373" s="630">
        <v>340</v>
      </c>
    </row>
    <row r="1374" spans="1:17" ht="14.4" customHeight="1" x14ac:dyDescent="0.3">
      <c r="A1374" s="625" t="s">
        <v>6488</v>
      </c>
      <c r="B1374" s="626" t="s">
        <v>5360</v>
      </c>
      <c r="C1374" s="626" t="s">
        <v>5377</v>
      </c>
      <c r="D1374" s="626" t="s">
        <v>5448</v>
      </c>
      <c r="E1374" s="626" t="s">
        <v>5449</v>
      </c>
      <c r="F1374" s="629">
        <v>147</v>
      </c>
      <c r="G1374" s="629">
        <v>52920</v>
      </c>
      <c r="H1374" s="629">
        <v>1</v>
      </c>
      <c r="I1374" s="629">
        <v>360</v>
      </c>
      <c r="J1374" s="629">
        <v>118</v>
      </c>
      <c r="K1374" s="629">
        <v>42598</v>
      </c>
      <c r="L1374" s="629">
        <v>0.80495086923658354</v>
      </c>
      <c r="M1374" s="629">
        <v>361</v>
      </c>
      <c r="N1374" s="629">
        <v>88</v>
      </c>
      <c r="O1374" s="629">
        <v>31856</v>
      </c>
      <c r="P1374" s="642">
        <v>0.60196523053665907</v>
      </c>
      <c r="Q1374" s="630">
        <v>362</v>
      </c>
    </row>
    <row r="1375" spans="1:17" ht="14.4" customHeight="1" x14ac:dyDescent="0.3">
      <c r="A1375" s="625" t="s">
        <v>6488</v>
      </c>
      <c r="B1375" s="626" t="s">
        <v>5360</v>
      </c>
      <c r="C1375" s="626" t="s">
        <v>5377</v>
      </c>
      <c r="D1375" s="626" t="s">
        <v>5513</v>
      </c>
      <c r="E1375" s="626" t="s">
        <v>5430</v>
      </c>
      <c r="F1375" s="629"/>
      <c r="G1375" s="629"/>
      <c r="H1375" s="629"/>
      <c r="I1375" s="629"/>
      <c r="J1375" s="629">
        <v>1</v>
      </c>
      <c r="K1375" s="629">
        <v>701</v>
      </c>
      <c r="L1375" s="629"/>
      <c r="M1375" s="629">
        <v>701</v>
      </c>
      <c r="N1375" s="629"/>
      <c r="O1375" s="629"/>
      <c r="P1375" s="642"/>
      <c r="Q1375" s="630"/>
    </row>
    <row r="1376" spans="1:17" ht="14.4" customHeight="1" x14ac:dyDescent="0.3">
      <c r="A1376" s="625" t="s">
        <v>6488</v>
      </c>
      <c r="B1376" s="626" t="s">
        <v>5360</v>
      </c>
      <c r="C1376" s="626" t="s">
        <v>5377</v>
      </c>
      <c r="D1376" s="626" t="s">
        <v>5453</v>
      </c>
      <c r="E1376" s="626" t="s">
        <v>5439</v>
      </c>
      <c r="F1376" s="629"/>
      <c r="G1376" s="629"/>
      <c r="H1376" s="629"/>
      <c r="I1376" s="629"/>
      <c r="J1376" s="629">
        <v>1</v>
      </c>
      <c r="K1376" s="629">
        <v>815</v>
      </c>
      <c r="L1376" s="629"/>
      <c r="M1376" s="629">
        <v>815</v>
      </c>
      <c r="N1376" s="629"/>
      <c r="O1376" s="629"/>
      <c r="P1376" s="642"/>
      <c r="Q1376" s="630"/>
    </row>
    <row r="1377" spans="1:17" ht="14.4" customHeight="1" x14ac:dyDescent="0.3">
      <c r="A1377" s="625" t="s">
        <v>6488</v>
      </c>
      <c r="B1377" s="626" t="s">
        <v>5360</v>
      </c>
      <c r="C1377" s="626" t="s">
        <v>5377</v>
      </c>
      <c r="D1377" s="626" t="s">
        <v>5456</v>
      </c>
      <c r="E1377" s="626" t="s">
        <v>5457</v>
      </c>
      <c r="F1377" s="629">
        <v>2</v>
      </c>
      <c r="G1377" s="629">
        <v>324</v>
      </c>
      <c r="H1377" s="629">
        <v>1</v>
      </c>
      <c r="I1377" s="629">
        <v>162</v>
      </c>
      <c r="J1377" s="629"/>
      <c r="K1377" s="629"/>
      <c r="L1377" s="629"/>
      <c r="M1377" s="629"/>
      <c r="N1377" s="629"/>
      <c r="O1377" s="629"/>
      <c r="P1377" s="642"/>
      <c r="Q1377" s="630"/>
    </row>
    <row r="1378" spans="1:17" ht="14.4" customHeight="1" x14ac:dyDescent="0.3">
      <c r="A1378" s="625" t="s">
        <v>6488</v>
      </c>
      <c r="B1378" s="626" t="s">
        <v>5360</v>
      </c>
      <c r="C1378" s="626" t="s">
        <v>5377</v>
      </c>
      <c r="D1378" s="626" t="s">
        <v>5462</v>
      </c>
      <c r="E1378" s="626" t="s">
        <v>5463</v>
      </c>
      <c r="F1378" s="629"/>
      <c r="G1378" s="629"/>
      <c r="H1378" s="629"/>
      <c r="I1378" s="629"/>
      <c r="J1378" s="629">
        <v>1</v>
      </c>
      <c r="K1378" s="629">
        <v>107</v>
      </c>
      <c r="L1378" s="629"/>
      <c r="M1378" s="629">
        <v>107</v>
      </c>
      <c r="N1378" s="629">
        <v>1</v>
      </c>
      <c r="O1378" s="629">
        <v>108</v>
      </c>
      <c r="P1378" s="642"/>
      <c r="Q1378" s="630">
        <v>108</v>
      </c>
    </row>
    <row r="1379" spans="1:17" ht="14.4" customHeight="1" x14ac:dyDescent="0.3">
      <c r="A1379" s="625" t="s">
        <v>6488</v>
      </c>
      <c r="B1379" s="626" t="s">
        <v>5360</v>
      </c>
      <c r="C1379" s="626" t="s">
        <v>5377</v>
      </c>
      <c r="D1379" s="626" t="s">
        <v>5466</v>
      </c>
      <c r="E1379" s="626" t="s">
        <v>5467</v>
      </c>
      <c r="F1379" s="629"/>
      <c r="G1379" s="629"/>
      <c r="H1379" s="629"/>
      <c r="I1379" s="629"/>
      <c r="J1379" s="629"/>
      <c r="K1379" s="629"/>
      <c r="L1379" s="629"/>
      <c r="M1379" s="629"/>
      <c r="N1379" s="629">
        <v>1</v>
      </c>
      <c r="O1379" s="629">
        <v>0</v>
      </c>
      <c r="P1379" s="642"/>
      <c r="Q1379" s="630">
        <v>0</v>
      </c>
    </row>
    <row r="1380" spans="1:17" ht="14.4" customHeight="1" x14ac:dyDescent="0.3">
      <c r="A1380" s="625" t="s">
        <v>6489</v>
      </c>
      <c r="B1380" s="626" t="s">
        <v>5360</v>
      </c>
      <c r="C1380" s="626" t="s">
        <v>5366</v>
      </c>
      <c r="D1380" s="626" t="s">
        <v>5369</v>
      </c>
      <c r="E1380" s="626" t="s">
        <v>5370</v>
      </c>
      <c r="F1380" s="629">
        <v>2</v>
      </c>
      <c r="G1380" s="629">
        <v>468.26</v>
      </c>
      <c r="H1380" s="629">
        <v>1</v>
      </c>
      <c r="I1380" s="629">
        <v>234.13</v>
      </c>
      <c r="J1380" s="629">
        <v>3</v>
      </c>
      <c r="K1380" s="629">
        <v>727.92</v>
      </c>
      <c r="L1380" s="629">
        <v>1.5545209926109427</v>
      </c>
      <c r="M1380" s="629">
        <v>242.64</v>
      </c>
      <c r="N1380" s="629"/>
      <c r="O1380" s="629"/>
      <c r="P1380" s="642"/>
      <c r="Q1380" s="630"/>
    </row>
    <row r="1381" spans="1:17" ht="14.4" customHeight="1" x14ac:dyDescent="0.3">
      <c r="A1381" s="625" t="s">
        <v>6489</v>
      </c>
      <c r="B1381" s="626" t="s">
        <v>5360</v>
      </c>
      <c r="C1381" s="626" t="s">
        <v>5366</v>
      </c>
      <c r="D1381" s="626" t="s">
        <v>5371</v>
      </c>
      <c r="E1381" s="626" t="s">
        <v>5372</v>
      </c>
      <c r="F1381" s="629">
        <v>2</v>
      </c>
      <c r="G1381" s="629">
        <v>468.26</v>
      </c>
      <c r="H1381" s="629">
        <v>1</v>
      </c>
      <c r="I1381" s="629">
        <v>234.13</v>
      </c>
      <c r="J1381" s="629"/>
      <c r="K1381" s="629"/>
      <c r="L1381" s="629"/>
      <c r="M1381" s="629"/>
      <c r="N1381" s="629"/>
      <c r="O1381" s="629"/>
      <c r="P1381" s="642"/>
      <c r="Q1381" s="630"/>
    </row>
    <row r="1382" spans="1:17" ht="14.4" customHeight="1" x14ac:dyDescent="0.3">
      <c r="A1382" s="625" t="s">
        <v>6489</v>
      </c>
      <c r="B1382" s="626" t="s">
        <v>5360</v>
      </c>
      <c r="C1382" s="626" t="s">
        <v>5366</v>
      </c>
      <c r="D1382" s="626" t="s">
        <v>5376</v>
      </c>
      <c r="E1382" s="626" t="s">
        <v>5374</v>
      </c>
      <c r="F1382" s="629">
        <v>1</v>
      </c>
      <c r="G1382" s="629">
        <v>500</v>
      </c>
      <c r="H1382" s="629">
        <v>1</v>
      </c>
      <c r="I1382" s="629">
        <v>500</v>
      </c>
      <c r="J1382" s="629"/>
      <c r="K1382" s="629"/>
      <c r="L1382" s="629"/>
      <c r="M1382" s="629"/>
      <c r="N1382" s="629"/>
      <c r="O1382" s="629"/>
      <c r="P1382" s="642"/>
      <c r="Q1382" s="630"/>
    </row>
    <row r="1383" spans="1:17" ht="14.4" customHeight="1" x14ac:dyDescent="0.3">
      <c r="A1383" s="625" t="s">
        <v>6489</v>
      </c>
      <c r="B1383" s="626" t="s">
        <v>5360</v>
      </c>
      <c r="C1383" s="626" t="s">
        <v>5377</v>
      </c>
      <c r="D1383" s="626" t="s">
        <v>5498</v>
      </c>
      <c r="E1383" s="626" t="s">
        <v>5499</v>
      </c>
      <c r="F1383" s="629">
        <v>3</v>
      </c>
      <c r="G1383" s="629">
        <v>549</v>
      </c>
      <c r="H1383" s="629">
        <v>1</v>
      </c>
      <c r="I1383" s="629">
        <v>183</v>
      </c>
      <c r="J1383" s="629">
        <v>1</v>
      </c>
      <c r="K1383" s="629">
        <v>185</v>
      </c>
      <c r="L1383" s="629">
        <v>0.33697632058287796</v>
      </c>
      <c r="M1383" s="629">
        <v>185</v>
      </c>
      <c r="N1383" s="629"/>
      <c r="O1383" s="629"/>
      <c r="P1383" s="642"/>
      <c r="Q1383" s="630"/>
    </row>
    <row r="1384" spans="1:17" ht="14.4" customHeight="1" x14ac:dyDescent="0.3">
      <c r="A1384" s="625" t="s">
        <v>6489</v>
      </c>
      <c r="B1384" s="626" t="s">
        <v>5360</v>
      </c>
      <c r="C1384" s="626" t="s">
        <v>5377</v>
      </c>
      <c r="D1384" s="626" t="s">
        <v>5388</v>
      </c>
      <c r="E1384" s="626" t="s">
        <v>5389</v>
      </c>
      <c r="F1384" s="629">
        <v>4</v>
      </c>
      <c r="G1384" s="629">
        <v>1328</v>
      </c>
      <c r="H1384" s="629">
        <v>1</v>
      </c>
      <c r="I1384" s="629">
        <v>332</v>
      </c>
      <c r="J1384" s="629">
        <v>1</v>
      </c>
      <c r="K1384" s="629">
        <v>333</v>
      </c>
      <c r="L1384" s="629">
        <v>0.25075301204819278</v>
      </c>
      <c r="M1384" s="629">
        <v>333</v>
      </c>
      <c r="N1384" s="629"/>
      <c r="O1384" s="629"/>
      <c r="P1384" s="642"/>
      <c r="Q1384" s="630"/>
    </row>
    <row r="1385" spans="1:17" ht="14.4" customHeight="1" x14ac:dyDescent="0.3">
      <c r="A1385" s="625" t="s">
        <v>6489</v>
      </c>
      <c r="B1385" s="626" t="s">
        <v>5360</v>
      </c>
      <c r="C1385" s="626" t="s">
        <v>5377</v>
      </c>
      <c r="D1385" s="626" t="s">
        <v>5500</v>
      </c>
      <c r="E1385" s="626" t="s">
        <v>5501</v>
      </c>
      <c r="F1385" s="629">
        <v>1</v>
      </c>
      <c r="G1385" s="629">
        <v>850</v>
      </c>
      <c r="H1385" s="629">
        <v>1</v>
      </c>
      <c r="I1385" s="629">
        <v>850</v>
      </c>
      <c r="J1385" s="629"/>
      <c r="K1385" s="629"/>
      <c r="L1385" s="629"/>
      <c r="M1385" s="629"/>
      <c r="N1385" s="629"/>
      <c r="O1385" s="629"/>
      <c r="P1385" s="642"/>
      <c r="Q1385" s="630"/>
    </row>
    <row r="1386" spans="1:17" ht="14.4" customHeight="1" x14ac:dyDescent="0.3">
      <c r="A1386" s="625" t="s">
        <v>6489</v>
      </c>
      <c r="B1386" s="626" t="s">
        <v>5360</v>
      </c>
      <c r="C1386" s="626" t="s">
        <v>5377</v>
      </c>
      <c r="D1386" s="626" t="s">
        <v>5400</v>
      </c>
      <c r="E1386" s="626" t="s">
        <v>5401</v>
      </c>
      <c r="F1386" s="629"/>
      <c r="G1386" s="629"/>
      <c r="H1386" s="629"/>
      <c r="I1386" s="629"/>
      <c r="J1386" s="629">
        <v>1</v>
      </c>
      <c r="K1386" s="629">
        <v>632</v>
      </c>
      <c r="L1386" s="629"/>
      <c r="M1386" s="629">
        <v>632</v>
      </c>
      <c r="N1386" s="629"/>
      <c r="O1386" s="629"/>
      <c r="P1386" s="642"/>
      <c r="Q1386" s="630"/>
    </row>
    <row r="1387" spans="1:17" ht="14.4" customHeight="1" x14ac:dyDescent="0.3">
      <c r="A1387" s="625" t="s">
        <v>6489</v>
      </c>
      <c r="B1387" s="626" t="s">
        <v>5360</v>
      </c>
      <c r="C1387" s="626" t="s">
        <v>5377</v>
      </c>
      <c r="D1387" s="626" t="s">
        <v>5528</v>
      </c>
      <c r="E1387" s="626" t="s">
        <v>5505</v>
      </c>
      <c r="F1387" s="629">
        <v>6</v>
      </c>
      <c r="G1387" s="629">
        <v>5646</v>
      </c>
      <c r="H1387" s="629">
        <v>1</v>
      </c>
      <c r="I1387" s="629">
        <v>941</v>
      </c>
      <c r="J1387" s="629"/>
      <c r="K1387" s="629"/>
      <c r="L1387" s="629"/>
      <c r="M1387" s="629"/>
      <c r="N1387" s="629"/>
      <c r="O1387" s="629"/>
      <c r="P1387" s="642"/>
      <c r="Q1387" s="630"/>
    </row>
    <row r="1388" spans="1:17" ht="14.4" customHeight="1" x14ac:dyDescent="0.3">
      <c r="A1388" s="625" t="s">
        <v>6489</v>
      </c>
      <c r="B1388" s="626" t="s">
        <v>5360</v>
      </c>
      <c r="C1388" s="626" t="s">
        <v>5377</v>
      </c>
      <c r="D1388" s="626" t="s">
        <v>5404</v>
      </c>
      <c r="E1388" s="626" t="s">
        <v>5405</v>
      </c>
      <c r="F1388" s="629">
        <v>395</v>
      </c>
      <c r="G1388" s="629">
        <v>90850</v>
      </c>
      <c r="H1388" s="629">
        <v>1</v>
      </c>
      <c r="I1388" s="629">
        <v>230</v>
      </c>
      <c r="J1388" s="629">
        <v>197</v>
      </c>
      <c r="K1388" s="629">
        <v>45507</v>
      </c>
      <c r="L1388" s="629">
        <v>0.50090258668134291</v>
      </c>
      <c r="M1388" s="629">
        <v>231</v>
      </c>
      <c r="N1388" s="629"/>
      <c r="O1388" s="629"/>
      <c r="P1388" s="642"/>
      <c r="Q1388" s="630"/>
    </row>
    <row r="1389" spans="1:17" ht="14.4" customHeight="1" x14ac:dyDescent="0.3">
      <c r="A1389" s="625" t="s">
        <v>6489</v>
      </c>
      <c r="B1389" s="626" t="s">
        <v>5360</v>
      </c>
      <c r="C1389" s="626" t="s">
        <v>5377</v>
      </c>
      <c r="D1389" s="626" t="s">
        <v>5406</v>
      </c>
      <c r="E1389" s="626" t="s">
        <v>5407</v>
      </c>
      <c r="F1389" s="629">
        <v>139</v>
      </c>
      <c r="G1389" s="629">
        <v>23769</v>
      </c>
      <c r="H1389" s="629">
        <v>1</v>
      </c>
      <c r="I1389" s="629">
        <v>171</v>
      </c>
      <c r="J1389" s="629">
        <v>60</v>
      </c>
      <c r="K1389" s="629">
        <v>10320</v>
      </c>
      <c r="L1389" s="629">
        <v>0.43417897261138455</v>
      </c>
      <c r="M1389" s="629">
        <v>172</v>
      </c>
      <c r="N1389" s="629"/>
      <c r="O1389" s="629"/>
      <c r="P1389" s="642"/>
      <c r="Q1389" s="630"/>
    </row>
    <row r="1390" spans="1:17" ht="14.4" customHeight="1" x14ac:dyDescent="0.3">
      <c r="A1390" s="625" t="s">
        <v>6489</v>
      </c>
      <c r="B1390" s="626" t="s">
        <v>5360</v>
      </c>
      <c r="C1390" s="626" t="s">
        <v>5377</v>
      </c>
      <c r="D1390" s="626" t="s">
        <v>5408</v>
      </c>
      <c r="E1390" s="626" t="s">
        <v>5409</v>
      </c>
      <c r="F1390" s="629">
        <v>2293</v>
      </c>
      <c r="G1390" s="629">
        <v>183440</v>
      </c>
      <c r="H1390" s="629">
        <v>1</v>
      </c>
      <c r="I1390" s="629">
        <v>80</v>
      </c>
      <c r="J1390" s="629">
        <v>1127</v>
      </c>
      <c r="K1390" s="629">
        <v>91287</v>
      </c>
      <c r="L1390" s="629">
        <v>0.49763955516790231</v>
      </c>
      <c r="M1390" s="629">
        <v>81</v>
      </c>
      <c r="N1390" s="629"/>
      <c r="O1390" s="629"/>
      <c r="P1390" s="642"/>
      <c r="Q1390" s="630"/>
    </row>
    <row r="1391" spans="1:17" ht="14.4" customHeight="1" x14ac:dyDescent="0.3">
      <c r="A1391" s="625" t="s">
        <v>6489</v>
      </c>
      <c r="B1391" s="626" t="s">
        <v>5360</v>
      </c>
      <c r="C1391" s="626" t="s">
        <v>5377</v>
      </c>
      <c r="D1391" s="626" t="s">
        <v>5502</v>
      </c>
      <c r="E1391" s="626" t="s">
        <v>5503</v>
      </c>
      <c r="F1391" s="629">
        <v>13</v>
      </c>
      <c r="G1391" s="629">
        <v>6786</v>
      </c>
      <c r="H1391" s="629">
        <v>1</v>
      </c>
      <c r="I1391" s="629">
        <v>522</v>
      </c>
      <c r="J1391" s="629">
        <v>8</v>
      </c>
      <c r="K1391" s="629">
        <v>4184</v>
      </c>
      <c r="L1391" s="629">
        <v>0.61656351311523727</v>
      </c>
      <c r="M1391" s="629">
        <v>523</v>
      </c>
      <c r="N1391" s="629"/>
      <c r="O1391" s="629"/>
      <c r="P1391" s="642"/>
      <c r="Q1391" s="630"/>
    </row>
    <row r="1392" spans="1:17" ht="14.4" customHeight="1" x14ac:dyDescent="0.3">
      <c r="A1392" s="625" t="s">
        <v>6489</v>
      </c>
      <c r="B1392" s="626" t="s">
        <v>5360</v>
      </c>
      <c r="C1392" s="626" t="s">
        <v>5377</v>
      </c>
      <c r="D1392" s="626" t="s">
        <v>5410</v>
      </c>
      <c r="E1392" s="626" t="s">
        <v>5411</v>
      </c>
      <c r="F1392" s="629">
        <v>5</v>
      </c>
      <c r="G1392" s="629">
        <v>1620</v>
      </c>
      <c r="H1392" s="629">
        <v>1</v>
      </c>
      <c r="I1392" s="629">
        <v>324</v>
      </c>
      <c r="J1392" s="629"/>
      <c r="K1392" s="629"/>
      <c r="L1392" s="629"/>
      <c r="M1392" s="629"/>
      <c r="N1392" s="629"/>
      <c r="O1392" s="629"/>
      <c r="P1392" s="642"/>
      <c r="Q1392" s="630"/>
    </row>
    <row r="1393" spans="1:17" ht="14.4" customHeight="1" x14ac:dyDescent="0.3">
      <c r="A1393" s="625" t="s">
        <v>6489</v>
      </c>
      <c r="B1393" s="626" t="s">
        <v>5360</v>
      </c>
      <c r="C1393" s="626" t="s">
        <v>5377</v>
      </c>
      <c r="D1393" s="626" t="s">
        <v>5504</v>
      </c>
      <c r="E1393" s="626" t="s">
        <v>5505</v>
      </c>
      <c r="F1393" s="629">
        <v>755</v>
      </c>
      <c r="G1393" s="629">
        <v>552660</v>
      </c>
      <c r="H1393" s="629">
        <v>1</v>
      </c>
      <c r="I1393" s="629">
        <v>732</v>
      </c>
      <c r="J1393" s="629">
        <v>310</v>
      </c>
      <c r="K1393" s="629">
        <v>227230</v>
      </c>
      <c r="L1393" s="629">
        <v>0.41115695002352259</v>
      </c>
      <c r="M1393" s="629">
        <v>733</v>
      </c>
      <c r="N1393" s="629"/>
      <c r="O1393" s="629"/>
      <c r="P1393" s="642"/>
      <c r="Q1393" s="630"/>
    </row>
    <row r="1394" spans="1:17" ht="14.4" customHeight="1" x14ac:dyDescent="0.3">
      <c r="A1394" s="625" t="s">
        <v>6489</v>
      </c>
      <c r="B1394" s="626" t="s">
        <v>5360</v>
      </c>
      <c r="C1394" s="626" t="s">
        <v>5377</v>
      </c>
      <c r="D1394" s="626" t="s">
        <v>5414</v>
      </c>
      <c r="E1394" s="626" t="s">
        <v>5415</v>
      </c>
      <c r="F1394" s="629"/>
      <c r="G1394" s="629"/>
      <c r="H1394" s="629"/>
      <c r="I1394" s="629"/>
      <c r="J1394" s="629">
        <v>1</v>
      </c>
      <c r="K1394" s="629">
        <v>156</v>
      </c>
      <c r="L1394" s="629"/>
      <c r="M1394" s="629">
        <v>156</v>
      </c>
      <c r="N1394" s="629"/>
      <c r="O1394" s="629"/>
      <c r="P1394" s="642"/>
      <c r="Q1394" s="630"/>
    </row>
    <row r="1395" spans="1:17" ht="14.4" customHeight="1" x14ac:dyDescent="0.3">
      <c r="A1395" s="625" t="s">
        <v>6489</v>
      </c>
      <c r="B1395" s="626" t="s">
        <v>5360</v>
      </c>
      <c r="C1395" s="626" t="s">
        <v>5377</v>
      </c>
      <c r="D1395" s="626" t="s">
        <v>5416</v>
      </c>
      <c r="E1395" s="626" t="s">
        <v>5417</v>
      </c>
      <c r="F1395" s="629">
        <v>15</v>
      </c>
      <c r="G1395" s="629">
        <v>7770</v>
      </c>
      <c r="H1395" s="629">
        <v>1</v>
      </c>
      <c r="I1395" s="629">
        <v>518</v>
      </c>
      <c r="J1395" s="629">
        <v>2</v>
      </c>
      <c r="K1395" s="629">
        <v>1038</v>
      </c>
      <c r="L1395" s="629">
        <v>0.13359073359073359</v>
      </c>
      <c r="M1395" s="629">
        <v>519</v>
      </c>
      <c r="N1395" s="629"/>
      <c r="O1395" s="629"/>
      <c r="P1395" s="642"/>
      <c r="Q1395" s="630"/>
    </row>
    <row r="1396" spans="1:17" ht="14.4" customHeight="1" x14ac:dyDescent="0.3">
      <c r="A1396" s="625" t="s">
        <v>6489</v>
      </c>
      <c r="B1396" s="626" t="s">
        <v>5360</v>
      </c>
      <c r="C1396" s="626" t="s">
        <v>5377</v>
      </c>
      <c r="D1396" s="626" t="s">
        <v>5418</v>
      </c>
      <c r="E1396" s="626" t="s">
        <v>5407</v>
      </c>
      <c r="F1396" s="629">
        <v>166</v>
      </c>
      <c r="G1396" s="629">
        <v>34030</v>
      </c>
      <c r="H1396" s="629">
        <v>1</v>
      </c>
      <c r="I1396" s="629">
        <v>205</v>
      </c>
      <c r="J1396" s="629">
        <v>103</v>
      </c>
      <c r="K1396" s="629">
        <v>21218</v>
      </c>
      <c r="L1396" s="629">
        <v>0.62350866882162792</v>
      </c>
      <c r="M1396" s="629">
        <v>206</v>
      </c>
      <c r="N1396" s="629"/>
      <c r="O1396" s="629"/>
      <c r="P1396" s="642"/>
      <c r="Q1396" s="630"/>
    </row>
    <row r="1397" spans="1:17" ht="14.4" customHeight="1" x14ac:dyDescent="0.3">
      <c r="A1397" s="625" t="s">
        <v>6489</v>
      </c>
      <c r="B1397" s="626" t="s">
        <v>5360</v>
      </c>
      <c r="C1397" s="626" t="s">
        <v>5377</v>
      </c>
      <c r="D1397" s="626" t="s">
        <v>5419</v>
      </c>
      <c r="E1397" s="626" t="s">
        <v>5389</v>
      </c>
      <c r="F1397" s="629"/>
      <c r="G1397" s="629"/>
      <c r="H1397" s="629"/>
      <c r="I1397" s="629"/>
      <c r="J1397" s="629">
        <v>1</v>
      </c>
      <c r="K1397" s="629">
        <v>435</v>
      </c>
      <c r="L1397" s="629"/>
      <c r="M1397" s="629">
        <v>435</v>
      </c>
      <c r="N1397" s="629"/>
      <c r="O1397" s="629"/>
      <c r="P1397" s="642"/>
      <c r="Q1397" s="630"/>
    </row>
    <row r="1398" spans="1:17" ht="14.4" customHeight="1" x14ac:dyDescent="0.3">
      <c r="A1398" s="625" t="s">
        <v>6489</v>
      </c>
      <c r="B1398" s="626" t="s">
        <v>5360</v>
      </c>
      <c r="C1398" s="626" t="s">
        <v>5377</v>
      </c>
      <c r="D1398" s="626" t="s">
        <v>5420</v>
      </c>
      <c r="E1398" s="626" t="s">
        <v>5421</v>
      </c>
      <c r="F1398" s="629">
        <v>1</v>
      </c>
      <c r="G1398" s="629">
        <v>294</v>
      </c>
      <c r="H1398" s="629">
        <v>1</v>
      </c>
      <c r="I1398" s="629">
        <v>294</v>
      </c>
      <c r="J1398" s="629">
        <v>2</v>
      </c>
      <c r="K1398" s="629">
        <v>590</v>
      </c>
      <c r="L1398" s="629">
        <v>2.0068027210884352</v>
      </c>
      <c r="M1398" s="629">
        <v>295</v>
      </c>
      <c r="N1398" s="629"/>
      <c r="O1398" s="629"/>
      <c r="P1398" s="642"/>
      <c r="Q1398" s="630"/>
    </row>
    <row r="1399" spans="1:17" ht="14.4" customHeight="1" x14ac:dyDescent="0.3">
      <c r="A1399" s="625" t="s">
        <v>6489</v>
      </c>
      <c r="B1399" s="626" t="s">
        <v>5360</v>
      </c>
      <c r="C1399" s="626" t="s">
        <v>5377</v>
      </c>
      <c r="D1399" s="626" t="s">
        <v>5424</v>
      </c>
      <c r="E1399" s="626" t="s">
        <v>5415</v>
      </c>
      <c r="F1399" s="629">
        <v>4</v>
      </c>
      <c r="G1399" s="629">
        <v>308</v>
      </c>
      <c r="H1399" s="629">
        <v>1</v>
      </c>
      <c r="I1399" s="629">
        <v>77</v>
      </c>
      <c r="J1399" s="629">
        <v>1</v>
      </c>
      <c r="K1399" s="629">
        <v>78</v>
      </c>
      <c r="L1399" s="629">
        <v>0.25324675324675322</v>
      </c>
      <c r="M1399" s="629">
        <v>78</v>
      </c>
      <c r="N1399" s="629"/>
      <c r="O1399" s="629"/>
      <c r="P1399" s="642"/>
      <c r="Q1399" s="630"/>
    </row>
    <row r="1400" spans="1:17" ht="14.4" customHeight="1" x14ac:dyDescent="0.3">
      <c r="A1400" s="625" t="s">
        <v>6489</v>
      </c>
      <c r="B1400" s="626" t="s">
        <v>5360</v>
      </c>
      <c r="C1400" s="626" t="s">
        <v>5377</v>
      </c>
      <c r="D1400" s="626" t="s">
        <v>5425</v>
      </c>
      <c r="E1400" s="626" t="s">
        <v>5421</v>
      </c>
      <c r="F1400" s="629"/>
      <c r="G1400" s="629"/>
      <c r="H1400" s="629"/>
      <c r="I1400" s="629"/>
      <c r="J1400" s="629">
        <v>5</v>
      </c>
      <c r="K1400" s="629">
        <v>1810</v>
      </c>
      <c r="L1400" s="629"/>
      <c r="M1400" s="629">
        <v>362</v>
      </c>
      <c r="N1400" s="629"/>
      <c r="O1400" s="629"/>
      <c r="P1400" s="642"/>
      <c r="Q1400" s="630"/>
    </row>
    <row r="1401" spans="1:17" ht="14.4" customHeight="1" x14ac:dyDescent="0.3">
      <c r="A1401" s="625" t="s">
        <v>6489</v>
      </c>
      <c r="B1401" s="626" t="s">
        <v>5360</v>
      </c>
      <c r="C1401" s="626" t="s">
        <v>5377</v>
      </c>
      <c r="D1401" s="626" t="s">
        <v>5426</v>
      </c>
      <c r="E1401" s="626" t="s">
        <v>5427</v>
      </c>
      <c r="F1401" s="629">
        <v>5</v>
      </c>
      <c r="G1401" s="629">
        <v>2740</v>
      </c>
      <c r="H1401" s="629">
        <v>1</v>
      </c>
      <c r="I1401" s="629">
        <v>548</v>
      </c>
      <c r="J1401" s="629">
        <v>7</v>
      </c>
      <c r="K1401" s="629">
        <v>3850</v>
      </c>
      <c r="L1401" s="629">
        <v>1.4051094890510949</v>
      </c>
      <c r="M1401" s="629">
        <v>550</v>
      </c>
      <c r="N1401" s="629"/>
      <c r="O1401" s="629"/>
      <c r="P1401" s="642"/>
      <c r="Q1401" s="630"/>
    </row>
    <row r="1402" spans="1:17" ht="14.4" customHeight="1" x14ac:dyDescent="0.3">
      <c r="A1402" s="625" t="s">
        <v>6489</v>
      </c>
      <c r="B1402" s="626" t="s">
        <v>5360</v>
      </c>
      <c r="C1402" s="626" t="s">
        <v>5377</v>
      </c>
      <c r="D1402" s="626" t="s">
        <v>5428</v>
      </c>
      <c r="E1402" s="626" t="s">
        <v>5427</v>
      </c>
      <c r="F1402" s="629">
        <v>19</v>
      </c>
      <c r="G1402" s="629">
        <v>9158</v>
      </c>
      <c r="H1402" s="629">
        <v>1</v>
      </c>
      <c r="I1402" s="629">
        <v>482</v>
      </c>
      <c r="J1402" s="629">
        <v>25</v>
      </c>
      <c r="K1402" s="629">
        <v>12075</v>
      </c>
      <c r="L1402" s="629">
        <v>1.3185193273640532</v>
      </c>
      <c r="M1402" s="629">
        <v>483</v>
      </c>
      <c r="N1402" s="629"/>
      <c r="O1402" s="629"/>
      <c r="P1402" s="642"/>
      <c r="Q1402" s="630"/>
    </row>
    <row r="1403" spans="1:17" ht="14.4" customHeight="1" x14ac:dyDescent="0.3">
      <c r="A1403" s="625" t="s">
        <v>6489</v>
      </c>
      <c r="B1403" s="626" t="s">
        <v>5360</v>
      </c>
      <c r="C1403" s="626" t="s">
        <v>5377</v>
      </c>
      <c r="D1403" s="626" t="s">
        <v>5429</v>
      </c>
      <c r="E1403" s="626" t="s">
        <v>5430</v>
      </c>
      <c r="F1403" s="629">
        <v>5</v>
      </c>
      <c r="G1403" s="629">
        <v>2990</v>
      </c>
      <c r="H1403" s="629">
        <v>1</v>
      </c>
      <c r="I1403" s="629">
        <v>598</v>
      </c>
      <c r="J1403" s="629">
        <v>1</v>
      </c>
      <c r="K1403" s="629">
        <v>599</v>
      </c>
      <c r="L1403" s="629">
        <v>0.20033444816053511</v>
      </c>
      <c r="M1403" s="629">
        <v>599</v>
      </c>
      <c r="N1403" s="629"/>
      <c r="O1403" s="629"/>
      <c r="P1403" s="642"/>
      <c r="Q1403" s="630"/>
    </row>
    <row r="1404" spans="1:17" ht="14.4" customHeight="1" x14ac:dyDescent="0.3">
      <c r="A1404" s="625" t="s">
        <v>6489</v>
      </c>
      <c r="B1404" s="626" t="s">
        <v>5360</v>
      </c>
      <c r="C1404" s="626" t="s">
        <v>5377</v>
      </c>
      <c r="D1404" s="626" t="s">
        <v>5517</v>
      </c>
      <c r="E1404" s="626" t="s">
        <v>5417</v>
      </c>
      <c r="F1404" s="629">
        <v>10</v>
      </c>
      <c r="G1404" s="629">
        <v>5840</v>
      </c>
      <c r="H1404" s="629">
        <v>1</v>
      </c>
      <c r="I1404" s="629">
        <v>584</v>
      </c>
      <c r="J1404" s="629">
        <v>22</v>
      </c>
      <c r="K1404" s="629">
        <v>12892</v>
      </c>
      <c r="L1404" s="629">
        <v>2.2075342465753423</v>
      </c>
      <c r="M1404" s="629">
        <v>586</v>
      </c>
      <c r="N1404" s="629"/>
      <c r="O1404" s="629"/>
      <c r="P1404" s="642"/>
      <c r="Q1404" s="630"/>
    </row>
    <row r="1405" spans="1:17" ht="14.4" customHeight="1" x14ac:dyDescent="0.3">
      <c r="A1405" s="625" t="s">
        <v>6489</v>
      </c>
      <c r="B1405" s="626" t="s">
        <v>5360</v>
      </c>
      <c r="C1405" s="626" t="s">
        <v>5377</v>
      </c>
      <c r="D1405" s="626" t="s">
        <v>5431</v>
      </c>
      <c r="E1405" s="626" t="s">
        <v>5432</v>
      </c>
      <c r="F1405" s="629">
        <v>1164</v>
      </c>
      <c r="G1405" s="629">
        <v>133860</v>
      </c>
      <c r="H1405" s="629">
        <v>1</v>
      </c>
      <c r="I1405" s="629">
        <v>115</v>
      </c>
      <c r="J1405" s="629">
        <v>798</v>
      </c>
      <c r="K1405" s="629">
        <v>92568</v>
      </c>
      <c r="L1405" s="629">
        <v>0.69152846257283729</v>
      </c>
      <c r="M1405" s="629">
        <v>116</v>
      </c>
      <c r="N1405" s="629"/>
      <c r="O1405" s="629"/>
      <c r="P1405" s="642"/>
      <c r="Q1405" s="630"/>
    </row>
    <row r="1406" spans="1:17" ht="14.4" customHeight="1" x14ac:dyDescent="0.3">
      <c r="A1406" s="625" t="s">
        <v>6489</v>
      </c>
      <c r="B1406" s="626" t="s">
        <v>5360</v>
      </c>
      <c r="C1406" s="626" t="s">
        <v>5377</v>
      </c>
      <c r="D1406" s="626" t="s">
        <v>5507</v>
      </c>
      <c r="E1406" s="626" t="s">
        <v>5508</v>
      </c>
      <c r="F1406" s="629">
        <v>12</v>
      </c>
      <c r="G1406" s="629">
        <v>1200</v>
      </c>
      <c r="H1406" s="629">
        <v>1</v>
      </c>
      <c r="I1406" s="629">
        <v>100</v>
      </c>
      <c r="J1406" s="629">
        <v>5</v>
      </c>
      <c r="K1406" s="629">
        <v>500</v>
      </c>
      <c r="L1406" s="629">
        <v>0.41666666666666669</v>
      </c>
      <c r="M1406" s="629">
        <v>100</v>
      </c>
      <c r="N1406" s="629"/>
      <c r="O1406" s="629"/>
      <c r="P1406" s="642"/>
      <c r="Q1406" s="630"/>
    </row>
    <row r="1407" spans="1:17" ht="14.4" customHeight="1" x14ac:dyDescent="0.3">
      <c r="A1407" s="625" t="s">
        <v>6489</v>
      </c>
      <c r="B1407" s="626" t="s">
        <v>5360</v>
      </c>
      <c r="C1407" s="626" t="s">
        <v>5377</v>
      </c>
      <c r="D1407" s="626" t="s">
        <v>5433</v>
      </c>
      <c r="E1407" s="626" t="s">
        <v>5434</v>
      </c>
      <c r="F1407" s="629">
        <v>77</v>
      </c>
      <c r="G1407" s="629">
        <v>51975</v>
      </c>
      <c r="H1407" s="629">
        <v>1</v>
      </c>
      <c r="I1407" s="629">
        <v>675</v>
      </c>
      <c r="J1407" s="629">
        <v>23</v>
      </c>
      <c r="K1407" s="629">
        <v>15548</v>
      </c>
      <c r="L1407" s="629">
        <v>0.29914381914381916</v>
      </c>
      <c r="M1407" s="629">
        <v>676</v>
      </c>
      <c r="N1407" s="629"/>
      <c r="O1407" s="629"/>
      <c r="P1407" s="642"/>
      <c r="Q1407" s="630"/>
    </row>
    <row r="1408" spans="1:17" ht="14.4" customHeight="1" x14ac:dyDescent="0.3">
      <c r="A1408" s="625" t="s">
        <v>6489</v>
      </c>
      <c r="B1408" s="626" t="s">
        <v>5360</v>
      </c>
      <c r="C1408" s="626" t="s">
        <v>5377</v>
      </c>
      <c r="D1408" s="626" t="s">
        <v>5509</v>
      </c>
      <c r="E1408" s="626" t="s">
        <v>5505</v>
      </c>
      <c r="F1408" s="629">
        <v>233</v>
      </c>
      <c r="G1408" s="629">
        <v>215292</v>
      </c>
      <c r="H1408" s="629">
        <v>1</v>
      </c>
      <c r="I1408" s="629">
        <v>924</v>
      </c>
      <c r="J1408" s="629">
        <v>92</v>
      </c>
      <c r="K1408" s="629">
        <v>85192</v>
      </c>
      <c r="L1408" s="629">
        <v>0.39570443862289356</v>
      </c>
      <c r="M1408" s="629">
        <v>926</v>
      </c>
      <c r="N1408" s="629"/>
      <c r="O1408" s="629"/>
      <c r="P1408" s="642"/>
      <c r="Q1408" s="630"/>
    </row>
    <row r="1409" spans="1:17" ht="14.4" customHeight="1" x14ac:dyDescent="0.3">
      <c r="A1409" s="625" t="s">
        <v>6489</v>
      </c>
      <c r="B1409" s="626" t="s">
        <v>5360</v>
      </c>
      <c r="C1409" s="626" t="s">
        <v>5377</v>
      </c>
      <c r="D1409" s="626" t="s">
        <v>5438</v>
      </c>
      <c r="E1409" s="626" t="s">
        <v>5439</v>
      </c>
      <c r="F1409" s="629"/>
      <c r="G1409" s="629"/>
      <c r="H1409" s="629"/>
      <c r="I1409" s="629"/>
      <c r="J1409" s="629">
        <v>1</v>
      </c>
      <c r="K1409" s="629">
        <v>748</v>
      </c>
      <c r="L1409" s="629"/>
      <c r="M1409" s="629">
        <v>748</v>
      </c>
      <c r="N1409" s="629"/>
      <c r="O1409" s="629"/>
      <c r="P1409" s="642"/>
      <c r="Q1409" s="630"/>
    </row>
    <row r="1410" spans="1:17" ht="14.4" customHeight="1" x14ac:dyDescent="0.3">
      <c r="A1410" s="625" t="s">
        <v>6489</v>
      </c>
      <c r="B1410" s="626" t="s">
        <v>5360</v>
      </c>
      <c r="C1410" s="626" t="s">
        <v>5377</v>
      </c>
      <c r="D1410" s="626" t="s">
        <v>5440</v>
      </c>
      <c r="E1410" s="626" t="s">
        <v>5441</v>
      </c>
      <c r="F1410" s="629">
        <v>1</v>
      </c>
      <c r="G1410" s="629">
        <v>1037</v>
      </c>
      <c r="H1410" s="629">
        <v>1</v>
      </c>
      <c r="I1410" s="629">
        <v>1037</v>
      </c>
      <c r="J1410" s="629"/>
      <c r="K1410" s="629"/>
      <c r="L1410" s="629"/>
      <c r="M1410" s="629"/>
      <c r="N1410" s="629"/>
      <c r="O1410" s="629"/>
      <c r="P1410" s="642"/>
      <c r="Q1410" s="630"/>
    </row>
    <row r="1411" spans="1:17" ht="14.4" customHeight="1" x14ac:dyDescent="0.3">
      <c r="A1411" s="625" t="s">
        <v>6489</v>
      </c>
      <c r="B1411" s="626" t="s">
        <v>5360</v>
      </c>
      <c r="C1411" s="626" t="s">
        <v>5377</v>
      </c>
      <c r="D1411" s="626" t="s">
        <v>5510</v>
      </c>
      <c r="E1411" s="626" t="s">
        <v>5505</v>
      </c>
      <c r="F1411" s="629">
        <v>20</v>
      </c>
      <c r="G1411" s="629">
        <v>17160</v>
      </c>
      <c r="H1411" s="629">
        <v>1</v>
      </c>
      <c r="I1411" s="629">
        <v>858</v>
      </c>
      <c r="J1411" s="629">
        <v>20</v>
      </c>
      <c r="K1411" s="629">
        <v>17180</v>
      </c>
      <c r="L1411" s="629">
        <v>1.0011655011655012</v>
      </c>
      <c r="M1411" s="629">
        <v>859</v>
      </c>
      <c r="N1411" s="629"/>
      <c r="O1411" s="629"/>
      <c r="P1411" s="642"/>
      <c r="Q1411" s="630"/>
    </row>
    <row r="1412" spans="1:17" ht="14.4" customHeight="1" x14ac:dyDescent="0.3">
      <c r="A1412" s="625" t="s">
        <v>6489</v>
      </c>
      <c r="B1412" s="626" t="s">
        <v>5360</v>
      </c>
      <c r="C1412" s="626" t="s">
        <v>5377</v>
      </c>
      <c r="D1412" s="626" t="s">
        <v>5512</v>
      </c>
      <c r="E1412" s="626" t="s">
        <v>5505</v>
      </c>
      <c r="F1412" s="629">
        <v>1190</v>
      </c>
      <c r="G1412" s="629">
        <v>949620</v>
      </c>
      <c r="H1412" s="629">
        <v>1</v>
      </c>
      <c r="I1412" s="629">
        <v>798</v>
      </c>
      <c r="J1412" s="629">
        <v>630</v>
      </c>
      <c r="K1412" s="629">
        <v>504000</v>
      </c>
      <c r="L1412" s="629">
        <v>0.53073861123396726</v>
      </c>
      <c r="M1412" s="629">
        <v>800</v>
      </c>
      <c r="N1412" s="629"/>
      <c r="O1412" s="629"/>
      <c r="P1412" s="642"/>
      <c r="Q1412" s="630"/>
    </row>
    <row r="1413" spans="1:17" ht="14.4" customHeight="1" x14ac:dyDescent="0.3">
      <c r="A1413" s="625" t="s">
        <v>6489</v>
      </c>
      <c r="B1413" s="626" t="s">
        <v>5360</v>
      </c>
      <c r="C1413" s="626" t="s">
        <v>5377</v>
      </c>
      <c r="D1413" s="626" t="s">
        <v>5444</v>
      </c>
      <c r="E1413" s="626" t="s">
        <v>5434</v>
      </c>
      <c r="F1413" s="629">
        <v>35</v>
      </c>
      <c r="G1413" s="629">
        <v>25935</v>
      </c>
      <c r="H1413" s="629">
        <v>1</v>
      </c>
      <c r="I1413" s="629">
        <v>741</v>
      </c>
      <c r="J1413" s="629">
        <v>44</v>
      </c>
      <c r="K1413" s="629">
        <v>32692</v>
      </c>
      <c r="L1413" s="629">
        <v>1.2605359552727973</v>
      </c>
      <c r="M1413" s="629">
        <v>743</v>
      </c>
      <c r="N1413" s="629"/>
      <c r="O1413" s="629"/>
      <c r="P1413" s="642"/>
      <c r="Q1413" s="630"/>
    </row>
    <row r="1414" spans="1:17" ht="14.4" customHeight="1" x14ac:dyDescent="0.3">
      <c r="A1414" s="625" t="s">
        <v>6489</v>
      </c>
      <c r="B1414" s="626" t="s">
        <v>5360</v>
      </c>
      <c r="C1414" s="626" t="s">
        <v>5377</v>
      </c>
      <c r="D1414" s="626" t="s">
        <v>5446</v>
      </c>
      <c r="E1414" s="626" t="s">
        <v>5447</v>
      </c>
      <c r="F1414" s="629">
        <v>4</v>
      </c>
      <c r="G1414" s="629">
        <v>440</v>
      </c>
      <c r="H1414" s="629">
        <v>1</v>
      </c>
      <c r="I1414" s="629">
        <v>110</v>
      </c>
      <c r="J1414" s="629"/>
      <c r="K1414" s="629"/>
      <c r="L1414" s="629"/>
      <c r="M1414" s="629"/>
      <c r="N1414" s="629"/>
      <c r="O1414" s="629"/>
      <c r="P1414" s="642"/>
      <c r="Q1414" s="630"/>
    </row>
    <row r="1415" spans="1:17" ht="14.4" customHeight="1" x14ac:dyDescent="0.3">
      <c r="A1415" s="625" t="s">
        <v>6489</v>
      </c>
      <c r="B1415" s="626" t="s">
        <v>5360</v>
      </c>
      <c r="C1415" s="626" t="s">
        <v>5377</v>
      </c>
      <c r="D1415" s="626" t="s">
        <v>5448</v>
      </c>
      <c r="E1415" s="626" t="s">
        <v>5449</v>
      </c>
      <c r="F1415" s="629">
        <v>4</v>
      </c>
      <c r="G1415" s="629">
        <v>1440</v>
      </c>
      <c r="H1415" s="629">
        <v>1</v>
      </c>
      <c r="I1415" s="629">
        <v>360</v>
      </c>
      <c r="J1415" s="629">
        <v>1</v>
      </c>
      <c r="K1415" s="629">
        <v>361</v>
      </c>
      <c r="L1415" s="629">
        <v>0.25069444444444444</v>
      </c>
      <c r="M1415" s="629">
        <v>361</v>
      </c>
      <c r="N1415" s="629"/>
      <c r="O1415" s="629"/>
      <c r="P1415" s="642"/>
      <c r="Q1415" s="630"/>
    </row>
    <row r="1416" spans="1:17" ht="14.4" customHeight="1" x14ac:dyDescent="0.3">
      <c r="A1416" s="625" t="s">
        <v>6489</v>
      </c>
      <c r="B1416" s="626" t="s">
        <v>5360</v>
      </c>
      <c r="C1416" s="626" t="s">
        <v>5377</v>
      </c>
      <c r="D1416" s="626" t="s">
        <v>5450</v>
      </c>
      <c r="E1416" s="626" t="s">
        <v>5449</v>
      </c>
      <c r="F1416" s="629">
        <v>4</v>
      </c>
      <c r="G1416" s="629">
        <v>1704</v>
      </c>
      <c r="H1416" s="629">
        <v>1</v>
      </c>
      <c r="I1416" s="629">
        <v>426</v>
      </c>
      <c r="J1416" s="629">
        <v>2</v>
      </c>
      <c r="K1416" s="629">
        <v>856</v>
      </c>
      <c r="L1416" s="629">
        <v>0.50234741784037562</v>
      </c>
      <c r="M1416" s="629">
        <v>428</v>
      </c>
      <c r="N1416" s="629"/>
      <c r="O1416" s="629"/>
      <c r="P1416" s="642"/>
      <c r="Q1416" s="630"/>
    </row>
    <row r="1417" spans="1:17" ht="14.4" customHeight="1" x14ac:dyDescent="0.3">
      <c r="A1417" s="625" t="s">
        <v>6489</v>
      </c>
      <c r="B1417" s="626" t="s">
        <v>5360</v>
      </c>
      <c r="C1417" s="626" t="s">
        <v>5377</v>
      </c>
      <c r="D1417" s="626" t="s">
        <v>5513</v>
      </c>
      <c r="E1417" s="626" t="s">
        <v>5430</v>
      </c>
      <c r="F1417" s="629">
        <v>4</v>
      </c>
      <c r="G1417" s="629">
        <v>2792</v>
      </c>
      <c r="H1417" s="629">
        <v>1</v>
      </c>
      <c r="I1417" s="629">
        <v>698</v>
      </c>
      <c r="J1417" s="629">
        <v>3</v>
      </c>
      <c r="K1417" s="629">
        <v>2103</v>
      </c>
      <c r="L1417" s="629">
        <v>0.75322349570200575</v>
      </c>
      <c r="M1417" s="629">
        <v>701</v>
      </c>
      <c r="N1417" s="629"/>
      <c r="O1417" s="629"/>
      <c r="P1417" s="642"/>
      <c r="Q1417" s="630"/>
    </row>
    <row r="1418" spans="1:17" ht="14.4" customHeight="1" x14ac:dyDescent="0.3">
      <c r="A1418" s="625" t="s">
        <v>6489</v>
      </c>
      <c r="B1418" s="626" t="s">
        <v>5360</v>
      </c>
      <c r="C1418" s="626" t="s">
        <v>5377</v>
      </c>
      <c r="D1418" s="626" t="s">
        <v>5531</v>
      </c>
      <c r="E1418" s="626" t="s">
        <v>5532</v>
      </c>
      <c r="F1418" s="629">
        <v>1</v>
      </c>
      <c r="G1418" s="629">
        <v>1363</v>
      </c>
      <c r="H1418" s="629">
        <v>1</v>
      </c>
      <c r="I1418" s="629">
        <v>1363</v>
      </c>
      <c r="J1418" s="629"/>
      <c r="K1418" s="629"/>
      <c r="L1418" s="629"/>
      <c r="M1418" s="629"/>
      <c r="N1418" s="629"/>
      <c r="O1418" s="629"/>
      <c r="P1418" s="642"/>
      <c r="Q1418" s="630"/>
    </row>
    <row r="1419" spans="1:17" ht="14.4" customHeight="1" x14ac:dyDescent="0.3">
      <c r="A1419" s="625" t="s">
        <v>6489</v>
      </c>
      <c r="B1419" s="626" t="s">
        <v>5360</v>
      </c>
      <c r="C1419" s="626" t="s">
        <v>5377</v>
      </c>
      <c r="D1419" s="626" t="s">
        <v>5539</v>
      </c>
      <c r="E1419" s="626" t="s">
        <v>5417</v>
      </c>
      <c r="F1419" s="629"/>
      <c r="G1419" s="629"/>
      <c r="H1419" s="629"/>
      <c r="I1419" s="629"/>
      <c r="J1419" s="629">
        <v>4</v>
      </c>
      <c r="K1419" s="629">
        <v>2924</v>
      </c>
      <c r="L1419" s="629"/>
      <c r="M1419" s="629">
        <v>731</v>
      </c>
      <c r="N1419" s="629"/>
      <c r="O1419" s="629"/>
      <c r="P1419" s="642"/>
      <c r="Q1419" s="630"/>
    </row>
    <row r="1420" spans="1:17" ht="14.4" customHeight="1" x14ac:dyDescent="0.3">
      <c r="A1420" s="625" t="s">
        <v>6489</v>
      </c>
      <c r="B1420" s="626" t="s">
        <v>5360</v>
      </c>
      <c r="C1420" s="626" t="s">
        <v>5377</v>
      </c>
      <c r="D1420" s="626" t="s">
        <v>5453</v>
      </c>
      <c r="E1420" s="626" t="s">
        <v>5439</v>
      </c>
      <c r="F1420" s="629">
        <v>1</v>
      </c>
      <c r="G1420" s="629">
        <v>813</v>
      </c>
      <c r="H1420" s="629">
        <v>1</v>
      </c>
      <c r="I1420" s="629">
        <v>813</v>
      </c>
      <c r="J1420" s="629">
        <v>1</v>
      </c>
      <c r="K1420" s="629">
        <v>815</v>
      </c>
      <c r="L1420" s="629">
        <v>1.002460024600246</v>
      </c>
      <c r="M1420" s="629">
        <v>815</v>
      </c>
      <c r="N1420" s="629"/>
      <c r="O1420" s="629"/>
      <c r="P1420" s="642"/>
      <c r="Q1420" s="630"/>
    </row>
    <row r="1421" spans="1:17" ht="14.4" customHeight="1" x14ac:dyDescent="0.3">
      <c r="A1421" s="625" t="s">
        <v>6489</v>
      </c>
      <c r="B1421" s="626" t="s">
        <v>5360</v>
      </c>
      <c r="C1421" s="626" t="s">
        <v>5377</v>
      </c>
      <c r="D1421" s="626" t="s">
        <v>5534</v>
      </c>
      <c r="E1421" s="626" t="s">
        <v>5535</v>
      </c>
      <c r="F1421" s="629"/>
      <c r="G1421" s="629"/>
      <c r="H1421" s="629"/>
      <c r="I1421" s="629"/>
      <c r="J1421" s="629">
        <v>1</v>
      </c>
      <c r="K1421" s="629">
        <v>1093</v>
      </c>
      <c r="L1421" s="629"/>
      <c r="M1421" s="629">
        <v>1093</v>
      </c>
      <c r="N1421" s="629"/>
      <c r="O1421" s="629"/>
      <c r="P1421" s="642"/>
      <c r="Q1421" s="630"/>
    </row>
    <row r="1422" spans="1:17" ht="14.4" customHeight="1" x14ac:dyDescent="0.3">
      <c r="A1422" s="625" t="s">
        <v>6490</v>
      </c>
      <c r="B1422" s="626" t="s">
        <v>5360</v>
      </c>
      <c r="C1422" s="626" t="s">
        <v>5377</v>
      </c>
      <c r="D1422" s="626" t="s">
        <v>5382</v>
      </c>
      <c r="E1422" s="626" t="s">
        <v>5383</v>
      </c>
      <c r="F1422" s="629">
        <v>1</v>
      </c>
      <c r="G1422" s="629">
        <v>34</v>
      </c>
      <c r="H1422" s="629">
        <v>1</v>
      </c>
      <c r="I1422" s="629">
        <v>34</v>
      </c>
      <c r="J1422" s="629"/>
      <c r="K1422" s="629"/>
      <c r="L1422" s="629"/>
      <c r="M1422" s="629"/>
      <c r="N1422" s="629">
        <v>1</v>
      </c>
      <c r="O1422" s="629">
        <v>34</v>
      </c>
      <c r="P1422" s="642">
        <v>1</v>
      </c>
      <c r="Q1422" s="630">
        <v>34</v>
      </c>
    </row>
    <row r="1423" spans="1:17" ht="14.4" customHeight="1" x14ac:dyDescent="0.3">
      <c r="A1423" s="625" t="s">
        <v>6490</v>
      </c>
      <c r="B1423" s="626" t="s">
        <v>5360</v>
      </c>
      <c r="C1423" s="626" t="s">
        <v>5377</v>
      </c>
      <c r="D1423" s="626" t="s">
        <v>5388</v>
      </c>
      <c r="E1423" s="626" t="s">
        <v>5389</v>
      </c>
      <c r="F1423" s="629"/>
      <c r="G1423" s="629"/>
      <c r="H1423" s="629"/>
      <c r="I1423" s="629"/>
      <c r="J1423" s="629">
        <v>1</v>
      </c>
      <c r="K1423" s="629">
        <v>333</v>
      </c>
      <c r="L1423" s="629"/>
      <c r="M1423" s="629">
        <v>333</v>
      </c>
      <c r="N1423" s="629">
        <v>1</v>
      </c>
      <c r="O1423" s="629">
        <v>335</v>
      </c>
      <c r="P1423" s="642"/>
      <c r="Q1423" s="630">
        <v>335</v>
      </c>
    </row>
    <row r="1424" spans="1:17" ht="14.4" customHeight="1" x14ac:dyDescent="0.3">
      <c r="A1424" s="625" t="s">
        <v>6490</v>
      </c>
      <c r="B1424" s="626" t="s">
        <v>5360</v>
      </c>
      <c r="C1424" s="626" t="s">
        <v>5377</v>
      </c>
      <c r="D1424" s="626" t="s">
        <v>5500</v>
      </c>
      <c r="E1424" s="626" t="s">
        <v>5501</v>
      </c>
      <c r="F1424" s="629">
        <v>4</v>
      </c>
      <c r="G1424" s="629">
        <v>3400</v>
      </c>
      <c r="H1424" s="629">
        <v>1</v>
      </c>
      <c r="I1424" s="629">
        <v>850</v>
      </c>
      <c r="J1424" s="629">
        <v>1</v>
      </c>
      <c r="K1424" s="629">
        <v>852</v>
      </c>
      <c r="L1424" s="629">
        <v>0.25058823529411767</v>
      </c>
      <c r="M1424" s="629">
        <v>852</v>
      </c>
      <c r="N1424" s="629">
        <v>2</v>
      </c>
      <c r="O1424" s="629">
        <v>1406</v>
      </c>
      <c r="P1424" s="642">
        <v>0.41352941176470587</v>
      </c>
      <c r="Q1424" s="630">
        <v>703</v>
      </c>
    </row>
    <row r="1425" spans="1:17" ht="14.4" customHeight="1" x14ac:dyDescent="0.3">
      <c r="A1425" s="625" t="s">
        <v>6490</v>
      </c>
      <c r="B1425" s="626" t="s">
        <v>5360</v>
      </c>
      <c r="C1425" s="626" t="s">
        <v>5377</v>
      </c>
      <c r="D1425" s="626" t="s">
        <v>5404</v>
      </c>
      <c r="E1425" s="626" t="s">
        <v>5405</v>
      </c>
      <c r="F1425" s="629">
        <v>18</v>
      </c>
      <c r="G1425" s="629">
        <v>4140</v>
      </c>
      <c r="H1425" s="629">
        <v>1</v>
      </c>
      <c r="I1425" s="629">
        <v>230</v>
      </c>
      <c r="J1425" s="629">
        <v>5</v>
      </c>
      <c r="K1425" s="629">
        <v>1155</v>
      </c>
      <c r="L1425" s="629">
        <v>0.27898550724637683</v>
      </c>
      <c r="M1425" s="629">
        <v>231</v>
      </c>
      <c r="N1425" s="629">
        <v>18</v>
      </c>
      <c r="O1425" s="629">
        <v>4176</v>
      </c>
      <c r="P1425" s="642">
        <v>1.008695652173913</v>
      </c>
      <c r="Q1425" s="630">
        <v>232</v>
      </c>
    </row>
    <row r="1426" spans="1:17" ht="14.4" customHeight="1" x14ac:dyDescent="0.3">
      <c r="A1426" s="625" t="s">
        <v>6490</v>
      </c>
      <c r="B1426" s="626" t="s">
        <v>5360</v>
      </c>
      <c r="C1426" s="626" t="s">
        <v>5377</v>
      </c>
      <c r="D1426" s="626" t="s">
        <v>5406</v>
      </c>
      <c r="E1426" s="626" t="s">
        <v>5407</v>
      </c>
      <c r="F1426" s="629">
        <v>1</v>
      </c>
      <c r="G1426" s="629">
        <v>171</v>
      </c>
      <c r="H1426" s="629">
        <v>1</v>
      </c>
      <c r="I1426" s="629">
        <v>171</v>
      </c>
      <c r="J1426" s="629"/>
      <c r="K1426" s="629"/>
      <c r="L1426" s="629"/>
      <c r="M1426" s="629"/>
      <c r="N1426" s="629"/>
      <c r="O1426" s="629"/>
      <c r="P1426" s="642"/>
      <c r="Q1426" s="630"/>
    </row>
    <row r="1427" spans="1:17" ht="14.4" customHeight="1" x14ac:dyDescent="0.3">
      <c r="A1427" s="625" t="s">
        <v>6490</v>
      </c>
      <c r="B1427" s="626" t="s">
        <v>5360</v>
      </c>
      <c r="C1427" s="626" t="s">
        <v>5377</v>
      </c>
      <c r="D1427" s="626" t="s">
        <v>5408</v>
      </c>
      <c r="E1427" s="626" t="s">
        <v>5409</v>
      </c>
      <c r="F1427" s="629">
        <v>2</v>
      </c>
      <c r="G1427" s="629">
        <v>160</v>
      </c>
      <c r="H1427" s="629">
        <v>1</v>
      </c>
      <c r="I1427" s="629">
        <v>80</v>
      </c>
      <c r="J1427" s="629"/>
      <c r="K1427" s="629"/>
      <c r="L1427" s="629"/>
      <c r="M1427" s="629"/>
      <c r="N1427" s="629"/>
      <c r="O1427" s="629"/>
      <c r="P1427" s="642"/>
      <c r="Q1427" s="630"/>
    </row>
    <row r="1428" spans="1:17" ht="14.4" customHeight="1" x14ac:dyDescent="0.3">
      <c r="A1428" s="625" t="s">
        <v>6490</v>
      </c>
      <c r="B1428" s="626" t="s">
        <v>5360</v>
      </c>
      <c r="C1428" s="626" t="s">
        <v>5377</v>
      </c>
      <c r="D1428" s="626" t="s">
        <v>5410</v>
      </c>
      <c r="E1428" s="626" t="s">
        <v>5411</v>
      </c>
      <c r="F1428" s="629">
        <v>4</v>
      </c>
      <c r="G1428" s="629">
        <v>1296</v>
      </c>
      <c r="H1428" s="629">
        <v>1</v>
      </c>
      <c r="I1428" s="629">
        <v>324</v>
      </c>
      <c r="J1428" s="629">
        <v>3</v>
      </c>
      <c r="K1428" s="629">
        <v>978</v>
      </c>
      <c r="L1428" s="629">
        <v>0.75462962962962965</v>
      </c>
      <c r="M1428" s="629">
        <v>326</v>
      </c>
      <c r="N1428" s="629">
        <v>2</v>
      </c>
      <c r="O1428" s="629">
        <v>654</v>
      </c>
      <c r="P1428" s="642">
        <v>0.50462962962962965</v>
      </c>
      <c r="Q1428" s="630">
        <v>327</v>
      </c>
    </row>
    <row r="1429" spans="1:17" ht="14.4" customHeight="1" x14ac:dyDescent="0.3">
      <c r="A1429" s="625" t="s">
        <v>6490</v>
      </c>
      <c r="B1429" s="626" t="s">
        <v>5360</v>
      </c>
      <c r="C1429" s="626" t="s">
        <v>5377</v>
      </c>
      <c r="D1429" s="626" t="s">
        <v>5414</v>
      </c>
      <c r="E1429" s="626" t="s">
        <v>5415</v>
      </c>
      <c r="F1429" s="629"/>
      <c r="G1429" s="629"/>
      <c r="H1429" s="629"/>
      <c r="I1429" s="629"/>
      <c r="J1429" s="629">
        <v>1</v>
      </c>
      <c r="K1429" s="629">
        <v>156</v>
      </c>
      <c r="L1429" s="629"/>
      <c r="M1429" s="629">
        <v>156</v>
      </c>
      <c r="N1429" s="629"/>
      <c r="O1429" s="629"/>
      <c r="P1429" s="642"/>
      <c r="Q1429" s="630"/>
    </row>
    <row r="1430" spans="1:17" ht="14.4" customHeight="1" x14ac:dyDescent="0.3">
      <c r="A1430" s="625" t="s">
        <v>6490</v>
      </c>
      <c r="B1430" s="626" t="s">
        <v>5360</v>
      </c>
      <c r="C1430" s="626" t="s">
        <v>5377</v>
      </c>
      <c r="D1430" s="626" t="s">
        <v>5420</v>
      </c>
      <c r="E1430" s="626" t="s">
        <v>5421</v>
      </c>
      <c r="F1430" s="629">
        <v>1</v>
      </c>
      <c r="G1430" s="629">
        <v>294</v>
      </c>
      <c r="H1430" s="629">
        <v>1</v>
      </c>
      <c r="I1430" s="629">
        <v>294</v>
      </c>
      <c r="J1430" s="629"/>
      <c r="K1430" s="629"/>
      <c r="L1430" s="629"/>
      <c r="M1430" s="629"/>
      <c r="N1430" s="629">
        <v>2</v>
      </c>
      <c r="O1430" s="629">
        <v>592</v>
      </c>
      <c r="P1430" s="642">
        <v>2.0136054421768708</v>
      </c>
      <c r="Q1430" s="630">
        <v>296</v>
      </c>
    </row>
    <row r="1431" spans="1:17" ht="14.4" customHeight="1" x14ac:dyDescent="0.3">
      <c r="A1431" s="625" t="s">
        <v>6490</v>
      </c>
      <c r="B1431" s="626" t="s">
        <v>5360</v>
      </c>
      <c r="C1431" s="626" t="s">
        <v>5377</v>
      </c>
      <c r="D1431" s="626" t="s">
        <v>5428</v>
      </c>
      <c r="E1431" s="626" t="s">
        <v>5427</v>
      </c>
      <c r="F1431" s="629">
        <v>6</v>
      </c>
      <c r="G1431" s="629">
        <v>2892</v>
      </c>
      <c r="H1431" s="629">
        <v>1</v>
      </c>
      <c r="I1431" s="629">
        <v>482</v>
      </c>
      <c r="J1431" s="629"/>
      <c r="K1431" s="629"/>
      <c r="L1431" s="629"/>
      <c r="M1431" s="629"/>
      <c r="N1431" s="629">
        <v>2</v>
      </c>
      <c r="O1431" s="629">
        <v>968</v>
      </c>
      <c r="P1431" s="642">
        <v>0.33471645919778698</v>
      </c>
      <c r="Q1431" s="630">
        <v>484</v>
      </c>
    </row>
    <row r="1432" spans="1:17" ht="14.4" customHeight="1" x14ac:dyDescent="0.3">
      <c r="A1432" s="625" t="s">
        <v>6490</v>
      </c>
      <c r="B1432" s="626" t="s">
        <v>5360</v>
      </c>
      <c r="C1432" s="626" t="s">
        <v>5377</v>
      </c>
      <c r="D1432" s="626" t="s">
        <v>5431</v>
      </c>
      <c r="E1432" s="626" t="s">
        <v>5432</v>
      </c>
      <c r="F1432" s="629">
        <v>24</v>
      </c>
      <c r="G1432" s="629">
        <v>2760</v>
      </c>
      <c r="H1432" s="629">
        <v>1</v>
      </c>
      <c r="I1432" s="629">
        <v>115</v>
      </c>
      <c r="J1432" s="629">
        <v>5</v>
      </c>
      <c r="K1432" s="629">
        <v>580</v>
      </c>
      <c r="L1432" s="629">
        <v>0.21014492753623187</v>
      </c>
      <c r="M1432" s="629">
        <v>116</v>
      </c>
      <c r="N1432" s="629">
        <v>2</v>
      </c>
      <c r="O1432" s="629">
        <v>232</v>
      </c>
      <c r="P1432" s="642">
        <v>8.4057971014492749E-2</v>
      </c>
      <c r="Q1432" s="630">
        <v>116</v>
      </c>
    </row>
    <row r="1433" spans="1:17" ht="14.4" customHeight="1" x14ac:dyDescent="0.3">
      <c r="A1433" s="625" t="s">
        <v>6490</v>
      </c>
      <c r="B1433" s="626" t="s">
        <v>5360</v>
      </c>
      <c r="C1433" s="626" t="s">
        <v>5377</v>
      </c>
      <c r="D1433" s="626" t="s">
        <v>5433</v>
      </c>
      <c r="E1433" s="626" t="s">
        <v>5434</v>
      </c>
      <c r="F1433" s="629">
        <v>15</v>
      </c>
      <c r="G1433" s="629">
        <v>10125</v>
      </c>
      <c r="H1433" s="629">
        <v>1</v>
      </c>
      <c r="I1433" s="629">
        <v>675</v>
      </c>
      <c r="J1433" s="629">
        <v>3</v>
      </c>
      <c r="K1433" s="629">
        <v>2028</v>
      </c>
      <c r="L1433" s="629">
        <v>0.20029629629629631</v>
      </c>
      <c r="M1433" s="629">
        <v>676</v>
      </c>
      <c r="N1433" s="629"/>
      <c r="O1433" s="629"/>
      <c r="P1433" s="642"/>
      <c r="Q1433" s="630"/>
    </row>
    <row r="1434" spans="1:17" ht="14.4" customHeight="1" x14ac:dyDescent="0.3">
      <c r="A1434" s="625" t="s">
        <v>6491</v>
      </c>
      <c r="B1434" s="626" t="s">
        <v>5360</v>
      </c>
      <c r="C1434" s="626" t="s">
        <v>5366</v>
      </c>
      <c r="D1434" s="626" t="s">
        <v>5496</v>
      </c>
      <c r="E1434" s="626" t="s">
        <v>5497</v>
      </c>
      <c r="F1434" s="629"/>
      <c r="G1434" s="629"/>
      <c r="H1434" s="629"/>
      <c r="I1434" s="629"/>
      <c r="J1434" s="629"/>
      <c r="K1434" s="629"/>
      <c r="L1434" s="629"/>
      <c r="M1434" s="629"/>
      <c r="N1434" s="629">
        <v>49</v>
      </c>
      <c r="O1434" s="629">
        <v>44332.75</v>
      </c>
      <c r="P1434" s="642"/>
      <c r="Q1434" s="630">
        <v>904.75</v>
      </c>
    </row>
    <row r="1435" spans="1:17" ht="14.4" customHeight="1" x14ac:dyDescent="0.3">
      <c r="A1435" s="625" t="s">
        <v>6491</v>
      </c>
      <c r="B1435" s="626" t="s">
        <v>5360</v>
      </c>
      <c r="C1435" s="626" t="s">
        <v>5366</v>
      </c>
      <c r="D1435" s="626" t="s">
        <v>5367</v>
      </c>
      <c r="E1435" s="626" t="s">
        <v>5368</v>
      </c>
      <c r="F1435" s="629">
        <v>5</v>
      </c>
      <c r="G1435" s="629">
        <v>1170.6500000000001</v>
      </c>
      <c r="H1435" s="629">
        <v>1</v>
      </c>
      <c r="I1435" s="629">
        <v>234.13000000000002</v>
      </c>
      <c r="J1435" s="629"/>
      <c r="K1435" s="629"/>
      <c r="L1435" s="629"/>
      <c r="M1435" s="629"/>
      <c r="N1435" s="629">
        <v>2</v>
      </c>
      <c r="O1435" s="629">
        <v>485.28</v>
      </c>
      <c r="P1435" s="642">
        <v>0.41453893136291797</v>
      </c>
      <c r="Q1435" s="630">
        <v>242.64</v>
      </c>
    </row>
    <row r="1436" spans="1:17" ht="14.4" customHeight="1" x14ac:dyDescent="0.3">
      <c r="A1436" s="625" t="s">
        <v>6491</v>
      </c>
      <c r="B1436" s="626" t="s">
        <v>5360</v>
      </c>
      <c r="C1436" s="626" t="s">
        <v>5366</v>
      </c>
      <c r="D1436" s="626" t="s">
        <v>5369</v>
      </c>
      <c r="E1436" s="626" t="s">
        <v>5370</v>
      </c>
      <c r="F1436" s="629">
        <v>149</v>
      </c>
      <c r="G1436" s="629">
        <v>34885.370000000003</v>
      </c>
      <c r="H1436" s="629">
        <v>1</v>
      </c>
      <c r="I1436" s="629">
        <v>234.13000000000002</v>
      </c>
      <c r="J1436" s="629">
        <v>220</v>
      </c>
      <c r="K1436" s="629">
        <v>53380.799999999988</v>
      </c>
      <c r="L1436" s="629">
        <v>1.5301772634201669</v>
      </c>
      <c r="M1436" s="629">
        <v>242.63999999999996</v>
      </c>
      <c r="N1436" s="629">
        <v>156</v>
      </c>
      <c r="O1436" s="629">
        <v>37851.839999999997</v>
      </c>
      <c r="P1436" s="642">
        <v>1.0850347867888457</v>
      </c>
      <c r="Q1436" s="630">
        <v>242.64</v>
      </c>
    </row>
    <row r="1437" spans="1:17" ht="14.4" customHeight="1" x14ac:dyDescent="0.3">
      <c r="A1437" s="625" t="s">
        <v>6491</v>
      </c>
      <c r="B1437" s="626" t="s">
        <v>5360</v>
      </c>
      <c r="C1437" s="626" t="s">
        <v>5366</v>
      </c>
      <c r="D1437" s="626" t="s">
        <v>5371</v>
      </c>
      <c r="E1437" s="626" t="s">
        <v>5372</v>
      </c>
      <c r="F1437" s="629">
        <v>11</v>
      </c>
      <c r="G1437" s="629">
        <v>2575.4300000000003</v>
      </c>
      <c r="H1437" s="629">
        <v>1</v>
      </c>
      <c r="I1437" s="629">
        <v>234.13000000000002</v>
      </c>
      <c r="J1437" s="629">
        <v>23</v>
      </c>
      <c r="K1437" s="629">
        <v>5424.1299999999992</v>
      </c>
      <c r="L1437" s="629">
        <v>2.1061065530804561</v>
      </c>
      <c r="M1437" s="629">
        <v>235.83173913043476</v>
      </c>
      <c r="N1437" s="629">
        <v>14</v>
      </c>
      <c r="O1437" s="629">
        <v>3396.9599999999991</v>
      </c>
      <c r="P1437" s="642">
        <v>1.3189875088820116</v>
      </c>
      <c r="Q1437" s="630">
        <v>242.63999999999993</v>
      </c>
    </row>
    <row r="1438" spans="1:17" ht="14.4" customHeight="1" x14ac:dyDescent="0.3">
      <c r="A1438" s="625" t="s">
        <v>6491</v>
      </c>
      <c r="B1438" s="626" t="s">
        <v>5360</v>
      </c>
      <c r="C1438" s="626" t="s">
        <v>5377</v>
      </c>
      <c r="D1438" s="626" t="s">
        <v>5380</v>
      </c>
      <c r="E1438" s="626" t="s">
        <v>5381</v>
      </c>
      <c r="F1438" s="629"/>
      <c r="G1438" s="629"/>
      <c r="H1438" s="629"/>
      <c r="I1438" s="629"/>
      <c r="J1438" s="629">
        <v>2</v>
      </c>
      <c r="K1438" s="629">
        <v>0</v>
      </c>
      <c r="L1438" s="629"/>
      <c r="M1438" s="629">
        <v>0</v>
      </c>
      <c r="N1438" s="629">
        <v>1</v>
      </c>
      <c r="O1438" s="629">
        <v>0</v>
      </c>
      <c r="P1438" s="642"/>
      <c r="Q1438" s="630">
        <v>0</v>
      </c>
    </row>
    <row r="1439" spans="1:17" ht="14.4" customHeight="1" x14ac:dyDescent="0.3">
      <c r="A1439" s="625" t="s">
        <v>6491</v>
      </c>
      <c r="B1439" s="626" t="s">
        <v>5360</v>
      </c>
      <c r="C1439" s="626" t="s">
        <v>5377</v>
      </c>
      <c r="D1439" s="626" t="s">
        <v>5382</v>
      </c>
      <c r="E1439" s="626" t="s">
        <v>5383</v>
      </c>
      <c r="F1439" s="629">
        <v>2</v>
      </c>
      <c r="G1439" s="629">
        <v>68</v>
      </c>
      <c r="H1439" s="629">
        <v>1</v>
      </c>
      <c r="I1439" s="629">
        <v>34</v>
      </c>
      <c r="J1439" s="629">
        <v>4</v>
      </c>
      <c r="K1439" s="629">
        <v>136</v>
      </c>
      <c r="L1439" s="629">
        <v>2</v>
      </c>
      <c r="M1439" s="629">
        <v>34</v>
      </c>
      <c r="N1439" s="629">
        <v>3</v>
      </c>
      <c r="O1439" s="629">
        <v>102</v>
      </c>
      <c r="P1439" s="642">
        <v>1.5</v>
      </c>
      <c r="Q1439" s="630">
        <v>34</v>
      </c>
    </row>
    <row r="1440" spans="1:17" ht="14.4" customHeight="1" x14ac:dyDescent="0.3">
      <c r="A1440" s="625" t="s">
        <v>6491</v>
      </c>
      <c r="B1440" s="626" t="s">
        <v>5360</v>
      </c>
      <c r="C1440" s="626" t="s">
        <v>5377</v>
      </c>
      <c r="D1440" s="626" t="s">
        <v>5386</v>
      </c>
      <c r="E1440" s="626" t="s">
        <v>5387</v>
      </c>
      <c r="F1440" s="629"/>
      <c r="G1440" s="629"/>
      <c r="H1440" s="629"/>
      <c r="I1440" s="629"/>
      <c r="J1440" s="629"/>
      <c r="K1440" s="629"/>
      <c r="L1440" s="629"/>
      <c r="M1440" s="629"/>
      <c r="N1440" s="629">
        <v>3</v>
      </c>
      <c r="O1440" s="629">
        <v>243</v>
      </c>
      <c r="P1440" s="642"/>
      <c r="Q1440" s="630">
        <v>81</v>
      </c>
    </row>
    <row r="1441" spans="1:17" ht="14.4" customHeight="1" x14ac:dyDescent="0.3">
      <c r="A1441" s="625" t="s">
        <v>6491</v>
      </c>
      <c r="B1441" s="626" t="s">
        <v>5360</v>
      </c>
      <c r="C1441" s="626" t="s">
        <v>5377</v>
      </c>
      <c r="D1441" s="626" t="s">
        <v>5498</v>
      </c>
      <c r="E1441" s="626" t="s">
        <v>5499</v>
      </c>
      <c r="F1441" s="629">
        <v>37</v>
      </c>
      <c r="G1441" s="629">
        <v>6771</v>
      </c>
      <c r="H1441" s="629">
        <v>1</v>
      </c>
      <c r="I1441" s="629">
        <v>183</v>
      </c>
      <c r="J1441" s="629">
        <v>23</v>
      </c>
      <c r="K1441" s="629">
        <v>4255</v>
      </c>
      <c r="L1441" s="629">
        <v>0.62841530054644812</v>
      </c>
      <c r="M1441" s="629">
        <v>185</v>
      </c>
      <c r="N1441" s="629">
        <v>17</v>
      </c>
      <c r="O1441" s="629">
        <v>3145</v>
      </c>
      <c r="P1441" s="642">
        <v>0.46448087431693991</v>
      </c>
      <c r="Q1441" s="630">
        <v>185</v>
      </c>
    </row>
    <row r="1442" spans="1:17" ht="14.4" customHeight="1" x14ac:dyDescent="0.3">
      <c r="A1442" s="625" t="s">
        <v>6491</v>
      </c>
      <c r="B1442" s="626" t="s">
        <v>5360</v>
      </c>
      <c r="C1442" s="626" t="s">
        <v>5377</v>
      </c>
      <c r="D1442" s="626" t="s">
        <v>5388</v>
      </c>
      <c r="E1442" s="626" t="s">
        <v>5389</v>
      </c>
      <c r="F1442" s="629">
        <v>21</v>
      </c>
      <c r="G1442" s="629">
        <v>6972</v>
      </c>
      <c r="H1442" s="629">
        <v>1</v>
      </c>
      <c r="I1442" s="629">
        <v>332</v>
      </c>
      <c r="J1442" s="629">
        <v>26</v>
      </c>
      <c r="K1442" s="629">
        <v>8658</v>
      </c>
      <c r="L1442" s="629">
        <v>1.2418244406196213</v>
      </c>
      <c r="M1442" s="629">
        <v>333</v>
      </c>
      <c r="N1442" s="629">
        <v>7</v>
      </c>
      <c r="O1442" s="629">
        <v>2345</v>
      </c>
      <c r="P1442" s="642">
        <v>0.33634538152610444</v>
      </c>
      <c r="Q1442" s="630">
        <v>335</v>
      </c>
    </row>
    <row r="1443" spans="1:17" ht="14.4" customHeight="1" x14ac:dyDescent="0.3">
      <c r="A1443" s="625" t="s">
        <v>6491</v>
      </c>
      <c r="B1443" s="626" t="s">
        <v>5360</v>
      </c>
      <c r="C1443" s="626" t="s">
        <v>5377</v>
      </c>
      <c r="D1443" s="626" t="s">
        <v>5500</v>
      </c>
      <c r="E1443" s="626" t="s">
        <v>5501</v>
      </c>
      <c r="F1443" s="629">
        <v>7</v>
      </c>
      <c r="G1443" s="629">
        <v>5950</v>
      </c>
      <c r="H1443" s="629">
        <v>1</v>
      </c>
      <c r="I1443" s="629">
        <v>850</v>
      </c>
      <c r="J1443" s="629">
        <v>10</v>
      </c>
      <c r="K1443" s="629">
        <v>8520</v>
      </c>
      <c r="L1443" s="629">
        <v>1.4319327731092437</v>
      </c>
      <c r="M1443" s="629">
        <v>852</v>
      </c>
      <c r="N1443" s="629">
        <v>8</v>
      </c>
      <c r="O1443" s="629">
        <v>5624</v>
      </c>
      <c r="P1443" s="642">
        <v>0.9452100840336134</v>
      </c>
      <c r="Q1443" s="630">
        <v>703</v>
      </c>
    </row>
    <row r="1444" spans="1:17" ht="14.4" customHeight="1" x14ac:dyDescent="0.3">
      <c r="A1444" s="625" t="s">
        <v>6491</v>
      </c>
      <c r="B1444" s="626" t="s">
        <v>5360</v>
      </c>
      <c r="C1444" s="626" t="s">
        <v>5377</v>
      </c>
      <c r="D1444" s="626" t="s">
        <v>5394</v>
      </c>
      <c r="E1444" s="626" t="s">
        <v>5395</v>
      </c>
      <c r="F1444" s="629">
        <v>2</v>
      </c>
      <c r="G1444" s="629">
        <v>1206</v>
      </c>
      <c r="H1444" s="629">
        <v>1</v>
      </c>
      <c r="I1444" s="629">
        <v>603</v>
      </c>
      <c r="J1444" s="629"/>
      <c r="K1444" s="629"/>
      <c r="L1444" s="629"/>
      <c r="M1444" s="629"/>
      <c r="N1444" s="629"/>
      <c r="O1444" s="629"/>
      <c r="P1444" s="642"/>
      <c r="Q1444" s="630"/>
    </row>
    <row r="1445" spans="1:17" ht="14.4" customHeight="1" x14ac:dyDescent="0.3">
      <c r="A1445" s="625" t="s">
        <v>6491</v>
      </c>
      <c r="B1445" s="626" t="s">
        <v>5360</v>
      </c>
      <c r="C1445" s="626" t="s">
        <v>5377</v>
      </c>
      <c r="D1445" s="626" t="s">
        <v>5515</v>
      </c>
      <c r="E1445" s="626" t="s">
        <v>5516</v>
      </c>
      <c r="F1445" s="629"/>
      <c r="G1445" s="629"/>
      <c r="H1445" s="629"/>
      <c r="I1445" s="629"/>
      <c r="J1445" s="629"/>
      <c r="K1445" s="629"/>
      <c r="L1445" s="629"/>
      <c r="M1445" s="629"/>
      <c r="N1445" s="629">
        <v>1</v>
      </c>
      <c r="O1445" s="629">
        <v>56</v>
      </c>
      <c r="P1445" s="642"/>
      <c r="Q1445" s="630">
        <v>56</v>
      </c>
    </row>
    <row r="1446" spans="1:17" ht="14.4" customHeight="1" x14ac:dyDescent="0.3">
      <c r="A1446" s="625" t="s">
        <v>6491</v>
      </c>
      <c r="B1446" s="626" t="s">
        <v>5360</v>
      </c>
      <c r="C1446" s="626" t="s">
        <v>5377</v>
      </c>
      <c r="D1446" s="626" t="s">
        <v>5400</v>
      </c>
      <c r="E1446" s="626" t="s">
        <v>5401</v>
      </c>
      <c r="F1446" s="629"/>
      <c r="G1446" s="629"/>
      <c r="H1446" s="629"/>
      <c r="I1446" s="629"/>
      <c r="J1446" s="629">
        <v>2</v>
      </c>
      <c r="K1446" s="629">
        <v>1264</v>
      </c>
      <c r="L1446" s="629"/>
      <c r="M1446" s="629">
        <v>632</v>
      </c>
      <c r="N1446" s="629">
        <v>1</v>
      </c>
      <c r="O1446" s="629">
        <v>635</v>
      </c>
      <c r="P1446" s="642"/>
      <c r="Q1446" s="630">
        <v>635</v>
      </c>
    </row>
    <row r="1447" spans="1:17" ht="14.4" customHeight="1" x14ac:dyDescent="0.3">
      <c r="A1447" s="625" t="s">
        <v>6491</v>
      </c>
      <c r="B1447" s="626" t="s">
        <v>5360</v>
      </c>
      <c r="C1447" s="626" t="s">
        <v>5377</v>
      </c>
      <c r="D1447" s="626" t="s">
        <v>5528</v>
      </c>
      <c r="E1447" s="626" t="s">
        <v>5505</v>
      </c>
      <c r="F1447" s="629"/>
      <c r="G1447" s="629"/>
      <c r="H1447" s="629"/>
      <c r="I1447" s="629"/>
      <c r="J1447" s="629">
        <v>8</v>
      </c>
      <c r="K1447" s="629">
        <v>7536</v>
      </c>
      <c r="L1447" s="629"/>
      <c r="M1447" s="629">
        <v>942</v>
      </c>
      <c r="N1447" s="629">
        <v>5</v>
      </c>
      <c r="O1447" s="629">
        <v>4715</v>
      </c>
      <c r="P1447" s="642"/>
      <c r="Q1447" s="630">
        <v>943</v>
      </c>
    </row>
    <row r="1448" spans="1:17" ht="14.4" customHeight="1" x14ac:dyDescent="0.3">
      <c r="A1448" s="625" t="s">
        <v>6491</v>
      </c>
      <c r="B1448" s="626" t="s">
        <v>5360</v>
      </c>
      <c r="C1448" s="626" t="s">
        <v>5377</v>
      </c>
      <c r="D1448" s="626" t="s">
        <v>5404</v>
      </c>
      <c r="E1448" s="626" t="s">
        <v>5405</v>
      </c>
      <c r="F1448" s="629">
        <v>2246</v>
      </c>
      <c r="G1448" s="629">
        <v>516580</v>
      </c>
      <c r="H1448" s="629">
        <v>1</v>
      </c>
      <c r="I1448" s="629">
        <v>230</v>
      </c>
      <c r="J1448" s="629">
        <v>1681</v>
      </c>
      <c r="K1448" s="629">
        <v>388311</v>
      </c>
      <c r="L1448" s="629">
        <v>0.75169576832242824</v>
      </c>
      <c r="M1448" s="629">
        <v>231</v>
      </c>
      <c r="N1448" s="629">
        <v>2073</v>
      </c>
      <c r="O1448" s="629">
        <v>480936</v>
      </c>
      <c r="P1448" s="642">
        <v>0.93100003871617176</v>
      </c>
      <c r="Q1448" s="630">
        <v>232</v>
      </c>
    </row>
    <row r="1449" spans="1:17" ht="14.4" customHeight="1" x14ac:dyDescent="0.3">
      <c r="A1449" s="625" t="s">
        <v>6491</v>
      </c>
      <c r="B1449" s="626" t="s">
        <v>5360</v>
      </c>
      <c r="C1449" s="626" t="s">
        <v>5377</v>
      </c>
      <c r="D1449" s="626" t="s">
        <v>5406</v>
      </c>
      <c r="E1449" s="626" t="s">
        <v>5407</v>
      </c>
      <c r="F1449" s="629">
        <v>253</v>
      </c>
      <c r="G1449" s="629">
        <v>43263</v>
      </c>
      <c r="H1449" s="629">
        <v>1</v>
      </c>
      <c r="I1449" s="629">
        <v>171</v>
      </c>
      <c r="J1449" s="629">
        <v>254</v>
      </c>
      <c r="K1449" s="629">
        <v>43688</v>
      </c>
      <c r="L1449" s="629">
        <v>1.0098236368259252</v>
      </c>
      <c r="M1449" s="629">
        <v>172</v>
      </c>
      <c r="N1449" s="629">
        <v>122</v>
      </c>
      <c r="O1449" s="629">
        <v>20984</v>
      </c>
      <c r="P1449" s="642">
        <v>0.48503340036520814</v>
      </c>
      <c r="Q1449" s="630">
        <v>172</v>
      </c>
    </row>
    <row r="1450" spans="1:17" ht="14.4" customHeight="1" x14ac:dyDescent="0.3">
      <c r="A1450" s="625" t="s">
        <v>6491</v>
      </c>
      <c r="B1450" s="626" t="s">
        <v>5360</v>
      </c>
      <c r="C1450" s="626" t="s">
        <v>5377</v>
      </c>
      <c r="D1450" s="626" t="s">
        <v>5408</v>
      </c>
      <c r="E1450" s="626" t="s">
        <v>5409</v>
      </c>
      <c r="F1450" s="629">
        <v>6528</v>
      </c>
      <c r="G1450" s="629">
        <v>522240</v>
      </c>
      <c r="H1450" s="629">
        <v>1</v>
      </c>
      <c r="I1450" s="629">
        <v>80</v>
      </c>
      <c r="J1450" s="629">
        <v>6249</v>
      </c>
      <c r="K1450" s="629">
        <v>506169</v>
      </c>
      <c r="L1450" s="629">
        <v>0.96922679227941178</v>
      </c>
      <c r="M1450" s="629">
        <v>81</v>
      </c>
      <c r="N1450" s="629">
        <v>5880</v>
      </c>
      <c r="O1450" s="629">
        <v>482160</v>
      </c>
      <c r="P1450" s="642">
        <v>0.9232536764705882</v>
      </c>
      <c r="Q1450" s="630">
        <v>82</v>
      </c>
    </row>
    <row r="1451" spans="1:17" ht="14.4" customHeight="1" x14ac:dyDescent="0.3">
      <c r="A1451" s="625" t="s">
        <v>6491</v>
      </c>
      <c r="B1451" s="626" t="s">
        <v>5360</v>
      </c>
      <c r="C1451" s="626" t="s">
        <v>5377</v>
      </c>
      <c r="D1451" s="626" t="s">
        <v>5502</v>
      </c>
      <c r="E1451" s="626" t="s">
        <v>5503</v>
      </c>
      <c r="F1451" s="629">
        <v>205</v>
      </c>
      <c r="G1451" s="629">
        <v>107010</v>
      </c>
      <c r="H1451" s="629">
        <v>1</v>
      </c>
      <c r="I1451" s="629">
        <v>522</v>
      </c>
      <c r="J1451" s="629">
        <v>174</v>
      </c>
      <c r="K1451" s="629">
        <v>91002</v>
      </c>
      <c r="L1451" s="629">
        <v>0.8504065040650407</v>
      </c>
      <c r="M1451" s="629">
        <v>523</v>
      </c>
      <c r="N1451" s="629">
        <v>140</v>
      </c>
      <c r="O1451" s="629">
        <v>73360</v>
      </c>
      <c r="P1451" s="642">
        <v>0.68554340715820949</v>
      </c>
      <c r="Q1451" s="630">
        <v>524</v>
      </c>
    </row>
    <row r="1452" spans="1:17" ht="14.4" customHeight="1" x14ac:dyDescent="0.3">
      <c r="A1452" s="625" t="s">
        <v>6491</v>
      </c>
      <c r="B1452" s="626" t="s">
        <v>5360</v>
      </c>
      <c r="C1452" s="626" t="s">
        <v>5377</v>
      </c>
      <c r="D1452" s="626" t="s">
        <v>5410</v>
      </c>
      <c r="E1452" s="626" t="s">
        <v>5411</v>
      </c>
      <c r="F1452" s="629">
        <v>10</v>
      </c>
      <c r="G1452" s="629">
        <v>3240</v>
      </c>
      <c r="H1452" s="629">
        <v>1</v>
      </c>
      <c r="I1452" s="629">
        <v>324</v>
      </c>
      <c r="J1452" s="629">
        <v>29</v>
      </c>
      <c r="K1452" s="629">
        <v>9454</v>
      </c>
      <c r="L1452" s="629">
        <v>2.9179012345679012</v>
      </c>
      <c r="M1452" s="629">
        <v>326</v>
      </c>
      <c r="N1452" s="629">
        <v>7</v>
      </c>
      <c r="O1452" s="629">
        <v>2289</v>
      </c>
      <c r="P1452" s="642">
        <v>0.70648148148148149</v>
      </c>
      <c r="Q1452" s="630">
        <v>327</v>
      </c>
    </row>
    <row r="1453" spans="1:17" ht="14.4" customHeight="1" x14ac:dyDescent="0.3">
      <c r="A1453" s="625" t="s">
        <v>6491</v>
      </c>
      <c r="B1453" s="626" t="s">
        <v>5360</v>
      </c>
      <c r="C1453" s="626" t="s">
        <v>5377</v>
      </c>
      <c r="D1453" s="626" t="s">
        <v>5504</v>
      </c>
      <c r="E1453" s="626" t="s">
        <v>5505</v>
      </c>
      <c r="F1453" s="629">
        <v>1068</v>
      </c>
      <c r="G1453" s="629">
        <v>781776</v>
      </c>
      <c r="H1453" s="629">
        <v>1</v>
      </c>
      <c r="I1453" s="629">
        <v>732</v>
      </c>
      <c r="J1453" s="629">
        <v>919</v>
      </c>
      <c r="K1453" s="629">
        <v>673627</v>
      </c>
      <c r="L1453" s="629">
        <v>0.8616624199259123</v>
      </c>
      <c r="M1453" s="629">
        <v>733</v>
      </c>
      <c r="N1453" s="629">
        <v>411</v>
      </c>
      <c r="O1453" s="629">
        <v>301674</v>
      </c>
      <c r="P1453" s="642">
        <v>0.38588291275250197</v>
      </c>
      <c r="Q1453" s="630">
        <v>734</v>
      </c>
    </row>
    <row r="1454" spans="1:17" ht="14.4" customHeight="1" x14ac:dyDescent="0.3">
      <c r="A1454" s="625" t="s">
        <v>6491</v>
      </c>
      <c r="B1454" s="626" t="s">
        <v>5360</v>
      </c>
      <c r="C1454" s="626" t="s">
        <v>5377</v>
      </c>
      <c r="D1454" s="626" t="s">
        <v>5414</v>
      </c>
      <c r="E1454" s="626" t="s">
        <v>5415</v>
      </c>
      <c r="F1454" s="629">
        <v>7</v>
      </c>
      <c r="G1454" s="629">
        <v>1085</v>
      </c>
      <c r="H1454" s="629">
        <v>1</v>
      </c>
      <c r="I1454" s="629">
        <v>155</v>
      </c>
      <c r="J1454" s="629">
        <v>94</v>
      </c>
      <c r="K1454" s="629">
        <v>14664</v>
      </c>
      <c r="L1454" s="629">
        <v>13.51520737327189</v>
      </c>
      <c r="M1454" s="629">
        <v>156</v>
      </c>
      <c r="N1454" s="629"/>
      <c r="O1454" s="629"/>
      <c r="P1454" s="642"/>
      <c r="Q1454" s="630"/>
    </row>
    <row r="1455" spans="1:17" ht="14.4" customHeight="1" x14ac:dyDescent="0.3">
      <c r="A1455" s="625" t="s">
        <v>6491</v>
      </c>
      <c r="B1455" s="626" t="s">
        <v>5360</v>
      </c>
      <c r="C1455" s="626" t="s">
        <v>5377</v>
      </c>
      <c r="D1455" s="626" t="s">
        <v>5416</v>
      </c>
      <c r="E1455" s="626" t="s">
        <v>5417</v>
      </c>
      <c r="F1455" s="629">
        <v>148</v>
      </c>
      <c r="G1455" s="629">
        <v>76664</v>
      </c>
      <c r="H1455" s="629">
        <v>1</v>
      </c>
      <c r="I1455" s="629">
        <v>518</v>
      </c>
      <c r="J1455" s="629">
        <v>87</v>
      </c>
      <c r="K1455" s="629">
        <v>45153</v>
      </c>
      <c r="L1455" s="629">
        <v>0.58897265991860581</v>
      </c>
      <c r="M1455" s="629">
        <v>519</v>
      </c>
      <c r="N1455" s="629">
        <v>34</v>
      </c>
      <c r="O1455" s="629">
        <v>17680</v>
      </c>
      <c r="P1455" s="642">
        <v>0.23061671710320358</v>
      </c>
      <c r="Q1455" s="630">
        <v>520</v>
      </c>
    </row>
    <row r="1456" spans="1:17" ht="14.4" customHeight="1" x14ac:dyDescent="0.3">
      <c r="A1456" s="625" t="s">
        <v>6491</v>
      </c>
      <c r="B1456" s="626" t="s">
        <v>5360</v>
      </c>
      <c r="C1456" s="626" t="s">
        <v>5377</v>
      </c>
      <c r="D1456" s="626" t="s">
        <v>5418</v>
      </c>
      <c r="E1456" s="626" t="s">
        <v>5407</v>
      </c>
      <c r="F1456" s="629">
        <v>498</v>
      </c>
      <c r="G1456" s="629">
        <v>102090</v>
      </c>
      <c r="H1456" s="629">
        <v>1</v>
      </c>
      <c r="I1456" s="629">
        <v>205</v>
      </c>
      <c r="J1456" s="629">
        <v>640</v>
      </c>
      <c r="K1456" s="629">
        <v>131840</v>
      </c>
      <c r="L1456" s="629">
        <v>1.2914095406014301</v>
      </c>
      <c r="M1456" s="629">
        <v>206</v>
      </c>
      <c r="N1456" s="629">
        <v>955</v>
      </c>
      <c r="O1456" s="629">
        <v>197685</v>
      </c>
      <c r="P1456" s="642">
        <v>1.9363796650014693</v>
      </c>
      <c r="Q1456" s="630">
        <v>207</v>
      </c>
    </row>
    <row r="1457" spans="1:17" ht="14.4" customHeight="1" x14ac:dyDescent="0.3">
      <c r="A1457" s="625" t="s">
        <v>6491</v>
      </c>
      <c r="B1457" s="626" t="s">
        <v>5360</v>
      </c>
      <c r="C1457" s="626" t="s">
        <v>5377</v>
      </c>
      <c r="D1457" s="626" t="s">
        <v>5419</v>
      </c>
      <c r="E1457" s="626" t="s">
        <v>5389</v>
      </c>
      <c r="F1457" s="629">
        <v>42</v>
      </c>
      <c r="G1457" s="629">
        <v>18144</v>
      </c>
      <c r="H1457" s="629">
        <v>1</v>
      </c>
      <c r="I1457" s="629">
        <v>432</v>
      </c>
      <c r="J1457" s="629">
        <v>52</v>
      </c>
      <c r="K1457" s="629">
        <v>22620</v>
      </c>
      <c r="L1457" s="629">
        <v>1.2466931216931216</v>
      </c>
      <c r="M1457" s="629">
        <v>435</v>
      </c>
      <c r="N1457" s="629">
        <v>49</v>
      </c>
      <c r="O1457" s="629">
        <v>21511</v>
      </c>
      <c r="P1457" s="642">
        <v>1.185570987654321</v>
      </c>
      <c r="Q1457" s="630">
        <v>439</v>
      </c>
    </row>
    <row r="1458" spans="1:17" ht="14.4" customHeight="1" x14ac:dyDescent="0.3">
      <c r="A1458" s="625" t="s">
        <v>6491</v>
      </c>
      <c r="B1458" s="626" t="s">
        <v>5360</v>
      </c>
      <c r="C1458" s="626" t="s">
        <v>5377</v>
      </c>
      <c r="D1458" s="626" t="s">
        <v>5420</v>
      </c>
      <c r="E1458" s="626" t="s">
        <v>5421</v>
      </c>
      <c r="F1458" s="629">
        <v>95</v>
      </c>
      <c r="G1458" s="629">
        <v>27930</v>
      </c>
      <c r="H1458" s="629">
        <v>1</v>
      </c>
      <c r="I1458" s="629">
        <v>294</v>
      </c>
      <c r="J1458" s="629">
        <v>85</v>
      </c>
      <c r="K1458" s="629">
        <v>25075</v>
      </c>
      <c r="L1458" s="629">
        <v>0.89778016469745792</v>
      </c>
      <c r="M1458" s="629">
        <v>295</v>
      </c>
      <c r="N1458" s="629">
        <v>49</v>
      </c>
      <c r="O1458" s="629">
        <v>14504</v>
      </c>
      <c r="P1458" s="642">
        <v>0.51929824561403504</v>
      </c>
      <c r="Q1458" s="630">
        <v>296</v>
      </c>
    </row>
    <row r="1459" spans="1:17" ht="14.4" customHeight="1" x14ac:dyDescent="0.3">
      <c r="A1459" s="625" t="s">
        <v>6491</v>
      </c>
      <c r="B1459" s="626" t="s">
        <v>5360</v>
      </c>
      <c r="C1459" s="626" t="s">
        <v>5377</v>
      </c>
      <c r="D1459" s="626" t="s">
        <v>5422</v>
      </c>
      <c r="E1459" s="626" t="s">
        <v>5423</v>
      </c>
      <c r="F1459" s="629">
        <v>2</v>
      </c>
      <c r="G1459" s="629">
        <v>636</v>
      </c>
      <c r="H1459" s="629">
        <v>1</v>
      </c>
      <c r="I1459" s="629">
        <v>318</v>
      </c>
      <c r="J1459" s="629">
        <v>1</v>
      </c>
      <c r="K1459" s="629">
        <v>319</v>
      </c>
      <c r="L1459" s="629">
        <v>0.50157232704402521</v>
      </c>
      <c r="M1459" s="629">
        <v>319</v>
      </c>
      <c r="N1459" s="629">
        <v>1</v>
      </c>
      <c r="O1459" s="629">
        <v>320</v>
      </c>
      <c r="P1459" s="642">
        <v>0.50314465408805031</v>
      </c>
      <c r="Q1459" s="630">
        <v>320</v>
      </c>
    </row>
    <row r="1460" spans="1:17" ht="14.4" customHeight="1" x14ac:dyDescent="0.3">
      <c r="A1460" s="625" t="s">
        <v>6491</v>
      </c>
      <c r="B1460" s="626" t="s">
        <v>5360</v>
      </c>
      <c r="C1460" s="626" t="s">
        <v>5377</v>
      </c>
      <c r="D1460" s="626" t="s">
        <v>5424</v>
      </c>
      <c r="E1460" s="626" t="s">
        <v>5415</v>
      </c>
      <c r="F1460" s="629">
        <v>73</v>
      </c>
      <c r="G1460" s="629">
        <v>5621</v>
      </c>
      <c r="H1460" s="629">
        <v>1</v>
      </c>
      <c r="I1460" s="629">
        <v>77</v>
      </c>
      <c r="J1460" s="629">
        <v>138</v>
      </c>
      <c r="K1460" s="629">
        <v>10764</v>
      </c>
      <c r="L1460" s="629">
        <v>1.9149617505781888</v>
      </c>
      <c r="M1460" s="629">
        <v>78</v>
      </c>
      <c r="N1460" s="629"/>
      <c r="O1460" s="629"/>
      <c r="P1460" s="642"/>
      <c r="Q1460" s="630"/>
    </row>
    <row r="1461" spans="1:17" ht="14.4" customHeight="1" x14ac:dyDescent="0.3">
      <c r="A1461" s="625" t="s">
        <v>6491</v>
      </c>
      <c r="B1461" s="626" t="s">
        <v>5360</v>
      </c>
      <c r="C1461" s="626" t="s">
        <v>5377</v>
      </c>
      <c r="D1461" s="626" t="s">
        <v>5425</v>
      </c>
      <c r="E1461" s="626" t="s">
        <v>5421</v>
      </c>
      <c r="F1461" s="629">
        <v>122</v>
      </c>
      <c r="G1461" s="629">
        <v>43920</v>
      </c>
      <c r="H1461" s="629">
        <v>1</v>
      </c>
      <c r="I1461" s="629">
        <v>360</v>
      </c>
      <c r="J1461" s="629">
        <v>257</v>
      </c>
      <c r="K1461" s="629">
        <v>93034</v>
      </c>
      <c r="L1461" s="629">
        <v>2.1182604735883426</v>
      </c>
      <c r="M1461" s="629">
        <v>362</v>
      </c>
      <c r="N1461" s="629">
        <v>93</v>
      </c>
      <c r="O1461" s="629">
        <v>33945</v>
      </c>
      <c r="P1461" s="642">
        <v>0.7728825136612022</v>
      </c>
      <c r="Q1461" s="630">
        <v>365</v>
      </c>
    </row>
    <row r="1462" spans="1:17" ht="14.4" customHeight="1" x14ac:dyDescent="0.3">
      <c r="A1462" s="625" t="s">
        <v>6491</v>
      </c>
      <c r="B1462" s="626" t="s">
        <v>5360</v>
      </c>
      <c r="C1462" s="626" t="s">
        <v>5377</v>
      </c>
      <c r="D1462" s="626" t="s">
        <v>5426</v>
      </c>
      <c r="E1462" s="626" t="s">
        <v>5427</v>
      </c>
      <c r="F1462" s="629">
        <v>101</v>
      </c>
      <c r="G1462" s="629">
        <v>55348</v>
      </c>
      <c r="H1462" s="629">
        <v>1</v>
      </c>
      <c r="I1462" s="629">
        <v>548</v>
      </c>
      <c r="J1462" s="629">
        <v>113</v>
      </c>
      <c r="K1462" s="629">
        <v>62150</v>
      </c>
      <c r="L1462" s="629">
        <v>1.1228951362289514</v>
      </c>
      <c r="M1462" s="629">
        <v>550</v>
      </c>
      <c r="N1462" s="629">
        <v>91</v>
      </c>
      <c r="O1462" s="629">
        <v>50323</v>
      </c>
      <c r="P1462" s="642">
        <v>0.90921081159210815</v>
      </c>
      <c r="Q1462" s="630">
        <v>553</v>
      </c>
    </row>
    <row r="1463" spans="1:17" ht="14.4" customHeight="1" x14ac:dyDescent="0.3">
      <c r="A1463" s="625" t="s">
        <v>6491</v>
      </c>
      <c r="B1463" s="626" t="s">
        <v>5360</v>
      </c>
      <c r="C1463" s="626" t="s">
        <v>5377</v>
      </c>
      <c r="D1463" s="626" t="s">
        <v>5428</v>
      </c>
      <c r="E1463" s="626" t="s">
        <v>5427</v>
      </c>
      <c r="F1463" s="629">
        <v>172</v>
      </c>
      <c r="G1463" s="629">
        <v>82904</v>
      </c>
      <c r="H1463" s="629">
        <v>1</v>
      </c>
      <c r="I1463" s="629">
        <v>482</v>
      </c>
      <c r="J1463" s="629">
        <v>217</v>
      </c>
      <c r="K1463" s="629">
        <v>104811</v>
      </c>
      <c r="L1463" s="629">
        <v>1.2642453922609282</v>
      </c>
      <c r="M1463" s="629">
        <v>483</v>
      </c>
      <c r="N1463" s="629">
        <v>115</v>
      </c>
      <c r="O1463" s="629">
        <v>55660</v>
      </c>
      <c r="P1463" s="642">
        <v>0.67137894432114253</v>
      </c>
      <c r="Q1463" s="630">
        <v>484</v>
      </c>
    </row>
    <row r="1464" spans="1:17" ht="14.4" customHeight="1" x14ac:dyDescent="0.3">
      <c r="A1464" s="625" t="s">
        <v>6491</v>
      </c>
      <c r="B1464" s="626" t="s">
        <v>5360</v>
      </c>
      <c r="C1464" s="626" t="s">
        <v>5377</v>
      </c>
      <c r="D1464" s="626" t="s">
        <v>5429</v>
      </c>
      <c r="E1464" s="626" t="s">
        <v>5430</v>
      </c>
      <c r="F1464" s="629">
        <v>43</v>
      </c>
      <c r="G1464" s="629">
        <v>25714</v>
      </c>
      <c r="H1464" s="629">
        <v>1</v>
      </c>
      <c r="I1464" s="629">
        <v>598</v>
      </c>
      <c r="J1464" s="629">
        <v>27</v>
      </c>
      <c r="K1464" s="629">
        <v>16173</v>
      </c>
      <c r="L1464" s="629">
        <v>0.62895698841098235</v>
      </c>
      <c r="M1464" s="629">
        <v>599</v>
      </c>
      <c r="N1464" s="629">
        <v>6</v>
      </c>
      <c r="O1464" s="629">
        <v>3606</v>
      </c>
      <c r="P1464" s="642">
        <v>0.14023489149879442</v>
      </c>
      <c r="Q1464" s="630">
        <v>601</v>
      </c>
    </row>
    <row r="1465" spans="1:17" ht="14.4" customHeight="1" x14ac:dyDescent="0.3">
      <c r="A1465" s="625" t="s">
        <v>6491</v>
      </c>
      <c r="B1465" s="626" t="s">
        <v>5360</v>
      </c>
      <c r="C1465" s="626" t="s">
        <v>5377</v>
      </c>
      <c r="D1465" s="626" t="s">
        <v>5517</v>
      </c>
      <c r="E1465" s="626" t="s">
        <v>5417</v>
      </c>
      <c r="F1465" s="629">
        <v>592</v>
      </c>
      <c r="G1465" s="629">
        <v>345728</v>
      </c>
      <c r="H1465" s="629">
        <v>1</v>
      </c>
      <c r="I1465" s="629">
        <v>584</v>
      </c>
      <c r="J1465" s="629">
        <v>488</v>
      </c>
      <c r="K1465" s="629">
        <v>285968</v>
      </c>
      <c r="L1465" s="629">
        <v>0.82714735283228435</v>
      </c>
      <c r="M1465" s="629">
        <v>586</v>
      </c>
      <c r="N1465" s="629">
        <v>511</v>
      </c>
      <c r="O1465" s="629">
        <v>300979</v>
      </c>
      <c r="P1465" s="642">
        <v>0.8705658783783784</v>
      </c>
      <c r="Q1465" s="630">
        <v>589</v>
      </c>
    </row>
    <row r="1466" spans="1:17" ht="14.4" customHeight="1" x14ac:dyDescent="0.3">
      <c r="A1466" s="625" t="s">
        <v>6491</v>
      </c>
      <c r="B1466" s="626" t="s">
        <v>5360</v>
      </c>
      <c r="C1466" s="626" t="s">
        <v>5377</v>
      </c>
      <c r="D1466" s="626" t="s">
        <v>5506</v>
      </c>
      <c r="E1466" s="626" t="s">
        <v>5417</v>
      </c>
      <c r="F1466" s="629">
        <v>47</v>
      </c>
      <c r="G1466" s="629">
        <v>37412</v>
      </c>
      <c r="H1466" s="629">
        <v>1</v>
      </c>
      <c r="I1466" s="629">
        <v>796</v>
      </c>
      <c r="J1466" s="629">
        <v>30</v>
      </c>
      <c r="K1466" s="629">
        <v>23940</v>
      </c>
      <c r="L1466" s="629">
        <v>0.63990163583876836</v>
      </c>
      <c r="M1466" s="629">
        <v>798</v>
      </c>
      <c r="N1466" s="629">
        <v>71</v>
      </c>
      <c r="O1466" s="629">
        <v>56871</v>
      </c>
      <c r="P1466" s="642">
        <v>1.5201272319042018</v>
      </c>
      <c r="Q1466" s="630">
        <v>801</v>
      </c>
    </row>
    <row r="1467" spans="1:17" ht="14.4" customHeight="1" x14ac:dyDescent="0.3">
      <c r="A1467" s="625" t="s">
        <v>6491</v>
      </c>
      <c r="B1467" s="626" t="s">
        <v>5360</v>
      </c>
      <c r="C1467" s="626" t="s">
        <v>5377</v>
      </c>
      <c r="D1467" s="626" t="s">
        <v>5431</v>
      </c>
      <c r="E1467" s="626" t="s">
        <v>5432</v>
      </c>
      <c r="F1467" s="629">
        <v>3815</v>
      </c>
      <c r="G1467" s="629">
        <v>438725</v>
      </c>
      <c r="H1467" s="629">
        <v>1</v>
      </c>
      <c r="I1467" s="629">
        <v>115</v>
      </c>
      <c r="J1467" s="629">
        <v>3684</v>
      </c>
      <c r="K1467" s="629">
        <v>427344</v>
      </c>
      <c r="L1467" s="629">
        <v>0.97405892073622424</v>
      </c>
      <c r="M1467" s="629">
        <v>116</v>
      </c>
      <c r="N1467" s="629">
        <v>3992</v>
      </c>
      <c r="O1467" s="629">
        <v>463072</v>
      </c>
      <c r="P1467" s="642">
        <v>1.0554948999943017</v>
      </c>
      <c r="Q1467" s="630">
        <v>116</v>
      </c>
    </row>
    <row r="1468" spans="1:17" ht="14.4" customHeight="1" x14ac:dyDescent="0.3">
      <c r="A1468" s="625" t="s">
        <v>6491</v>
      </c>
      <c r="B1468" s="626" t="s">
        <v>5360</v>
      </c>
      <c r="C1468" s="626" t="s">
        <v>5377</v>
      </c>
      <c r="D1468" s="626" t="s">
        <v>5507</v>
      </c>
      <c r="E1468" s="626" t="s">
        <v>5508</v>
      </c>
      <c r="F1468" s="629">
        <v>17</v>
      </c>
      <c r="G1468" s="629">
        <v>1700</v>
      </c>
      <c r="H1468" s="629">
        <v>1</v>
      </c>
      <c r="I1468" s="629">
        <v>100</v>
      </c>
      <c r="J1468" s="629">
        <v>18</v>
      </c>
      <c r="K1468" s="629">
        <v>1800</v>
      </c>
      <c r="L1468" s="629">
        <v>1.0588235294117647</v>
      </c>
      <c r="M1468" s="629">
        <v>100</v>
      </c>
      <c r="N1468" s="629">
        <v>15</v>
      </c>
      <c r="O1468" s="629">
        <v>1500</v>
      </c>
      <c r="P1468" s="642">
        <v>0.88235294117647056</v>
      </c>
      <c r="Q1468" s="630">
        <v>100</v>
      </c>
    </row>
    <row r="1469" spans="1:17" ht="14.4" customHeight="1" x14ac:dyDescent="0.3">
      <c r="A1469" s="625" t="s">
        <v>6491</v>
      </c>
      <c r="B1469" s="626" t="s">
        <v>5360</v>
      </c>
      <c r="C1469" s="626" t="s">
        <v>5377</v>
      </c>
      <c r="D1469" s="626" t="s">
        <v>5433</v>
      </c>
      <c r="E1469" s="626" t="s">
        <v>5434</v>
      </c>
      <c r="F1469" s="629">
        <v>969</v>
      </c>
      <c r="G1469" s="629">
        <v>654075</v>
      </c>
      <c r="H1469" s="629">
        <v>1</v>
      </c>
      <c r="I1469" s="629">
        <v>675</v>
      </c>
      <c r="J1469" s="629">
        <v>703</v>
      </c>
      <c r="K1469" s="629">
        <v>475228</v>
      </c>
      <c r="L1469" s="629">
        <v>0.72656499636891791</v>
      </c>
      <c r="M1469" s="629">
        <v>676</v>
      </c>
      <c r="N1469" s="629">
        <v>435</v>
      </c>
      <c r="O1469" s="629">
        <v>294495</v>
      </c>
      <c r="P1469" s="642">
        <v>0.45024653136108245</v>
      </c>
      <c r="Q1469" s="630">
        <v>677</v>
      </c>
    </row>
    <row r="1470" spans="1:17" ht="14.4" customHeight="1" x14ac:dyDescent="0.3">
      <c r="A1470" s="625" t="s">
        <v>6491</v>
      </c>
      <c r="B1470" s="626" t="s">
        <v>5360</v>
      </c>
      <c r="C1470" s="626" t="s">
        <v>5377</v>
      </c>
      <c r="D1470" s="626" t="s">
        <v>5509</v>
      </c>
      <c r="E1470" s="626" t="s">
        <v>5505</v>
      </c>
      <c r="F1470" s="629">
        <v>246</v>
      </c>
      <c r="G1470" s="629">
        <v>227304</v>
      </c>
      <c r="H1470" s="629">
        <v>1</v>
      </c>
      <c r="I1470" s="629">
        <v>924</v>
      </c>
      <c r="J1470" s="629">
        <v>449</v>
      </c>
      <c r="K1470" s="629">
        <v>415774</v>
      </c>
      <c r="L1470" s="629">
        <v>1.829153908422201</v>
      </c>
      <c r="M1470" s="629">
        <v>926</v>
      </c>
      <c r="N1470" s="629">
        <v>409</v>
      </c>
      <c r="O1470" s="629">
        <v>379961</v>
      </c>
      <c r="P1470" s="642">
        <v>1.6715983880618026</v>
      </c>
      <c r="Q1470" s="630">
        <v>929</v>
      </c>
    </row>
    <row r="1471" spans="1:17" ht="14.4" customHeight="1" x14ac:dyDescent="0.3">
      <c r="A1471" s="625" t="s">
        <v>6491</v>
      </c>
      <c r="B1471" s="626" t="s">
        <v>5360</v>
      </c>
      <c r="C1471" s="626" t="s">
        <v>5377</v>
      </c>
      <c r="D1471" s="626" t="s">
        <v>5438</v>
      </c>
      <c r="E1471" s="626" t="s">
        <v>5439</v>
      </c>
      <c r="F1471" s="629">
        <v>4</v>
      </c>
      <c r="G1471" s="629">
        <v>2988</v>
      </c>
      <c r="H1471" s="629">
        <v>1</v>
      </c>
      <c r="I1471" s="629">
        <v>747</v>
      </c>
      <c r="J1471" s="629">
        <v>5</v>
      </c>
      <c r="K1471" s="629">
        <v>3740</v>
      </c>
      <c r="L1471" s="629">
        <v>1.2516733601070951</v>
      </c>
      <c r="M1471" s="629">
        <v>748</v>
      </c>
      <c r="N1471" s="629"/>
      <c r="O1471" s="629"/>
      <c r="P1471" s="642"/>
      <c r="Q1471" s="630"/>
    </row>
    <row r="1472" spans="1:17" ht="14.4" customHeight="1" x14ac:dyDescent="0.3">
      <c r="A1472" s="625" t="s">
        <v>6491</v>
      </c>
      <c r="B1472" s="626" t="s">
        <v>5360</v>
      </c>
      <c r="C1472" s="626" t="s">
        <v>5377</v>
      </c>
      <c r="D1472" s="626" t="s">
        <v>5510</v>
      </c>
      <c r="E1472" s="626" t="s">
        <v>5505</v>
      </c>
      <c r="F1472" s="629">
        <v>39</v>
      </c>
      <c r="G1472" s="629">
        <v>33462</v>
      </c>
      <c r="H1472" s="629">
        <v>1</v>
      </c>
      <c r="I1472" s="629">
        <v>858</v>
      </c>
      <c r="J1472" s="629">
        <v>6</v>
      </c>
      <c r="K1472" s="629">
        <v>5154</v>
      </c>
      <c r="L1472" s="629">
        <v>0.1540254617177694</v>
      </c>
      <c r="M1472" s="629">
        <v>859</v>
      </c>
      <c r="N1472" s="629"/>
      <c r="O1472" s="629"/>
      <c r="P1472" s="642"/>
      <c r="Q1472" s="630"/>
    </row>
    <row r="1473" spans="1:17" ht="14.4" customHeight="1" x14ac:dyDescent="0.3">
      <c r="A1473" s="625" t="s">
        <v>6491</v>
      </c>
      <c r="B1473" s="626" t="s">
        <v>5360</v>
      </c>
      <c r="C1473" s="626" t="s">
        <v>5377</v>
      </c>
      <c r="D1473" s="626" t="s">
        <v>5511</v>
      </c>
      <c r="E1473" s="626" t="s">
        <v>5505</v>
      </c>
      <c r="F1473" s="629">
        <v>8</v>
      </c>
      <c r="G1473" s="629">
        <v>8056</v>
      </c>
      <c r="H1473" s="629">
        <v>1</v>
      </c>
      <c r="I1473" s="629">
        <v>1007</v>
      </c>
      <c r="J1473" s="629">
        <v>18</v>
      </c>
      <c r="K1473" s="629">
        <v>18162</v>
      </c>
      <c r="L1473" s="629">
        <v>2.2544687189672294</v>
      </c>
      <c r="M1473" s="629">
        <v>1009</v>
      </c>
      <c r="N1473" s="629">
        <v>6</v>
      </c>
      <c r="O1473" s="629">
        <v>6072</v>
      </c>
      <c r="P1473" s="642">
        <v>0.7537239324726912</v>
      </c>
      <c r="Q1473" s="630">
        <v>1012</v>
      </c>
    </row>
    <row r="1474" spans="1:17" ht="14.4" customHeight="1" x14ac:dyDescent="0.3">
      <c r="A1474" s="625" t="s">
        <v>6491</v>
      </c>
      <c r="B1474" s="626" t="s">
        <v>5360</v>
      </c>
      <c r="C1474" s="626" t="s">
        <v>5377</v>
      </c>
      <c r="D1474" s="626" t="s">
        <v>5512</v>
      </c>
      <c r="E1474" s="626" t="s">
        <v>5505</v>
      </c>
      <c r="F1474" s="629">
        <v>2837</v>
      </c>
      <c r="G1474" s="629">
        <v>2263926</v>
      </c>
      <c r="H1474" s="629">
        <v>1</v>
      </c>
      <c r="I1474" s="629">
        <v>798</v>
      </c>
      <c r="J1474" s="629">
        <v>3491</v>
      </c>
      <c r="K1474" s="629">
        <v>2792800</v>
      </c>
      <c r="L1474" s="629">
        <v>1.2336092257432443</v>
      </c>
      <c r="M1474" s="629">
        <v>800</v>
      </c>
      <c r="N1474" s="629">
        <v>3582</v>
      </c>
      <c r="O1474" s="629">
        <v>2876346</v>
      </c>
      <c r="P1474" s="642">
        <v>1.2705123754044965</v>
      </c>
      <c r="Q1474" s="630">
        <v>803</v>
      </c>
    </row>
    <row r="1475" spans="1:17" ht="14.4" customHeight="1" x14ac:dyDescent="0.3">
      <c r="A1475" s="625" t="s">
        <v>6491</v>
      </c>
      <c r="B1475" s="626" t="s">
        <v>5360</v>
      </c>
      <c r="C1475" s="626" t="s">
        <v>5377</v>
      </c>
      <c r="D1475" s="626" t="s">
        <v>5442</v>
      </c>
      <c r="E1475" s="626" t="s">
        <v>5443</v>
      </c>
      <c r="F1475" s="629">
        <v>1</v>
      </c>
      <c r="G1475" s="629">
        <v>267</v>
      </c>
      <c r="H1475" s="629">
        <v>1</v>
      </c>
      <c r="I1475" s="629">
        <v>267</v>
      </c>
      <c r="J1475" s="629"/>
      <c r="K1475" s="629"/>
      <c r="L1475" s="629"/>
      <c r="M1475" s="629"/>
      <c r="N1475" s="629">
        <v>1</v>
      </c>
      <c r="O1475" s="629">
        <v>269</v>
      </c>
      <c r="P1475" s="642">
        <v>1.0074906367041199</v>
      </c>
      <c r="Q1475" s="630">
        <v>269</v>
      </c>
    </row>
    <row r="1476" spans="1:17" ht="14.4" customHeight="1" x14ac:dyDescent="0.3">
      <c r="A1476" s="625" t="s">
        <v>6491</v>
      </c>
      <c r="B1476" s="626" t="s">
        <v>5360</v>
      </c>
      <c r="C1476" s="626" t="s">
        <v>5377</v>
      </c>
      <c r="D1476" s="626" t="s">
        <v>5444</v>
      </c>
      <c r="E1476" s="626" t="s">
        <v>5434</v>
      </c>
      <c r="F1476" s="629">
        <v>1208</v>
      </c>
      <c r="G1476" s="629">
        <v>895128</v>
      </c>
      <c r="H1476" s="629">
        <v>1</v>
      </c>
      <c r="I1476" s="629">
        <v>741</v>
      </c>
      <c r="J1476" s="629">
        <v>591</v>
      </c>
      <c r="K1476" s="629">
        <v>439113</v>
      </c>
      <c r="L1476" s="629">
        <v>0.49055889213609671</v>
      </c>
      <c r="M1476" s="629">
        <v>743</v>
      </c>
      <c r="N1476" s="629">
        <v>995</v>
      </c>
      <c r="O1476" s="629">
        <v>742270</v>
      </c>
      <c r="P1476" s="642">
        <v>0.82923336103886813</v>
      </c>
      <c r="Q1476" s="630">
        <v>746</v>
      </c>
    </row>
    <row r="1477" spans="1:17" ht="14.4" customHeight="1" x14ac:dyDescent="0.3">
      <c r="A1477" s="625" t="s">
        <v>6491</v>
      </c>
      <c r="B1477" s="626" t="s">
        <v>5360</v>
      </c>
      <c r="C1477" s="626" t="s">
        <v>5377</v>
      </c>
      <c r="D1477" s="626" t="s">
        <v>5529</v>
      </c>
      <c r="E1477" s="626" t="s">
        <v>5530</v>
      </c>
      <c r="F1477" s="629">
        <v>7</v>
      </c>
      <c r="G1477" s="629">
        <v>2359</v>
      </c>
      <c r="H1477" s="629">
        <v>1</v>
      </c>
      <c r="I1477" s="629">
        <v>337</v>
      </c>
      <c r="J1477" s="629">
        <v>8</v>
      </c>
      <c r="K1477" s="629">
        <v>2704</v>
      </c>
      <c r="L1477" s="629">
        <v>1.1462484103433659</v>
      </c>
      <c r="M1477" s="629">
        <v>338</v>
      </c>
      <c r="N1477" s="629">
        <v>3</v>
      </c>
      <c r="O1477" s="629">
        <v>1020</v>
      </c>
      <c r="P1477" s="642">
        <v>0.43238660449342942</v>
      </c>
      <c r="Q1477" s="630">
        <v>340</v>
      </c>
    </row>
    <row r="1478" spans="1:17" ht="14.4" customHeight="1" x14ac:dyDescent="0.3">
      <c r="A1478" s="625" t="s">
        <v>6491</v>
      </c>
      <c r="B1478" s="626" t="s">
        <v>5360</v>
      </c>
      <c r="C1478" s="626" t="s">
        <v>5377</v>
      </c>
      <c r="D1478" s="626" t="s">
        <v>5445</v>
      </c>
      <c r="E1478" s="626" t="s">
        <v>5423</v>
      </c>
      <c r="F1478" s="629">
        <v>4</v>
      </c>
      <c r="G1478" s="629">
        <v>1536</v>
      </c>
      <c r="H1478" s="629">
        <v>1</v>
      </c>
      <c r="I1478" s="629">
        <v>384</v>
      </c>
      <c r="J1478" s="629">
        <v>5</v>
      </c>
      <c r="K1478" s="629">
        <v>1930</v>
      </c>
      <c r="L1478" s="629">
        <v>1.2565104166666667</v>
      </c>
      <c r="M1478" s="629">
        <v>386</v>
      </c>
      <c r="N1478" s="629"/>
      <c r="O1478" s="629"/>
      <c r="P1478" s="642"/>
      <c r="Q1478" s="630"/>
    </row>
    <row r="1479" spans="1:17" ht="14.4" customHeight="1" x14ac:dyDescent="0.3">
      <c r="A1479" s="625" t="s">
        <v>6491</v>
      </c>
      <c r="B1479" s="626" t="s">
        <v>5360</v>
      </c>
      <c r="C1479" s="626" t="s">
        <v>5377</v>
      </c>
      <c r="D1479" s="626" t="s">
        <v>5446</v>
      </c>
      <c r="E1479" s="626" t="s">
        <v>5447</v>
      </c>
      <c r="F1479" s="629">
        <v>18</v>
      </c>
      <c r="G1479" s="629">
        <v>1980</v>
      </c>
      <c r="H1479" s="629">
        <v>1</v>
      </c>
      <c r="I1479" s="629">
        <v>110</v>
      </c>
      <c r="J1479" s="629">
        <v>80</v>
      </c>
      <c r="K1479" s="629">
        <v>8880</v>
      </c>
      <c r="L1479" s="629">
        <v>4.4848484848484844</v>
      </c>
      <c r="M1479" s="629">
        <v>111</v>
      </c>
      <c r="N1479" s="629">
        <v>32</v>
      </c>
      <c r="O1479" s="629">
        <v>3584</v>
      </c>
      <c r="P1479" s="642">
        <v>1.8101010101010102</v>
      </c>
      <c r="Q1479" s="630">
        <v>112</v>
      </c>
    </row>
    <row r="1480" spans="1:17" ht="14.4" customHeight="1" x14ac:dyDescent="0.3">
      <c r="A1480" s="625" t="s">
        <v>6491</v>
      </c>
      <c r="B1480" s="626" t="s">
        <v>5360</v>
      </c>
      <c r="C1480" s="626" t="s">
        <v>5377</v>
      </c>
      <c r="D1480" s="626" t="s">
        <v>5448</v>
      </c>
      <c r="E1480" s="626" t="s">
        <v>5449</v>
      </c>
      <c r="F1480" s="629">
        <v>57</v>
      </c>
      <c r="G1480" s="629">
        <v>20520</v>
      </c>
      <c r="H1480" s="629">
        <v>1</v>
      </c>
      <c r="I1480" s="629">
        <v>360</v>
      </c>
      <c r="J1480" s="629">
        <v>89</v>
      </c>
      <c r="K1480" s="629">
        <v>32129</v>
      </c>
      <c r="L1480" s="629">
        <v>1.5657407407407407</v>
      </c>
      <c r="M1480" s="629">
        <v>361</v>
      </c>
      <c r="N1480" s="629">
        <v>24</v>
      </c>
      <c r="O1480" s="629">
        <v>8688</v>
      </c>
      <c r="P1480" s="642">
        <v>0.4233918128654971</v>
      </c>
      <c r="Q1480" s="630">
        <v>362</v>
      </c>
    </row>
    <row r="1481" spans="1:17" ht="14.4" customHeight="1" x14ac:dyDescent="0.3">
      <c r="A1481" s="625" t="s">
        <v>6491</v>
      </c>
      <c r="B1481" s="626" t="s">
        <v>5360</v>
      </c>
      <c r="C1481" s="626" t="s">
        <v>5377</v>
      </c>
      <c r="D1481" s="626" t="s">
        <v>5450</v>
      </c>
      <c r="E1481" s="626" t="s">
        <v>5449</v>
      </c>
      <c r="F1481" s="629">
        <v>146</v>
      </c>
      <c r="G1481" s="629">
        <v>62196</v>
      </c>
      <c r="H1481" s="629">
        <v>1</v>
      </c>
      <c r="I1481" s="629">
        <v>426</v>
      </c>
      <c r="J1481" s="629">
        <v>170</v>
      </c>
      <c r="K1481" s="629">
        <v>72760</v>
      </c>
      <c r="L1481" s="629">
        <v>1.1698501511351211</v>
      </c>
      <c r="M1481" s="629">
        <v>428</v>
      </c>
      <c r="N1481" s="629">
        <v>168</v>
      </c>
      <c r="O1481" s="629">
        <v>72408</v>
      </c>
      <c r="P1481" s="642">
        <v>1.164190623191202</v>
      </c>
      <c r="Q1481" s="630">
        <v>431</v>
      </c>
    </row>
    <row r="1482" spans="1:17" ht="14.4" customHeight="1" x14ac:dyDescent="0.3">
      <c r="A1482" s="625" t="s">
        <v>6491</v>
      </c>
      <c r="B1482" s="626" t="s">
        <v>5360</v>
      </c>
      <c r="C1482" s="626" t="s">
        <v>5377</v>
      </c>
      <c r="D1482" s="626" t="s">
        <v>5513</v>
      </c>
      <c r="E1482" s="626" t="s">
        <v>5430</v>
      </c>
      <c r="F1482" s="629">
        <v>143</v>
      </c>
      <c r="G1482" s="629">
        <v>99814</v>
      </c>
      <c r="H1482" s="629">
        <v>1</v>
      </c>
      <c r="I1482" s="629">
        <v>698</v>
      </c>
      <c r="J1482" s="629">
        <v>117</v>
      </c>
      <c r="K1482" s="629">
        <v>82017</v>
      </c>
      <c r="L1482" s="629">
        <v>0.82169835894764265</v>
      </c>
      <c r="M1482" s="629">
        <v>701</v>
      </c>
      <c r="N1482" s="629">
        <v>146</v>
      </c>
      <c r="O1482" s="629">
        <v>102930</v>
      </c>
      <c r="P1482" s="642">
        <v>1.0312180656020198</v>
      </c>
      <c r="Q1482" s="630">
        <v>705</v>
      </c>
    </row>
    <row r="1483" spans="1:17" ht="14.4" customHeight="1" x14ac:dyDescent="0.3">
      <c r="A1483" s="625" t="s">
        <v>6491</v>
      </c>
      <c r="B1483" s="626" t="s">
        <v>5360</v>
      </c>
      <c r="C1483" s="626" t="s">
        <v>5377</v>
      </c>
      <c r="D1483" s="626" t="s">
        <v>5531</v>
      </c>
      <c r="E1483" s="626" t="s">
        <v>5532</v>
      </c>
      <c r="F1483" s="629">
        <v>2</v>
      </c>
      <c r="G1483" s="629">
        <v>2726</v>
      </c>
      <c r="H1483" s="629">
        <v>1</v>
      </c>
      <c r="I1483" s="629">
        <v>1363</v>
      </c>
      <c r="J1483" s="629">
        <v>1</v>
      </c>
      <c r="K1483" s="629">
        <v>1364</v>
      </c>
      <c r="L1483" s="629">
        <v>0.50036683785766689</v>
      </c>
      <c r="M1483" s="629">
        <v>1364</v>
      </c>
      <c r="N1483" s="629"/>
      <c r="O1483" s="629"/>
      <c r="P1483" s="642"/>
      <c r="Q1483" s="630"/>
    </row>
    <row r="1484" spans="1:17" ht="14.4" customHeight="1" x14ac:dyDescent="0.3">
      <c r="A1484" s="625" t="s">
        <v>6491</v>
      </c>
      <c r="B1484" s="626" t="s">
        <v>5360</v>
      </c>
      <c r="C1484" s="626" t="s">
        <v>5377</v>
      </c>
      <c r="D1484" s="626" t="s">
        <v>5539</v>
      </c>
      <c r="E1484" s="626" t="s">
        <v>5417</v>
      </c>
      <c r="F1484" s="629">
        <v>14</v>
      </c>
      <c r="G1484" s="629">
        <v>10220</v>
      </c>
      <c r="H1484" s="629">
        <v>1</v>
      </c>
      <c r="I1484" s="629">
        <v>730</v>
      </c>
      <c r="J1484" s="629">
        <v>21</v>
      </c>
      <c r="K1484" s="629">
        <v>15351</v>
      </c>
      <c r="L1484" s="629">
        <v>1.502054794520548</v>
      </c>
      <c r="M1484" s="629">
        <v>731</v>
      </c>
      <c r="N1484" s="629"/>
      <c r="O1484" s="629"/>
      <c r="P1484" s="642"/>
      <c r="Q1484" s="630"/>
    </row>
    <row r="1485" spans="1:17" ht="14.4" customHeight="1" x14ac:dyDescent="0.3">
      <c r="A1485" s="625" t="s">
        <v>6491</v>
      </c>
      <c r="B1485" s="626" t="s">
        <v>5360</v>
      </c>
      <c r="C1485" s="626" t="s">
        <v>5377</v>
      </c>
      <c r="D1485" s="626" t="s">
        <v>5453</v>
      </c>
      <c r="E1485" s="626" t="s">
        <v>5439</v>
      </c>
      <c r="F1485" s="629">
        <v>14</v>
      </c>
      <c r="G1485" s="629">
        <v>11382</v>
      </c>
      <c r="H1485" s="629">
        <v>1</v>
      </c>
      <c r="I1485" s="629">
        <v>813</v>
      </c>
      <c r="J1485" s="629">
        <v>21</v>
      </c>
      <c r="K1485" s="629">
        <v>17115</v>
      </c>
      <c r="L1485" s="629">
        <v>1.503690036900369</v>
      </c>
      <c r="M1485" s="629">
        <v>815</v>
      </c>
      <c r="N1485" s="629">
        <v>24</v>
      </c>
      <c r="O1485" s="629">
        <v>19632</v>
      </c>
      <c r="P1485" s="642">
        <v>1.7248286768581971</v>
      </c>
      <c r="Q1485" s="630">
        <v>818</v>
      </c>
    </row>
    <row r="1486" spans="1:17" ht="14.4" customHeight="1" x14ac:dyDescent="0.3">
      <c r="A1486" s="625" t="s">
        <v>6491</v>
      </c>
      <c r="B1486" s="626" t="s">
        <v>5360</v>
      </c>
      <c r="C1486" s="626" t="s">
        <v>5377</v>
      </c>
      <c r="D1486" s="626" t="s">
        <v>6475</v>
      </c>
      <c r="E1486" s="626" t="s">
        <v>5417</v>
      </c>
      <c r="F1486" s="629"/>
      <c r="G1486" s="629"/>
      <c r="H1486" s="629"/>
      <c r="I1486" s="629"/>
      <c r="J1486" s="629">
        <v>2</v>
      </c>
      <c r="K1486" s="629">
        <v>1562</v>
      </c>
      <c r="L1486" s="629"/>
      <c r="M1486" s="629">
        <v>781</v>
      </c>
      <c r="N1486" s="629"/>
      <c r="O1486" s="629"/>
      <c r="P1486" s="642"/>
      <c r="Q1486" s="630"/>
    </row>
    <row r="1487" spans="1:17" ht="14.4" customHeight="1" x14ac:dyDescent="0.3">
      <c r="A1487" s="625" t="s">
        <v>6491</v>
      </c>
      <c r="B1487" s="626" t="s">
        <v>5360</v>
      </c>
      <c r="C1487" s="626" t="s">
        <v>5377</v>
      </c>
      <c r="D1487" s="626" t="s">
        <v>5533</v>
      </c>
      <c r="E1487" s="626" t="s">
        <v>5417</v>
      </c>
      <c r="F1487" s="629"/>
      <c r="G1487" s="629"/>
      <c r="H1487" s="629"/>
      <c r="I1487" s="629"/>
      <c r="J1487" s="629"/>
      <c r="K1487" s="629"/>
      <c r="L1487" s="629"/>
      <c r="M1487" s="629"/>
      <c r="N1487" s="629">
        <v>1</v>
      </c>
      <c r="O1487" s="629">
        <v>851</v>
      </c>
      <c r="P1487" s="642"/>
      <c r="Q1487" s="630">
        <v>851</v>
      </c>
    </row>
    <row r="1488" spans="1:17" ht="14.4" customHeight="1" x14ac:dyDescent="0.3">
      <c r="A1488" s="625" t="s">
        <v>6491</v>
      </c>
      <c r="B1488" s="626" t="s">
        <v>5360</v>
      </c>
      <c r="C1488" s="626" t="s">
        <v>5377</v>
      </c>
      <c r="D1488" s="626" t="s">
        <v>5534</v>
      </c>
      <c r="E1488" s="626" t="s">
        <v>5535</v>
      </c>
      <c r="F1488" s="629">
        <v>1</v>
      </c>
      <c r="G1488" s="629">
        <v>1091</v>
      </c>
      <c r="H1488" s="629">
        <v>1</v>
      </c>
      <c r="I1488" s="629">
        <v>1091</v>
      </c>
      <c r="J1488" s="629"/>
      <c r="K1488" s="629"/>
      <c r="L1488" s="629"/>
      <c r="M1488" s="629"/>
      <c r="N1488" s="629"/>
      <c r="O1488" s="629"/>
      <c r="P1488" s="642"/>
      <c r="Q1488" s="630"/>
    </row>
    <row r="1489" spans="1:17" ht="14.4" customHeight="1" x14ac:dyDescent="0.3">
      <c r="A1489" s="625" t="s">
        <v>6491</v>
      </c>
      <c r="B1489" s="626" t="s">
        <v>5360</v>
      </c>
      <c r="C1489" s="626" t="s">
        <v>5377</v>
      </c>
      <c r="D1489" s="626" t="s">
        <v>5466</v>
      </c>
      <c r="E1489" s="626" t="s">
        <v>5467</v>
      </c>
      <c r="F1489" s="629"/>
      <c r="G1489" s="629"/>
      <c r="H1489" s="629"/>
      <c r="I1489" s="629"/>
      <c r="J1489" s="629"/>
      <c r="K1489" s="629"/>
      <c r="L1489" s="629"/>
      <c r="M1489" s="629"/>
      <c r="N1489" s="629">
        <v>1</v>
      </c>
      <c r="O1489" s="629">
        <v>0</v>
      </c>
      <c r="P1489" s="642"/>
      <c r="Q1489" s="630">
        <v>0</v>
      </c>
    </row>
    <row r="1490" spans="1:17" ht="14.4" customHeight="1" x14ac:dyDescent="0.3">
      <c r="A1490" s="625" t="s">
        <v>6492</v>
      </c>
      <c r="B1490" s="626" t="s">
        <v>5360</v>
      </c>
      <c r="C1490" s="626" t="s">
        <v>5377</v>
      </c>
      <c r="D1490" s="626" t="s">
        <v>5382</v>
      </c>
      <c r="E1490" s="626" t="s">
        <v>5383</v>
      </c>
      <c r="F1490" s="629"/>
      <c r="G1490" s="629"/>
      <c r="H1490" s="629"/>
      <c r="I1490" s="629"/>
      <c r="J1490" s="629">
        <v>1</v>
      </c>
      <c r="K1490" s="629">
        <v>34</v>
      </c>
      <c r="L1490" s="629"/>
      <c r="M1490" s="629">
        <v>34</v>
      </c>
      <c r="N1490" s="629"/>
      <c r="O1490" s="629"/>
      <c r="P1490" s="642"/>
      <c r="Q1490" s="630"/>
    </row>
    <row r="1491" spans="1:17" ht="14.4" customHeight="1" x14ac:dyDescent="0.3">
      <c r="A1491" s="625" t="s">
        <v>6492</v>
      </c>
      <c r="B1491" s="626" t="s">
        <v>5360</v>
      </c>
      <c r="C1491" s="626" t="s">
        <v>5377</v>
      </c>
      <c r="D1491" s="626" t="s">
        <v>5388</v>
      </c>
      <c r="E1491" s="626" t="s">
        <v>5389</v>
      </c>
      <c r="F1491" s="629"/>
      <c r="G1491" s="629"/>
      <c r="H1491" s="629"/>
      <c r="I1491" s="629"/>
      <c r="J1491" s="629">
        <v>1</v>
      </c>
      <c r="K1491" s="629">
        <v>333</v>
      </c>
      <c r="L1491" s="629"/>
      <c r="M1491" s="629">
        <v>333</v>
      </c>
      <c r="N1491" s="629"/>
      <c r="O1491" s="629"/>
      <c r="P1491" s="642"/>
      <c r="Q1491" s="630"/>
    </row>
    <row r="1492" spans="1:17" ht="14.4" customHeight="1" x14ac:dyDescent="0.3">
      <c r="A1492" s="625" t="s">
        <v>6492</v>
      </c>
      <c r="B1492" s="626" t="s">
        <v>5360</v>
      </c>
      <c r="C1492" s="626" t="s">
        <v>5377</v>
      </c>
      <c r="D1492" s="626" t="s">
        <v>5500</v>
      </c>
      <c r="E1492" s="626" t="s">
        <v>5501</v>
      </c>
      <c r="F1492" s="629">
        <v>2</v>
      </c>
      <c r="G1492" s="629">
        <v>1700</v>
      </c>
      <c r="H1492" s="629">
        <v>1</v>
      </c>
      <c r="I1492" s="629">
        <v>850</v>
      </c>
      <c r="J1492" s="629">
        <v>1</v>
      </c>
      <c r="K1492" s="629">
        <v>852</v>
      </c>
      <c r="L1492" s="629">
        <v>0.50117647058823533</v>
      </c>
      <c r="M1492" s="629">
        <v>852</v>
      </c>
      <c r="N1492" s="629">
        <v>4</v>
      </c>
      <c r="O1492" s="629">
        <v>2812</v>
      </c>
      <c r="P1492" s="642">
        <v>1.6541176470588235</v>
      </c>
      <c r="Q1492" s="630">
        <v>703</v>
      </c>
    </row>
    <row r="1493" spans="1:17" ht="14.4" customHeight="1" x14ac:dyDescent="0.3">
      <c r="A1493" s="625" t="s">
        <v>6492</v>
      </c>
      <c r="B1493" s="626" t="s">
        <v>5360</v>
      </c>
      <c r="C1493" s="626" t="s">
        <v>5377</v>
      </c>
      <c r="D1493" s="626" t="s">
        <v>5404</v>
      </c>
      <c r="E1493" s="626" t="s">
        <v>5405</v>
      </c>
      <c r="F1493" s="629">
        <v>11</v>
      </c>
      <c r="G1493" s="629">
        <v>2530</v>
      </c>
      <c r="H1493" s="629">
        <v>1</v>
      </c>
      <c r="I1493" s="629">
        <v>230</v>
      </c>
      <c r="J1493" s="629">
        <v>11</v>
      </c>
      <c r="K1493" s="629">
        <v>2541</v>
      </c>
      <c r="L1493" s="629">
        <v>1.0043478260869565</v>
      </c>
      <c r="M1493" s="629">
        <v>231</v>
      </c>
      <c r="N1493" s="629">
        <v>18</v>
      </c>
      <c r="O1493" s="629">
        <v>4176</v>
      </c>
      <c r="P1493" s="642">
        <v>1.6505928853754941</v>
      </c>
      <c r="Q1493" s="630">
        <v>232</v>
      </c>
    </row>
    <row r="1494" spans="1:17" ht="14.4" customHeight="1" x14ac:dyDescent="0.3">
      <c r="A1494" s="625" t="s">
        <v>6492</v>
      </c>
      <c r="B1494" s="626" t="s">
        <v>5360</v>
      </c>
      <c r="C1494" s="626" t="s">
        <v>5377</v>
      </c>
      <c r="D1494" s="626" t="s">
        <v>5408</v>
      </c>
      <c r="E1494" s="626" t="s">
        <v>5409</v>
      </c>
      <c r="F1494" s="629">
        <v>1</v>
      </c>
      <c r="G1494" s="629">
        <v>80</v>
      </c>
      <c r="H1494" s="629">
        <v>1</v>
      </c>
      <c r="I1494" s="629">
        <v>80</v>
      </c>
      <c r="J1494" s="629">
        <v>10</v>
      </c>
      <c r="K1494" s="629">
        <v>810</v>
      </c>
      <c r="L1494" s="629">
        <v>10.125</v>
      </c>
      <c r="M1494" s="629">
        <v>81</v>
      </c>
      <c r="N1494" s="629"/>
      <c r="O1494" s="629"/>
      <c r="P1494" s="642"/>
      <c r="Q1494" s="630"/>
    </row>
    <row r="1495" spans="1:17" ht="14.4" customHeight="1" x14ac:dyDescent="0.3">
      <c r="A1495" s="625" t="s">
        <v>6492</v>
      </c>
      <c r="B1495" s="626" t="s">
        <v>5360</v>
      </c>
      <c r="C1495" s="626" t="s">
        <v>5377</v>
      </c>
      <c r="D1495" s="626" t="s">
        <v>5410</v>
      </c>
      <c r="E1495" s="626" t="s">
        <v>5411</v>
      </c>
      <c r="F1495" s="629"/>
      <c r="G1495" s="629"/>
      <c r="H1495" s="629"/>
      <c r="I1495" s="629"/>
      <c r="J1495" s="629"/>
      <c r="K1495" s="629"/>
      <c r="L1495" s="629"/>
      <c r="M1495" s="629"/>
      <c r="N1495" s="629">
        <v>4</v>
      </c>
      <c r="O1495" s="629">
        <v>1308</v>
      </c>
      <c r="P1495" s="642"/>
      <c r="Q1495" s="630">
        <v>327</v>
      </c>
    </row>
    <row r="1496" spans="1:17" ht="14.4" customHeight="1" x14ac:dyDescent="0.3">
      <c r="A1496" s="625" t="s">
        <v>6492</v>
      </c>
      <c r="B1496" s="626" t="s">
        <v>5360</v>
      </c>
      <c r="C1496" s="626" t="s">
        <v>5377</v>
      </c>
      <c r="D1496" s="626" t="s">
        <v>5418</v>
      </c>
      <c r="E1496" s="626" t="s">
        <v>5407</v>
      </c>
      <c r="F1496" s="629"/>
      <c r="G1496" s="629"/>
      <c r="H1496" s="629"/>
      <c r="I1496" s="629"/>
      <c r="J1496" s="629">
        <v>3</v>
      </c>
      <c r="K1496" s="629">
        <v>618</v>
      </c>
      <c r="L1496" s="629"/>
      <c r="M1496" s="629">
        <v>206</v>
      </c>
      <c r="N1496" s="629"/>
      <c r="O1496" s="629"/>
      <c r="P1496" s="642"/>
      <c r="Q1496" s="630"/>
    </row>
    <row r="1497" spans="1:17" ht="14.4" customHeight="1" x14ac:dyDescent="0.3">
      <c r="A1497" s="625" t="s">
        <v>6492</v>
      </c>
      <c r="B1497" s="626" t="s">
        <v>5360</v>
      </c>
      <c r="C1497" s="626" t="s">
        <v>5377</v>
      </c>
      <c r="D1497" s="626" t="s">
        <v>5420</v>
      </c>
      <c r="E1497" s="626" t="s">
        <v>5421</v>
      </c>
      <c r="F1497" s="629">
        <v>1</v>
      </c>
      <c r="G1497" s="629">
        <v>294</v>
      </c>
      <c r="H1497" s="629">
        <v>1</v>
      </c>
      <c r="I1497" s="629">
        <v>294</v>
      </c>
      <c r="J1497" s="629">
        <v>1</v>
      </c>
      <c r="K1497" s="629">
        <v>295</v>
      </c>
      <c r="L1497" s="629">
        <v>1.0034013605442176</v>
      </c>
      <c r="M1497" s="629">
        <v>295</v>
      </c>
      <c r="N1497" s="629"/>
      <c r="O1497" s="629"/>
      <c r="P1497" s="642"/>
      <c r="Q1497" s="630"/>
    </row>
    <row r="1498" spans="1:17" ht="14.4" customHeight="1" x14ac:dyDescent="0.3">
      <c r="A1498" s="625" t="s">
        <v>6492</v>
      </c>
      <c r="B1498" s="626" t="s">
        <v>5360</v>
      </c>
      <c r="C1498" s="626" t="s">
        <v>5377</v>
      </c>
      <c r="D1498" s="626" t="s">
        <v>5424</v>
      </c>
      <c r="E1498" s="626" t="s">
        <v>5415</v>
      </c>
      <c r="F1498" s="629">
        <v>1</v>
      </c>
      <c r="G1498" s="629">
        <v>77</v>
      </c>
      <c r="H1498" s="629">
        <v>1</v>
      </c>
      <c r="I1498" s="629">
        <v>77</v>
      </c>
      <c r="J1498" s="629"/>
      <c r="K1498" s="629"/>
      <c r="L1498" s="629"/>
      <c r="M1498" s="629"/>
      <c r="N1498" s="629"/>
      <c r="O1498" s="629"/>
      <c r="P1498" s="642"/>
      <c r="Q1498" s="630"/>
    </row>
    <row r="1499" spans="1:17" ht="14.4" customHeight="1" x14ac:dyDescent="0.3">
      <c r="A1499" s="625" t="s">
        <v>6492</v>
      </c>
      <c r="B1499" s="626" t="s">
        <v>5360</v>
      </c>
      <c r="C1499" s="626" t="s">
        <v>5377</v>
      </c>
      <c r="D1499" s="626" t="s">
        <v>5425</v>
      </c>
      <c r="E1499" s="626" t="s">
        <v>5421</v>
      </c>
      <c r="F1499" s="629"/>
      <c r="G1499" s="629"/>
      <c r="H1499" s="629"/>
      <c r="I1499" s="629"/>
      <c r="J1499" s="629">
        <v>1</v>
      </c>
      <c r="K1499" s="629">
        <v>362</v>
      </c>
      <c r="L1499" s="629"/>
      <c r="M1499" s="629">
        <v>362</v>
      </c>
      <c r="N1499" s="629"/>
      <c r="O1499" s="629"/>
      <c r="P1499" s="642"/>
      <c r="Q1499" s="630"/>
    </row>
    <row r="1500" spans="1:17" ht="14.4" customHeight="1" x14ac:dyDescent="0.3">
      <c r="A1500" s="625" t="s">
        <v>6492</v>
      </c>
      <c r="B1500" s="626" t="s">
        <v>5360</v>
      </c>
      <c r="C1500" s="626" t="s">
        <v>5377</v>
      </c>
      <c r="D1500" s="626" t="s">
        <v>5426</v>
      </c>
      <c r="E1500" s="626" t="s">
        <v>5427</v>
      </c>
      <c r="F1500" s="629"/>
      <c r="G1500" s="629"/>
      <c r="H1500" s="629"/>
      <c r="I1500" s="629"/>
      <c r="J1500" s="629"/>
      <c r="K1500" s="629"/>
      <c r="L1500" s="629"/>
      <c r="M1500" s="629"/>
      <c r="N1500" s="629">
        <v>1</v>
      </c>
      <c r="O1500" s="629">
        <v>553</v>
      </c>
      <c r="P1500" s="642"/>
      <c r="Q1500" s="630">
        <v>553</v>
      </c>
    </row>
    <row r="1501" spans="1:17" ht="14.4" customHeight="1" x14ac:dyDescent="0.3">
      <c r="A1501" s="625" t="s">
        <v>6492</v>
      </c>
      <c r="B1501" s="626" t="s">
        <v>5360</v>
      </c>
      <c r="C1501" s="626" t="s">
        <v>5377</v>
      </c>
      <c r="D1501" s="626" t="s">
        <v>5431</v>
      </c>
      <c r="E1501" s="626" t="s">
        <v>5432</v>
      </c>
      <c r="F1501" s="629"/>
      <c r="G1501" s="629"/>
      <c r="H1501" s="629"/>
      <c r="I1501" s="629"/>
      <c r="J1501" s="629">
        <v>7</v>
      </c>
      <c r="K1501" s="629">
        <v>812</v>
      </c>
      <c r="L1501" s="629"/>
      <c r="M1501" s="629">
        <v>116</v>
      </c>
      <c r="N1501" s="629"/>
      <c r="O1501" s="629"/>
      <c r="P1501" s="642"/>
      <c r="Q1501" s="630"/>
    </row>
    <row r="1502" spans="1:17" ht="14.4" customHeight="1" x14ac:dyDescent="0.3">
      <c r="A1502" s="625" t="s">
        <v>6492</v>
      </c>
      <c r="B1502" s="626" t="s">
        <v>5360</v>
      </c>
      <c r="C1502" s="626" t="s">
        <v>5377</v>
      </c>
      <c r="D1502" s="626" t="s">
        <v>5512</v>
      </c>
      <c r="E1502" s="626" t="s">
        <v>5505</v>
      </c>
      <c r="F1502" s="629"/>
      <c r="G1502" s="629"/>
      <c r="H1502" s="629"/>
      <c r="I1502" s="629"/>
      <c r="J1502" s="629">
        <v>13</v>
      </c>
      <c r="K1502" s="629">
        <v>10400</v>
      </c>
      <c r="L1502" s="629"/>
      <c r="M1502" s="629">
        <v>800</v>
      </c>
      <c r="N1502" s="629"/>
      <c r="O1502" s="629"/>
      <c r="P1502" s="642"/>
      <c r="Q1502" s="630"/>
    </row>
    <row r="1503" spans="1:17" ht="14.4" customHeight="1" x14ac:dyDescent="0.3">
      <c r="A1503" s="625" t="s">
        <v>6492</v>
      </c>
      <c r="B1503" s="626" t="s">
        <v>5360</v>
      </c>
      <c r="C1503" s="626" t="s">
        <v>5377</v>
      </c>
      <c r="D1503" s="626" t="s">
        <v>5456</v>
      </c>
      <c r="E1503" s="626" t="s">
        <v>5457</v>
      </c>
      <c r="F1503" s="629"/>
      <c r="G1503" s="629"/>
      <c r="H1503" s="629"/>
      <c r="I1503" s="629"/>
      <c r="J1503" s="629"/>
      <c r="K1503" s="629"/>
      <c r="L1503" s="629"/>
      <c r="M1503" s="629"/>
      <c r="N1503" s="629">
        <v>1</v>
      </c>
      <c r="O1503" s="629">
        <v>163</v>
      </c>
      <c r="P1503" s="642"/>
      <c r="Q1503" s="630">
        <v>163</v>
      </c>
    </row>
    <row r="1504" spans="1:17" ht="14.4" customHeight="1" x14ac:dyDescent="0.3">
      <c r="A1504" s="625" t="s">
        <v>6492</v>
      </c>
      <c r="B1504" s="626" t="s">
        <v>5360</v>
      </c>
      <c r="C1504" s="626" t="s">
        <v>5377</v>
      </c>
      <c r="D1504" s="626" t="s">
        <v>5466</v>
      </c>
      <c r="E1504" s="626" t="s">
        <v>5467</v>
      </c>
      <c r="F1504" s="629"/>
      <c r="G1504" s="629"/>
      <c r="H1504" s="629"/>
      <c r="I1504" s="629"/>
      <c r="J1504" s="629"/>
      <c r="K1504" s="629"/>
      <c r="L1504" s="629"/>
      <c r="M1504" s="629"/>
      <c r="N1504" s="629">
        <v>0</v>
      </c>
      <c r="O1504" s="629">
        <v>0</v>
      </c>
      <c r="P1504" s="642"/>
      <c r="Q1504" s="630"/>
    </row>
    <row r="1505" spans="1:17" ht="14.4" customHeight="1" x14ac:dyDescent="0.3">
      <c r="A1505" s="625" t="s">
        <v>6493</v>
      </c>
      <c r="B1505" s="626" t="s">
        <v>5360</v>
      </c>
      <c r="C1505" s="626" t="s">
        <v>5366</v>
      </c>
      <c r="D1505" s="626" t="s">
        <v>5496</v>
      </c>
      <c r="E1505" s="626" t="s">
        <v>5497</v>
      </c>
      <c r="F1505" s="629"/>
      <c r="G1505" s="629"/>
      <c r="H1505" s="629"/>
      <c r="I1505" s="629"/>
      <c r="J1505" s="629"/>
      <c r="K1505" s="629"/>
      <c r="L1505" s="629"/>
      <c r="M1505" s="629"/>
      <c r="N1505" s="629">
        <v>1</v>
      </c>
      <c r="O1505" s="629">
        <v>904.75</v>
      </c>
      <c r="P1505" s="642"/>
      <c r="Q1505" s="630">
        <v>904.75</v>
      </c>
    </row>
    <row r="1506" spans="1:17" ht="14.4" customHeight="1" x14ac:dyDescent="0.3">
      <c r="A1506" s="625" t="s">
        <v>6493</v>
      </c>
      <c r="B1506" s="626" t="s">
        <v>5360</v>
      </c>
      <c r="C1506" s="626" t="s">
        <v>5377</v>
      </c>
      <c r="D1506" s="626" t="s">
        <v>5382</v>
      </c>
      <c r="E1506" s="626" t="s">
        <v>5383</v>
      </c>
      <c r="F1506" s="629"/>
      <c r="G1506" s="629"/>
      <c r="H1506" s="629"/>
      <c r="I1506" s="629"/>
      <c r="J1506" s="629">
        <v>1</v>
      </c>
      <c r="K1506" s="629">
        <v>34</v>
      </c>
      <c r="L1506" s="629"/>
      <c r="M1506" s="629">
        <v>34</v>
      </c>
      <c r="N1506" s="629"/>
      <c r="O1506" s="629"/>
      <c r="P1506" s="642"/>
      <c r="Q1506" s="630"/>
    </row>
    <row r="1507" spans="1:17" ht="14.4" customHeight="1" x14ac:dyDescent="0.3">
      <c r="A1507" s="625" t="s">
        <v>6493</v>
      </c>
      <c r="B1507" s="626" t="s">
        <v>5360</v>
      </c>
      <c r="C1507" s="626" t="s">
        <v>5377</v>
      </c>
      <c r="D1507" s="626" t="s">
        <v>5498</v>
      </c>
      <c r="E1507" s="626" t="s">
        <v>5499</v>
      </c>
      <c r="F1507" s="629"/>
      <c r="G1507" s="629"/>
      <c r="H1507" s="629"/>
      <c r="I1507" s="629"/>
      <c r="J1507" s="629"/>
      <c r="K1507" s="629"/>
      <c r="L1507" s="629"/>
      <c r="M1507" s="629"/>
      <c r="N1507" s="629">
        <v>1</v>
      </c>
      <c r="O1507" s="629">
        <v>185</v>
      </c>
      <c r="P1507" s="642"/>
      <c r="Q1507" s="630">
        <v>185</v>
      </c>
    </row>
    <row r="1508" spans="1:17" ht="14.4" customHeight="1" x14ac:dyDescent="0.3">
      <c r="A1508" s="625" t="s">
        <v>6493</v>
      </c>
      <c r="B1508" s="626" t="s">
        <v>5360</v>
      </c>
      <c r="C1508" s="626" t="s">
        <v>5377</v>
      </c>
      <c r="D1508" s="626" t="s">
        <v>5394</v>
      </c>
      <c r="E1508" s="626" t="s">
        <v>5395</v>
      </c>
      <c r="F1508" s="629"/>
      <c r="G1508" s="629"/>
      <c r="H1508" s="629"/>
      <c r="I1508" s="629"/>
      <c r="J1508" s="629"/>
      <c r="K1508" s="629"/>
      <c r="L1508" s="629"/>
      <c r="M1508" s="629"/>
      <c r="N1508" s="629">
        <v>1</v>
      </c>
      <c r="O1508" s="629">
        <v>606</v>
      </c>
      <c r="P1508" s="642"/>
      <c r="Q1508" s="630">
        <v>606</v>
      </c>
    </row>
    <row r="1509" spans="1:17" ht="14.4" customHeight="1" x14ac:dyDescent="0.3">
      <c r="A1509" s="625" t="s">
        <v>6493</v>
      </c>
      <c r="B1509" s="626" t="s">
        <v>5360</v>
      </c>
      <c r="C1509" s="626" t="s">
        <v>5377</v>
      </c>
      <c r="D1509" s="626" t="s">
        <v>5528</v>
      </c>
      <c r="E1509" s="626" t="s">
        <v>5505</v>
      </c>
      <c r="F1509" s="629"/>
      <c r="G1509" s="629"/>
      <c r="H1509" s="629"/>
      <c r="I1509" s="629"/>
      <c r="J1509" s="629">
        <v>15</v>
      </c>
      <c r="K1509" s="629">
        <v>14130</v>
      </c>
      <c r="L1509" s="629"/>
      <c r="M1509" s="629">
        <v>942</v>
      </c>
      <c r="N1509" s="629"/>
      <c r="O1509" s="629"/>
      <c r="P1509" s="642"/>
      <c r="Q1509" s="630"/>
    </row>
    <row r="1510" spans="1:17" ht="14.4" customHeight="1" x14ac:dyDescent="0.3">
      <c r="A1510" s="625" t="s">
        <v>6493</v>
      </c>
      <c r="B1510" s="626" t="s">
        <v>5360</v>
      </c>
      <c r="C1510" s="626" t="s">
        <v>5377</v>
      </c>
      <c r="D1510" s="626" t="s">
        <v>5404</v>
      </c>
      <c r="E1510" s="626" t="s">
        <v>5405</v>
      </c>
      <c r="F1510" s="629">
        <v>2</v>
      </c>
      <c r="G1510" s="629">
        <v>460</v>
      </c>
      <c r="H1510" s="629">
        <v>1</v>
      </c>
      <c r="I1510" s="629">
        <v>230</v>
      </c>
      <c r="J1510" s="629">
        <v>11</v>
      </c>
      <c r="K1510" s="629">
        <v>2541</v>
      </c>
      <c r="L1510" s="629">
        <v>5.5239130434782613</v>
      </c>
      <c r="M1510" s="629">
        <v>231</v>
      </c>
      <c r="N1510" s="629">
        <v>12</v>
      </c>
      <c r="O1510" s="629">
        <v>2784</v>
      </c>
      <c r="P1510" s="642">
        <v>6.052173913043478</v>
      </c>
      <c r="Q1510" s="630">
        <v>232</v>
      </c>
    </row>
    <row r="1511" spans="1:17" ht="14.4" customHeight="1" x14ac:dyDescent="0.3">
      <c r="A1511" s="625" t="s">
        <v>6493</v>
      </c>
      <c r="B1511" s="626" t="s">
        <v>5360</v>
      </c>
      <c r="C1511" s="626" t="s">
        <v>5377</v>
      </c>
      <c r="D1511" s="626" t="s">
        <v>5406</v>
      </c>
      <c r="E1511" s="626" t="s">
        <v>5407</v>
      </c>
      <c r="F1511" s="629"/>
      <c r="G1511" s="629"/>
      <c r="H1511" s="629"/>
      <c r="I1511" s="629"/>
      <c r="J1511" s="629">
        <v>3</v>
      </c>
      <c r="K1511" s="629">
        <v>516</v>
      </c>
      <c r="L1511" s="629"/>
      <c r="M1511" s="629">
        <v>172</v>
      </c>
      <c r="N1511" s="629">
        <v>2</v>
      </c>
      <c r="O1511" s="629">
        <v>344</v>
      </c>
      <c r="P1511" s="642"/>
      <c r="Q1511" s="630">
        <v>172</v>
      </c>
    </row>
    <row r="1512" spans="1:17" ht="14.4" customHeight="1" x14ac:dyDescent="0.3">
      <c r="A1512" s="625" t="s">
        <v>6493</v>
      </c>
      <c r="B1512" s="626" t="s">
        <v>5360</v>
      </c>
      <c r="C1512" s="626" t="s">
        <v>5377</v>
      </c>
      <c r="D1512" s="626" t="s">
        <v>5408</v>
      </c>
      <c r="E1512" s="626" t="s">
        <v>5409</v>
      </c>
      <c r="F1512" s="629">
        <v>5</v>
      </c>
      <c r="G1512" s="629">
        <v>400</v>
      </c>
      <c r="H1512" s="629">
        <v>1</v>
      </c>
      <c r="I1512" s="629">
        <v>80</v>
      </c>
      <c r="J1512" s="629">
        <v>53</v>
      </c>
      <c r="K1512" s="629">
        <v>4293</v>
      </c>
      <c r="L1512" s="629">
        <v>10.7325</v>
      </c>
      <c r="M1512" s="629">
        <v>81</v>
      </c>
      <c r="N1512" s="629">
        <v>52</v>
      </c>
      <c r="O1512" s="629">
        <v>4264</v>
      </c>
      <c r="P1512" s="642">
        <v>10.66</v>
      </c>
      <c r="Q1512" s="630">
        <v>82</v>
      </c>
    </row>
    <row r="1513" spans="1:17" ht="14.4" customHeight="1" x14ac:dyDescent="0.3">
      <c r="A1513" s="625" t="s">
        <v>6493</v>
      </c>
      <c r="B1513" s="626" t="s">
        <v>5360</v>
      </c>
      <c r="C1513" s="626" t="s">
        <v>5377</v>
      </c>
      <c r="D1513" s="626" t="s">
        <v>5502</v>
      </c>
      <c r="E1513" s="626" t="s">
        <v>5503</v>
      </c>
      <c r="F1513" s="629">
        <v>8</v>
      </c>
      <c r="G1513" s="629">
        <v>4176</v>
      </c>
      <c r="H1513" s="629">
        <v>1</v>
      </c>
      <c r="I1513" s="629">
        <v>522</v>
      </c>
      <c r="J1513" s="629">
        <v>20</v>
      </c>
      <c r="K1513" s="629">
        <v>10460</v>
      </c>
      <c r="L1513" s="629">
        <v>2.5047892720306515</v>
      </c>
      <c r="M1513" s="629">
        <v>523</v>
      </c>
      <c r="N1513" s="629">
        <v>20</v>
      </c>
      <c r="O1513" s="629">
        <v>10480</v>
      </c>
      <c r="P1513" s="642">
        <v>2.5095785440613025</v>
      </c>
      <c r="Q1513" s="630">
        <v>524</v>
      </c>
    </row>
    <row r="1514" spans="1:17" ht="14.4" customHeight="1" x14ac:dyDescent="0.3">
      <c r="A1514" s="625" t="s">
        <v>6493</v>
      </c>
      <c r="B1514" s="626" t="s">
        <v>5360</v>
      </c>
      <c r="C1514" s="626" t="s">
        <v>5377</v>
      </c>
      <c r="D1514" s="626" t="s">
        <v>5410</v>
      </c>
      <c r="E1514" s="626" t="s">
        <v>5411</v>
      </c>
      <c r="F1514" s="629"/>
      <c r="G1514" s="629"/>
      <c r="H1514" s="629"/>
      <c r="I1514" s="629"/>
      <c r="J1514" s="629">
        <v>1</v>
      </c>
      <c r="K1514" s="629">
        <v>326</v>
      </c>
      <c r="L1514" s="629"/>
      <c r="M1514" s="629">
        <v>326</v>
      </c>
      <c r="N1514" s="629"/>
      <c r="O1514" s="629"/>
      <c r="P1514" s="642"/>
      <c r="Q1514" s="630"/>
    </row>
    <row r="1515" spans="1:17" ht="14.4" customHeight="1" x14ac:dyDescent="0.3">
      <c r="A1515" s="625" t="s">
        <v>6493</v>
      </c>
      <c r="B1515" s="626" t="s">
        <v>5360</v>
      </c>
      <c r="C1515" s="626" t="s">
        <v>5377</v>
      </c>
      <c r="D1515" s="626" t="s">
        <v>5504</v>
      </c>
      <c r="E1515" s="626" t="s">
        <v>5505</v>
      </c>
      <c r="F1515" s="629"/>
      <c r="G1515" s="629"/>
      <c r="H1515" s="629"/>
      <c r="I1515" s="629"/>
      <c r="J1515" s="629">
        <v>25</v>
      </c>
      <c r="K1515" s="629">
        <v>18325</v>
      </c>
      <c r="L1515" s="629"/>
      <c r="M1515" s="629">
        <v>733</v>
      </c>
      <c r="N1515" s="629">
        <v>8</v>
      </c>
      <c r="O1515" s="629">
        <v>5872</v>
      </c>
      <c r="P1515" s="642"/>
      <c r="Q1515" s="630">
        <v>734</v>
      </c>
    </row>
    <row r="1516" spans="1:17" ht="14.4" customHeight="1" x14ac:dyDescent="0.3">
      <c r="A1516" s="625" t="s">
        <v>6493</v>
      </c>
      <c r="B1516" s="626" t="s">
        <v>5360</v>
      </c>
      <c r="C1516" s="626" t="s">
        <v>5377</v>
      </c>
      <c r="D1516" s="626" t="s">
        <v>5418</v>
      </c>
      <c r="E1516" s="626" t="s">
        <v>5407</v>
      </c>
      <c r="F1516" s="629">
        <v>1</v>
      </c>
      <c r="G1516" s="629">
        <v>205</v>
      </c>
      <c r="H1516" s="629">
        <v>1</v>
      </c>
      <c r="I1516" s="629">
        <v>205</v>
      </c>
      <c r="J1516" s="629">
        <v>2</v>
      </c>
      <c r="K1516" s="629">
        <v>412</v>
      </c>
      <c r="L1516" s="629">
        <v>2.0097560975609756</v>
      </c>
      <c r="M1516" s="629">
        <v>206</v>
      </c>
      <c r="N1516" s="629">
        <v>5</v>
      </c>
      <c r="O1516" s="629">
        <v>1035</v>
      </c>
      <c r="P1516" s="642">
        <v>5.0487804878048781</v>
      </c>
      <c r="Q1516" s="630">
        <v>207</v>
      </c>
    </row>
    <row r="1517" spans="1:17" ht="14.4" customHeight="1" x14ac:dyDescent="0.3">
      <c r="A1517" s="625" t="s">
        <v>6493</v>
      </c>
      <c r="B1517" s="626" t="s">
        <v>5360</v>
      </c>
      <c r="C1517" s="626" t="s">
        <v>5377</v>
      </c>
      <c r="D1517" s="626" t="s">
        <v>5420</v>
      </c>
      <c r="E1517" s="626" t="s">
        <v>5421</v>
      </c>
      <c r="F1517" s="629"/>
      <c r="G1517" s="629"/>
      <c r="H1517" s="629"/>
      <c r="I1517" s="629"/>
      <c r="J1517" s="629"/>
      <c r="K1517" s="629"/>
      <c r="L1517" s="629"/>
      <c r="M1517" s="629"/>
      <c r="N1517" s="629">
        <v>6</v>
      </c>
      <c r="O1517" s="629">
        <v>1776</v>
      </c>
      <c r="P1517" s="642"/>
      <c r="Q1517" s="630">
        <v>296</v>
      </c>
    </row>
    <row r="1518" spans="1:17" ht="14.4" customHeight="1" x14ac:dyDescent="0.3">
      <c r="A1518" s="625" t="s">
        <v>6493</v>
      </c>
      <c r="B1518" s="626" t="s">
        <v>5360</v>
      </c>
      <c r="C1518" s="626" t="s">
        <v>5377</v>
      </c>
      <c r="D1518" s="626" t="s">
        <v>5425</v>
      </c>
      <c r="E1518" s="626" t="s">
        <v>5421</v>
      </c>
      <c r="F1518" s="629"/>
      <c r="G1518" s="629"/>
      <c r="H1518" s="629"/>
      <c r="I1518" s="629"/>
      <c r="J1518" s="629">
        <v>3</v>
      </c>
      <c r="K1518" s="629">
        <v>1086</v>
      </c>
      <c r="L1518" s="629"/>
      <c r="M1518" s="629">
        <v>362</v>
      </c>
      <c r="N1518" s="629"/>
      <c r="O1518" s="629"/>
      <c r="P1518" s="642"/>
      <c r="Q1518" s="630"/>
    </row>
    <row r="1519" spans="1:17" ht="14.4" customHeight="1" x14ac:dyDescent="0.3">
      <c r="A1519" s="625" t="s">
        <v>6493</v>
      </c>
      <c r="B1519" s="626" t="s">
        <v>5360</v>
      </c>
      <c r="C1519" s="626" t="s">
        <v>5377</v>
      </c>
      <c r="D1519" s="626" t="s">
        <v>5428</v>
      </c>
      <c r="E1519" s="626" t="s">
        <v>5427</v>
      </c>
      <c r="F1519" s="629"/>
      <c r="G1519" s="629"/>
      <c r="H1519" s="629"/>
      <c r="I1519" s="629"/>
      <c r="J1519" s="629">
        <v>3</v>
      </c>
      <c r="K1519" s="629">
        <v>1449</v>
      </c>
      <c r="L1519" s="629"/>
      <c r="M1519" s="629">
        <v>483</v>
      </c>
      <c r="N1519" s="629"/>
      <c r="O1519" s="629"/>
      <c r="P1519" s="642"/>
      <c r="Q1519" s="630"/>
    </row>
    <row r="1520" spans="1:17" ht="14.4" customHeight="1" x14ac:dyDescent="0.3">
      <c r="A1520" s="625" t="s">
        <v>6493</v>
      </c>
      <c r="B1520" s="626" t="s">
        <v>5360</v>
      </c>
      <c r="C1520" s="626" t="s">
        <v>5377</v>
      </c>
      <c r="D1520" s="626" t="s">
        <v>5431</v>
      </c>
      <c r="E1520" s="626" t="s">
        <v>5432</v>
      </c>
      <c r="F1520" s="629"/>
      <c r="G1520" s="629"/>
      <c r="H1520" s="629"/>
      <c r="I1520" s="629"/>
      <c r="J1520" s="629">
        <v>2</v>
      </c>
      <c r="K1520" s="629">
        <v>232</v>
      </c>
      <c r="L1520" s="629"/>
      <c r="M1520" s="629">
        <v>116</v>
      </c>
      <c r="N1520" s="629"/>
      <c r="O1520" s="629"/>
      <c r="P1520" s="642"/>
      <c r="Q1520" s="630"/>
    </row>
    <row r="1521" spans="1:17" ht="14.4" customHeight="1" x14ac:dyDescent="0.3">
      <c r="A1521" s="625" t="s">
        <v>6493</v>
      </c>
      <c r="B1521" s="626" t="s">
        <v>5360</v>
      </c>
      <c r="C1521" s="626" t="s">
        <v>5377</v>
      </c>
      <c r="D1521" s="626" t="s">
        <v>5509</v>
      </c>
      <c r="E1521" s="626" t="s">
        <v>5505</v>
      </c>
      <c r="F1521" s="629"/>
      <c r="G1521" s="629"/>
      <c r="H1521" s="629"/>
      <c r="I1521" s="629"/>
      <c r="J1521" s="629"/>
      <c r="K1521" s="629"/>
      <c r="L1521" s="629"/>
      <c r="M1521" s="629"/>
      <c r="N1521" s="629">
        <v>16</v>
      </c>
      <c r="O1521" s="629">
        <v>14864</v>
      </c>
      <c r="P1521" s="642"/>
      <c r="Q1521" s="630">
        <v>929</v>
      </c>
    </row>
    <row r="1522" spans="1:17" ht="14.4" customHeight="1" x14ac:dyDescent="0.3">
      <c r="A1522" s="625" t="s">
        <v>6493</v>
      </c>
      <c r="B1522" s="626" t="s">
        <v>5360</v>
      </c>
      <c r="C1522" s="626" t="s">
        <v>5377</v>
      </c>
      <c r="D1522" s="626" t="s">
        <v>5512</v>
      </c>
      <c r="E1522" s="626" t="s">
        <v>5505</v>
      </c>
      <c r="F1522" s="629">
        <v>8</v>
      </c>
      <c r="G1522" s="629">
        <v>6384</v>
      </c>
      <c r="H1522" s="629">
        <v>1</v>
      </c>
      <c r="I1522" s="629">
        <v>798</v>
      </c>
      <c r="J1522" s="629">
        <v>13</v>
      </c>
      <c r="K1522" s="629">
        <v>10400</v>
      </c>
      <c r="L1522" s="629">
        <v>1.6290726817042607</v>
      </c>
      <c r="M1522" s="629">
        <v>800</v>
      </c>
      <c r="N1522" s="629">
        <v>20</v>
      </c>
      <c r="O1522" s="629">
        <v>16060</v>
      </c>
      <c r="P1522" s="642">
        <v>2.5156641604010024</v>
      </c>
      <c r="Q1522" s="630">
        <v>803</v>
      </c>
    </row>
    <row r="1523" spans="1:17" ht="14.4" customHeight="1" x14ac:dyDescent="0.3">
      <c r="A1523" s="625" t="s">
        <v>6493</v>
      </c>
      <c r="B1523" s="626" t="s">
        <v>5360</v>
      </c>
      <c r="C1523" s="626" t="s">
        <v>5377</v>
      </c>
      <c r="D1523" s="626" t="s">
        <v>5444</v>
      </c>
      <c r="E1523" s="626" t="s">
        <v>5434</v>
      </c>
      <c r="F1523" s="629"/>
      <c r="G1523" s="629"/>
      <c r="H1523" s="629"/>
      <c r="I1523" s="629"/>
      <c r="J1523" s="629"/>
      <c r="K1523" s="629"/>
      <c r="L1523" s="629"/>
      <c r="M1523" s="629"/>
      <c r="N1523" s="629">
        <v>2</v>
      </c>
      <c r="O1523" s="629">
        <v>1492</v>
      </c>
      <c r="P1523" s="642"/>
      <c r="Q1523" s="630">
        <v>746</v>
      </c>
    </row>
    <row r="1524" spans="1:17" ht="14.4" customHeight="1" x14ac:dyDescent="0.3">
      <c r="A1524" s="625" t="s">
        <v>6493</v>
      </c>
      <c r="B1524" s="626" t="s">
        <v>5360</v>
      </c>
      <c r="C1524" s="626" t="s">
        <v>5377</v>
      </c>
      <c r="D1524" s="626" t="s">
        <v>5446</v>
      </c>
      <c r="E1524" s="626" t="s">
        <v>5447</v>
      </c>
      <c r="F1524" s="629"/>
      <c r="G1524" s="629"/>
      <c r="H1524" s="629"/>
      <c r="I1524" s="629"/>
      <c r="J1524" s="629">
        <v>3</v>
      </c>
      <c r="K1524" s="629">
        <v>333</v>
      </c>
      <c r="L1524" s="629"/>
      <c r="M1524" s="629">
        <v>111</v>
      </c>
      <c r="N1524" s="629">
        <v>3</v>
      </c>
      <c r="O1524" s="629">
        <v>336</v>
      </c>
      <c r="P1524" s="642"/>
      <c r="Q1524" s="630">
        <v>112</v>
      </c>
    </row>
    <row r="1525" spans="1:17" ht="14.4" customHeight="1" x14ac:dyDescent="0.3">
      <c r="A1525" s="625" t="s">
        <v>6493</v>
      </c>
      <c r="B1525" s="626" t="s">
        <v>5360</v>
      </c>
      <c r="C1525" s="626" t="s">
        <v>5377</v>
      </c>
      <c r="D1525" s="626" t="s">
        <v>5531</v>
      </c>
      <c r="E1525" s="626" t="s">
        <v>5532</v>
      </c>
      <c r="F1525" s="629"/>
      <c r="G1525" s="629"/>
      <c r="H1525" s="629"/>
      <c r="I1525" s="629"/>
      <c r="J1525" s="629">
        <v>1</v>
      </c>
      <c r="K1525" s="629">
        <v>1364</v>
      </c>
      <c r="L1525" s="629"/>
      <c r="M1525" s="629">
        <v>1364</v>
      </c>
      <c r="N1525" s="629"/>
      <c r="O1525" s="629"/>
      <c r="P1525" s="642"/>
      <c r="Q1525" s="630"/>
    </row>
    <row r="1526" spans="1:17" ht="14.4" customHeight="1" x14ac:dyDescent="0.3">
      <c r="A1526" s="625" t="s">
        <v>6493</v>
      </c>
      <c r="B1526" s="626" t="s">
        <v>5360</v>
      </c>
      <c r="C1526" s="626" t="s">
        <v>5377</v>
      </c>
      <c r="D1526" s="626" t="s">
        <v>6494</v>
      </c>
      <c r="E1526" s="626" t="s">
        <v>6495</v>
      </c>
      <c r="F1526" s="629"/>
      <c r="G1526" s="629"/>
      <c r="H1526" s="629"/>
      <c r="I1526" s="629"/>
      <c r="J1526" s="629">
        <v>2</v>
      </c>
      <c r="K1526" s="629">
        <v>772</v>
      </c>
      <c r="L1526" s="629"/>
      <c r="M1526" s="629">
        <v>386</v>
      </c>
      <c r="N1526" s="629"/>
      <c r="O1526" s="629"/>
      <c r="P1526" s="642"/>
      <c r="Q1526" s="630"/>
    </row>
    <row r="1527" spans="1:17" ht="14.4" customHeight="1" x14ac:dyDescent="0.3">
      <c r="A1527" s="625" t="s">
        <v>6493</v>
      </c>
      <c r="B1527" s="626" t="s">
        <v>5360</v>
      </c>
      <c r="C1527" s="626" t="s">
        <v>5377</v>
      </c>
      <c r="D1527" s="626" t="s">
        <v>6496</v>
      </c>
      <c r="E1527" s="626" t="s">
        <v>6497</v>
      </c>
      <c r="F1527" s="629"/>
      <c r="G1527" s="629"/>
      <c r="H1527" s="629"/>
      <c r="I1527" s="629"/>
      <c r="J1527" s="629">
        <v>1</v>
      </c>
      <c r="K1527" s="629">
        <v>893</v>
      </c>
      <c r="L1527" s="629"/>
      <c r="M1527" s="629">
        <v>893</v>
      </c>
      <c r="N1527" s="629"/>
      <c r="O1527" s="629"/>
      <c r="P1527" s="642"/>
      <c r="Q1527" s="630"/>
    </row>
    <row r="1528" spans="1:17" ht="14.4" customHeight="1" x14ac:dyDescent="0.3">
      <c r="A1528" s="625" t="s">
        <v>6493</v>
      </c>
      <c r="B1528" s="626" t="s">
        <v>5882</v>
      </c>
      <c r="C1528" s="626" t="s">
        <v>5377</v>
      </c>
      <c r="D1528" s="626" t="s">
        <v>5519</v>
      </c>
      <c r="E1528" s="626" t="s">
        <v>5520</v>
      </c>
      <c r="F1528" s="629"/>
      <c r="G1528" s="629"/>
      <c r="H1528" s="629"/>
      <c r="I1528" s="629"/>
      <c r="J1528" s="629"/>
      <c r="K1528" s="629"/>
      <c r="L1528" s="629"/>
      <c r="M1528" s="629"/>
      <c r="N1528" s="629">
        <v>2</v>
      </c>
      <c r="O1528" s="629">
        <v>0</v>
      </c>
      <c r="P1528" s="642"/>
      <c r="Q1528" s="630">
        <v>0</v>
      </c>
    </row>
    <row r="1529" spans="1:17" ht="14.4" customHeight="1" x14ac:dyDescent="0.3">
      <c r="A1529" s="625" t="s">
        <v>6498</v>
      </c>
      <c r="B1529" s="626" t="s">
        <v>5360</v>
      </c>
      <c r="C1529" s="626" t="s">
        <v>5366</v>
      </c>
      <c r="D1529" s="626" t="s">
        <v>5522</v>
      </c>
      <c r="E1529" s="626" t="s">
        <v>5523</v>
      </c>
      <c r="F1529" s="629"/>
      <c r="G1529" s="629"/>
      <c r="H1529" s="629"/>
      <c r="I1529" s="629"/>
      <c r="J1529" s="629">
        <v>9</v>
      </c>
      <c r="K1529" s="629">
        <v>20790</v>
      </c>
      <c r="L1529" s="629"/>
      <c r="M1529" s="629">
        <v>2310</v>
      </c>
      <c r="N1529" s="629">
        <v>14</v>
      </c>
      <c r="O1529" s="629">
        <v>32340</v>
      </c>
      <c r="P1529" s="642"/>
      <c r="Q1529" s="630">
        <v>2310</v>
      </c>
    </row>
    <row r="1530" spans="1:17" ht="14.4" customHeight="1" x14ac:dyDescent="0.3">
      <c r="A1530" s="625" t="s">
        <v>6498</v>
      </c>
      <c r="B1530" s="626" t="s">
        <v>5360</v>
      </c>
      <c r="C1530" s="626" t="s">
        <v>5366</v>
      </c>
      <c r="D1530" s="626" t="s">
        <v>5524</v>
      </c>
      <c r="E1530" s="626" t="s">
        <v>5525</v>
      </c>
      <c r="F1530" s="629"/>
      <c r="G1530" s="629"/>
      <c r="H1530" s="629"/>
      <c r="I1530" s="629"/>
      <c r="J1530" s="629">
        <v>1</v>
      </c>
      <c r="K1530" s="629">
        <v>2310</v>
      </c>
      <c r="L1530" s="629"/>
      <c r="M1530" s="629">
        <v>2310</v>
      </c>
      <c r="N1530" s="629">
        <v>1</v>
      </c>
      <c r="O1530" s="629">
        <v>2310</v>
      </c>
      <c r="P1530" s="642"/>
      <c r="Q1530" s="630">
        <v>2310</v>
      </c>
    </row>
    <row r="1531" spans="1:17" ht="14.4" customHeight="1" x14ac:dyDescent="0.3">
      <c r="A1531" s="625" t="s">
        <v>6498</v>
      </c>
      <c r="B1531" s="626" t="s">
        <v>5360</v>
      </c>
      <c r="C1531" s="626" t="s">
        <v>5366</v>
      </c>
      <c r="D1531" s="626" t="s">
        <v>5496</v>
      </c>
      <c r="E1531" s="626" t="s">
        <v>5497</v>
      </c>
      <c r="F1531" s="629"/>
      <c r="G1531" s="629"/>
      <c r="H1531" s="629"/>
      <c r="I1531" s="629"/>
      <c r="J1531" s="629"/>
      <c r="K1531" s="629"/>
      <c r="L1531" s="629"/>
      <c r="M1531" s="629"/>
      <c r="N1531" s="629">
        <v>443</v>
      </c>
      <c r="O1531" s="629">
        <v>400804.25</v>
      </c>
      <c r="P1531" s="642"/>
      <c r="Q1531" s="630">
        <v>904.75</v>
      </c>
    </row>
    <row r="1532" spans="1:17" ht="14.4" customHeight="1" x14ac:dyDescent="0.3">
      <c r="A1532" s="625" t="s">
        <v>6498</v>
      </c>
      <c r="B1532" s="626" t="s">
        <v>5360</v>
      </c>
      <c r="C1532" s="626" t="s">
        <v>5366</v>
      </c>
      <c r="D1532" s="626" t="s">
        <v>5369</v>
      </c>
      <c r="E1532" s="626" t="s">
        <v>5370</v>
      </c>
      <c r="F1532" s="629"/>
      <c r="G1532" s="629"/>
      <c r="H1532" s="629"/>
      <c r="I1532" s="629"/>
      <c r="J1532" s="629">
        <v>1</v>
      </c>
      <c r="K1532" s="629">
        <v>242.64</v>
      </c>
      <c r="L1532" s="629"/>
      <c r="M1532" s="629">
        <v>242.64</v>
      </c>
      <c r="N1532" s="629">
        <v>2</v>
      </c>
      <c r="O1532" s="629">
        <v>485.28</v>
      </c>
      <c r="P1532" s="642"/>
      <c r="Q1532" s="630">
        <v>242.64</v>
      </c>
    </row>
    <row r="1533" spans="1:17" ht="14.4" customHeight="1" x14ac:dyDescent="0.3">
      <c r="A1533" s="625" t="s">
        <v>6498</v>
      </c>
      <c r="B1533" s="626" t="s">
        <v>5360</v>
      </c>
      <c r="C1533" s="626" t="s">
        <v>5377</v>
      </c>
      <c r="D1533" s="626" t="s">
        <v>5382</v>
      </c>
      <c r="E1533" s="626" t="s">
        <v>5383</v>
      </c>
      <c r="F1533" s="629"/>
      <c r="G1533" s="629"/>
      <c r="H1533" s="629"/>
      <c r="I1533" s="629"/>
      <c r="J1533" s="629">
        <v>2</v>
      </c>
      <c r="K1533" s="629">
        <v>68</v>
      </c>
      <c r="L1533" s="629"/>
      <c r="M1533" s="629">
        <v>34</v>
      </c>
      <c r="N1533" s="629"/>
      <c r="O1533" s="629"/>
      <c r="P1533" s="642"/>
      <c r="Q1533" s="630"/>
    </row>
    <row r="1534" spans="1:17" ht="14.4" customHeight="1" x14ac:dyDescent="0.3">
      <c r="A1534" s="625" t="s">
        <v>6498</v>
      </c>
      <c r="B1534" s="626" t="s">
        <v>5360</v>
      </c>
      <c r="C1534" s="626" t="s">
        <v>5377</v>
      </c>
      <c r="D1534" s="626" t="s">
        <v>5498</v>
      </c>
      <c r="E1534" s="626" t="s">
        <v>5499</v>
      </c>
      <c r="F1534" s="629">
        <v>32</v>
      </c>
      <c r="G1534" s="629">
        <v>5856</v>
      </c>
      <c r="H1534" s="629">
        <v>1</v>
      </c>
      <c r="I1534" s="629">
        <v>183</v>
      </c>
      <c r="J1534" s="629">
        <v>142</v>
      </c>
      <c r="K1534" s="629">
        <v>26270</v>
      </c>
      <c r="L1534" s="629">
        <v>4.4859972677595632</v>
      </c>
      <c r="M1534" s="629">
        <v>185</v>
      </c>
      <c r="N1534" s="629">
        <v>133</v>
      </c>
      <c r="O1534" s="629">
        <v>24605</v>
      </c>
      <c r="P1534" s="642">
        <v>4.2016734972677598</v>
      </c>
      <c r="Q1534" s="630">
        <v>185</v>
      </c>
    </row>
    <row r="1535" spans="1:17" ht="14.4" customHeight="1" x14ac:dyDescent="0.3">
      <c r="A1535" s="625" t="s">
        <v>6498</v>
      </c>
      <c r="B1535" s="626" t="s">
        <v>5360</v>
      </c>
      <c r="C1535" s="626" t="s">
        <v>5377</v>
      </c>
      <c r="D1535" s="626" t="s">
        <v>5388</v>
      </c>
      <c r="E1535" s="626" t="s">
        <v>5389</v>
      </c>
      <c r="F1535" s="629"/>
      <c r="G1535" s="629"/>
      <c r="H1535" s="629"/>
      <c r="I1535" s="629"/>
      <c r="J1535" s="629">
        <v>1</v>
      </c>
      <c r="K1535" s="629">
        <v>333</v>
      </c>
      <c r="L1535" s="629"/>
      <c r="M1535" s="629">
        <v>333</v>
      </c>
      <c r="N1535" s="629">
        <v>1</v>
      </c>
      <c r="O1535" s="629">
        <v>335</v>
      </c>
      <c r="P1535" s="642"/>
      <c r="Q1535" s="630">
        <v>335</v>
      </c>
    </row>
    <row r="1536" spans="1:17" ht="14.4" customHeight="1" x14ac:dyDescent="0.3">
      <c r="A1536" s="625" t="s">
        <v>6498</v>
      </c>
      <c r="B1536" s="626" t="s">
        <v>5360</v>
      </c>
      <c r="C1536" s="626" t="s">
        <v>5377</v>
      </c>
      <c r="D1536" s="626" t="s">
        <v>5500</v>
      </c>
      <c r="E1536" s="626" t="s">
        <v>5501</v>
      </c>
      <c r="F1536" s="629">
        <v>1</v>
      </c>
      <c r="G1536" s="629">
        <v>850</v>
      </c>
      <c r="H1536" s="629">
        <v>1</v>
      </c>
      <c r="I1536" s="629">
        <v>850</v>
      </c>
      <c r="J1536" s="629">
        <v>8</v>
      </c>
      <c r="K1536" s="629">
        <v>6816</v>
      </c>
      <c r="L1536" s="629">
        <v>8.0188235294117653</v>
      </c>
      <c r="M1536" s="629">
        <v>852</v>
      </c>
      <c r="N1536" s="629">
        <v>41</v>
      </c>
      <c r="O1536" s="629">
        <v>28823</v>
      </c>
      <c r="P1536" s="642">
        <v>33.909411764705879</v>
      </c>
      <c r="Q1536" s="630">
        <v>703</v>
      </c>
    </row>
    <row r="1537" spans="1:17" ht="14.4" customHeight="1" x14ac:dyDescent="0.3">
      <c r="A1537" s="625" t="s">
        <v>6498</v>
      </c>
      <c r="B1537" s="626" t="s">
        <v>5360</v>
      </c>
      <c r="C1537" s="626" t="s">
        <v>5377</v>
      </c>
      <c r="D1537" s="626" t="s">
        <v>5394</v>
      </c>
      <c r="E1537" s="626" t="s">
        <v>5395</v>
      </c>
      <c r="F1537" s="629"/>
      <c r="G1537" s="629"/>
      <c r="H1537" s="629"/>
      <c r="I1537" s="629"/>
      <c r="J1537" s="629">
        <v>3</v>
      </c>
      <c r="K1537" s="629">
        <v>1812</v>
      </c>
      <c r="L1537" s="629"/>
      <c r="M1537" s="629">
        <v>604</v>
      </c>
      <c r="N1537" s="629">
        <v>4</v>
      </c>
      <c r="O1537" s="629">
        <v>2424</v>
      </c>
      <c r="P1537" s="642"/>
      <c r="Q1537" s="630">
        <v>606</v>
      </c>
    </row>
    <row r="1538" spans="1:17" ht="14.4" customHeight="1" x14ac:dyDescent="0.3">
      <c r="A1538" s="625" t="s">
        <v>6498</v>
      </c>
      <c r="B1538" s="626" t="s">
        <v>5360</v>
      </c>
      <c r="C1538" s="626" t="s">
        <v>5377</v>
      </c>
      <c r="D1538" s="626" t="s">
        <v>5515</v>
      </c>
      <c r="E1538" s="626" t="s">
        <v>5516</v>
      </c>
      <c r="F1538" s="629"/>
      <c r="G1538" s="629"/>
      <c r="H1538" s="629"/>
      <c r="I1538" s="629"/>
      <c r="J1538" s="629">
        <v>8</v>
      </c>
      <c r="K1538" s="629">
        <v>464</v>
      </c>
      <c r="L1538" s="629"/>
      <c r="M1538" s="629">
        <v>58</v>
      </c>
      <c r="N1538" s="629">
        <v>14</v>
      </c>
      <c r="O1538" s="629">
        <v>784</v>
      </c>
      <c r="P1538" s="642"/>
      <c r="Q1538" s="630">
        <v>56</v>
      </c>
    </row>
    <row r="1539" spans="1:17" ht="14.4" customHeight="1" x14ac:dyDescent="0.3">
      <c r="A1539" s="625" t="s">
        <v>6498</v>
      </c>
      <c r="B1539" s="626" t="s">
        <v>5360</v>
      </c>
      <c r="C1539" s="626" t="s">
        <v>5377</v>
      </c>
      <c r="D1539" s="626" t="s">
        <v>5400</v>
      </c>
      <c r="E1539" s="626" t="s">
        <v>5401</v>
      </c>
      <c r="F1539" s="629"/>
      <c r="G1539" s="629"/>
      <c r="H1539" s="629"/>
      <c r="I1539" s="629"/>
      <c r="J1539" s="629">
        <v>7</v>
      </c>
      <c r="K1539" s="629">
        <v>4424</v>
      </c>
      <c r="L1539" s="629"/>
      <c r="M1539" s="629">
        <v>632</v>
      </c>
      <c r="N1539" s="629">
        <v>7</v>
      </c>
      <c r="O1539" s="629">
        <v>4445</v>
      </c>
      <c r="P1539" s="642"/>
      <c r="Q1539" s="630">
        <v>635</v>
      </c>
    </row>
    <row r="1540" spans="1:17" ht="14.4" customHeight="1" x14ac:dyDescent="0.3">
      <c r="A1540" s="625" t="s">
        <v>6498</v>
      </c>
      <c r="B1540" s="626" t="s">
        <v>5360</v>
      </c>
      <c r="C1540" s="626" t="s">
        <v>5377</v>
      </c>
      <c r="D1540" s="626" t="s">
        <v>5404</v>
      </c>
      <c r="E1540" s="626" t="s">
        <v>5405</v>
      </c>
      <c r="F1540" s="629">
        <v>171</v>
      </c>
      <c r="G1540" s="629">
        <v>39330</v>
      </c>
      <c r="H1540" s="629">
        <v>1</v>
      </c>
      <c r="I1540" s="629">
        <v>230</v>
      </c>
      <c r="J1540" s="629">
        <v>913</v>
      </c>
      <c r="K1540" s="629">
        <v>210903</v>
      </c>
      <c r="L1540" s="629">
        <v>5.3623951182303582</v>
      </c>
      <c r="M1540" s="629">
        <v>231</v>
      </c>
      <c r="N1540" s="629">
        <v>1128</v>
      </c>
      <c r="O1540" s="629">
        <v>261696</v>
      </c>
      <c r="P1540" s="642">
        <v>6.6538520213577419</v>
      </c>
      <c r="Q1540" s="630">
        <v>232</v>
      </c>
    </row>
    <row r="1541" spans="1:17" ht="14.4" customHeight="1" x14ac:dyDescent="0.3">
      <c r="A1541" s="625" t="s">
        <v>6498</v>
      </c>
      <c r="B1541" s="626" t="s">
        <v>5360</v>
      </c>
      <c r="C1541" s="626" t="s">
        <v>5377</v>
      </c>
      <c r="D1541" s="626" t="s">
        <v>5406</v>
      </c>
      <c r="E1541" s="626" t="s">
        <v>5407</v>
      </c>
      <c r="F1541" s="629">
        <v>26</v>
      </c>
      <c r="G1541" s="629">
        <v>4446</v>
      </c>
      <c r="H1541" s="629">
        <v>1</v>
      </c>
      <c r="I1541" s="629">
        <v>171</v>
      </c>
      <c r="J1541" s="629">
        <v>63</v>
      </c>
      <c r="K1541" s="629">
        <v>10836</v>
      </c>
      <c r="L1541" s="629">
        <v>2.4372469635627532</v>
      </c>
      <c r="M1541" s="629">
        <v>172</v>
      </c>
      <c r="N1541" s="629">
        <v>49</v>
      </c>
      <c r="O1541" s="629">
        <v>8428</v>
      </c>
      <c r="P1541" s="642">
        <v>1.8956365272154745</v>
      </c>
      <c r="Q1541" s="630">
        <v>172</v>
      </c>
    </row>
    <row r="1542" spans="1:17" ht="14.4" customHeight="1" x14ac:dyDescent="0.3">
      <c r="A1542" s="625" t="s">
        <v>6498</v>
      </c>
      <c r="B1542" s="626" t="s">
        <v>5360</v>
      </c>
      <c r="C1542" s="626" t="s">
        <v>5377</v>
      </c>
      <c r="D1542" s="626" t="s">
        <v>5408</v>
      </c>
      <c r="E1542" s="626" t="s">
        <v>5409</v>
      </c>
      <c r="F1542" s="629">
        <v>846</v>
      </c>
      <c r="G1542" s="629">
        <v>67680</v>
      </c>
      <c r="H1542" s="629">
        <v>1</v>
      </c>
      <c r="I1542" s="629">
        <v>80</v>
      </c>
      <c r="J1542" s="629">
        <v>7943</v>
      </c>
      <c r="K1542" s="629">
        <v>643383</v>
      </c>
      <c r="L1542" s="629">
        <v>9.5062499999999996</v>
      </c>
      <c r="M1542" s="629">
        <v>81</v>
      </c>
      <c r="N1542" s="629">
        <v>9078</v>
      </c>
      <c r="O1542" s="629">
        <v>744396</v>
      </c>
      <c r="P1542" s="642">
        <v>10.998758865248227</v>
      </c>
      <c r="Q1542" s="630">
        <v>82</v>
      </c>
    </row>
    <row r="1543" spans="1:17" ht="14.4" customHeight="1" x14ac:dyDescent="0.3">
      <c r="A1543" s="625" t="s">
        <v>6498</v>
      </c>
      <c r="B1543" s="626" t="s">
        <v>5360</v>
      </c>
      <c r="C1543" s="626" t="s">
        <v>5377</v>
      </c>
      <c r="D1543" s="626" t="s">
        <v>5502</v>
      </c>
      <c r="E1543" s="626" t="s">
        <v>5503</v>
      </c>
      <c r="F1543" s="629">
        <v>374</v>
      </c>
      <c r="G1543" s="629">
        <v>195228</v>
      </c>
      <c r="H1543" s="629">
        <v>1</v>
      </c>
      <c r="I1543" s="629">
        <v>522</v>
      </c>
      <c r="J1543" s="629">
        <v>831</v>
      </c>
      <c r="K1543" s="629">
        <v>434613</v>
      </c>
      <c r="L1543" s="629">
        <v>2.2261816952486324</v>
      </c>
      <c r="M1543" s="629">
        <v>523</v>
      </c>
      <c r="N1543" s="629">
        <v>876</v>
      </c>
      <c r="O1543" s="629">
        <v>459024</v>
      </c>
      <c r="P1543" s="642">
        <v>2.3512201118691989</v>
      </c>
      <c r="Q1543" s="630">
        <v>524</v>
      </c>
    </row>
    <row r="1544" spans="1:17" ht="14.4" customHeight="1" x14ac:dyDescent="0.3">
      <c r="A1544" s="625" t="s">
        <v>6498</v>
      </c>
      <c r="B1544" s="626" t="s">
        <v>5360</v>
      </c>
      <c r="C1544" s="626" t="s">
        <v>5377</v>
      </c>
      <c r="D1544" s="626" t="s">
        <v>5504</v>
      </c>
      <c r="E1544" s="626" t="s">
        <v>5505</v>
      </c>
      <c r="F1544" s="629">
        <v>142</v>
      </c>
      <c r="G1544" s="629">
        <v>103944</v>
      </c>
      <c r="H1544" s="629">
        <v>1</v>
      </c>
      <c r="I1544" s="629">
        <v>732</v>
      </c>
      <c r="J1544" s="629">
        <v>297</v>
      </c>
      <c r="K1544" s="629">
        <v>217701</v>
      </c>
      <c r="L1544" s="629">
        <v>2.0944066035557607</v>
      </c>
      <c r="M1544" s="629">
        <v>733</v>
      </c>
      <c r="N1544" s="629">
        <v>305</v>
      </c>
      <c r="O1544" s="629">
        <v>223870</v>
      </c>
      <c r="P1544" s="642">
        <v>2.153755868544601</v>
      </c>
      <c r="Q1544" s="630">
        <v>734</v>
      </c>
    </row>
    <row r="1545" spans="1:17" ht="14.4" customHeight="1" x14ac:dyDescent="0.3">
      <c r="A1545" s="625" t="s">
        <v>6498</v>
      </c>
      <c r="B1545" s="626" t="s">
        <v>5360</v>
      </c>
      <c r="C1545" s="626" t="s">
        <v>5377</v>
      </c>
      <c r="D1545" s="626" t="s">
        <v>5414</v>
      </c>
      <c r="E1545" s="626" t="s">
        <v>5415</v>
      </c>
      <c r="F1545" s="629">
        <v>1</v>
      </c>
      <c r="G1545" s="629">
        <v>155</v>
      </c>
      <c r="H1545" s="629">
        <v>1</v>
      </c>
      <c r="I1545" s="629">
        <v>155</v>
      </c>
      <c r="J1545" s="629">
        <v>56</v>
      </c>
      <c r="K1545" s="629">
        <v>8736</v>
      </c>
      <c r="L1545" s="629">
        <v>56.361290322580643</v>
      </c>
      <c r="M1545" s="629">
        <v>156</v>
      </c>
      <c r="N1545" s="629"/>
      <c r="O1545" s="629"/>
      <c r="P1545" s="642"/>
      <c r="Q1545" s="630"/>
    </row>
    <row r="1546" spans="1:17" ht="14.4" customHeight="1" x14ac:dyDescent="0.3">
      <c r="A1546" s="625" t="s">
        <v>6498</v>
      </c>
      <c r="B1546" s="626" t="s">
        <v>5360</v>
      </c>
      <c r="C1546" s="626" t="s">
        <v>5377</v>
      </c>
      <c r="D1546" s="626" t="s">
        <v>5416</v>
      </c>
      <c r="E1546" s="626" t="s">
        <v>5417</v>
      </c>
      <c r="F1546" s="629"/>
      <c r="G1546" s="629"/>
      <c r="H1546" s="629"/>
      <c r="I1546" s="629"/>
      <c r="J1546" s="629">
        <v>25</v>
      </c>
      <c r="K1546" s="629">
        <v>12975</v>
      </c>
      <c r="L1546" s="629"/>
      <c r="M1546" s="629">
        <v>519</v>
      </c>
      <c r="N1546" s="629">
        <v>15</v>
      </c>
      <c r="O1546" s="629">
        <v>7800</v>
      </c>
      <c r="P1546" s="642"/>
      <c r="Q1546" s="630">
        <v>520</v>
      </c>
    </row>
    <row r="1547" spans="1:17" ht="14.4" customHeight="1" x14ac:dyDescent="0.3">
      <c r="A1547" s="625" t="s">
        <v>6498</v>
      </c>
      <c r="B1547" s="626" t="s">
        <v>5360</v>
      </c>
      <c r="C1547" s="626" t="s">
        <v>5377</v>
      </c>
      <c r="D1547" s="626" t="s">
        <v>5418</v>
      </c>
      <c r="E1547" s="626" t="s">
        <v>5407</v>
      </c>
      <c r="F1547" s="629">
        <v>68</v>
      </c>
      <c r="G1547" s="629">
        <v>13940</v>
      </c>
      <c r="H1547" s="629">
        <v>1</v>
      </c>
      <c r="I1547" s="629">
        <v>205</v>
      </c>
      <c r="J1547" s="629">
        <v>804</v>
      </c>
      <c r="K1547" s="629">
        <v>165624</v>
      </c>
      <c r="L1547" s="629">
        <v>11.881205164992826</v>
      </c>
      <c r="M1547" s="629">
        <v>206</v>
      </c>
      <c r="N1547" s="629">
        <v>964</v>
      </c>
      <c r="O1547" s="629">
        <v>199548</v>
      </c>
      <c r="P1547" s="642">
        <v>14.314777618364419</v>
      </c>
      <c r="Q1547" s="630">
        <v>207</v>
      </c>
    </row>
    <row r="1548" spans="1:17" ht="14.4" customHeight="1" x14ac:dyDescent="0.3">
      <c r="A1548" s="625" t="s">
        <v>6498</v>
      </c>
      <c r="B1548" s="626" t="s">
        <v>5360</v>
      </c>
      <c r="C1548" s="626" t="s">
        <v>5377</v>
      </c>
      <c r="D1548" s="626" t="s">
        <v>5419</v>
      </c>
      <c r="E1548" s="626" t="s">
        <v>5389</v>
      </c>
      <c r="F1548" s="629">
        <v>2</v>
      </c>
      <c r="G1548" s="629">
        <v>864</v>
      </c>
      <c r="H1548" s="629">
        <v>1</v>
      </c>
      <c r="I1548" s="629">
        <v>432</v>
      </c>
      <c r="J1548" s="629">
        <v>5</v>
      </c>
      <c r="K1548" s="629">
        <v>2175</v>
      </c>
      <c r="L1548" s="629">
        <v>2.5173611111111112</v>
      </c>
      <c r="M1548" s="629">
        <v>435</v>
      </c>
      <c r="N1548" s="629">
        <v>8</v>
      </c>
      <c r="O1548" s="629">
        <v>3512</v>
      </c>
      <c r="P1548" s="642">
        <v>4.0648148148148149</v>
      </c>
      <c r="Q1548" s="630">
        <v>439</v>
      </c>
    </row>
    <row r="1549" spans="1:17" ht="14.4" customHeight="1" x14ac:dyDescent="0.3">
      <c r="A1549" s="625" t="s">
        <v>6498</v>
      </c>
      <c r="B1549" s="626" t="s">
        <v>5360</v>
      </c>
      <c r="C1549" s="626" t="s">
        <v>5377</v>
      </c>
      <c r="D1549" s="626" t="s">
        <v>5420</v>
      </c>
      <c r="E1549" s="626" t="s">
        <v>5421</v>
      </c>
      <c r="F1549" s="629">
        <v>8</v>
      </c>
      <c r="G1549" s="629">
        <v>2352</v>
      </c>
      <c r="H1549" s="629">
        <v>1</v>
      </c>
      <c r="I1549" s="629">
        <v>294</v>
      </c>
      <c r="J1549" s="629">
        <v>7</v>
      </c>
      <c r="K1549" s="629">
        <v>2065</v>
      </c>
      <c r="L1549" s="629">
        <v>0.87797619047619047</v>
      </c>
      <c r="M1549" s="629">
        <v>295</v>
      </c>
      <c r="N1549" s="629">
        <v>15</v>
      </c>
      <c r="O1549" s="629">
        <v>4440</v>
      </c>
      <c r="P1549" s="642">
        <v>1.8877551020408163</v>
      </c>
      <c r="Q1549" s="630">
        <v>296</v>
      </c>
    </row>
    <row r="1550" spans="1:17" ht="14.4" customHeight="1" x14ac:dyDescent="0.3">
      <c r="A1550" s="625" t="s">
        <v>6498</v>
      </c>
      <c r="B1550" s="626" t="s">
        <v>5360</v>
      </c>
      <c r="C1550" s="626" t="s">
        <v>5377</v>
      </c>
      <c r="D1550" s="626" t="s">
        <v>5422</v>
      </c>
      <c r="E1550" s="626" t="s">
        <v>5423</v>
      </c>
      <c r="F1550" s="629">
        <v>3</v>
      </c>
      <c r="G1550" s="629">
        <v>954</v>
      </c>
      <c r="H1550" s="629">
        <v>1</v>
      </c>
      <c r="I1550" s="629">
        <v>318</v>
      </c>
      <c r="J1550" s="629"/>
      <c r="K1550" s="629"/>
      <c r="L1550" s="629"/>
      <c r="M1550" s="629"/>
      <c r="N1550" s="629"/>
      <c r="O1550" s="629"/>
      <c r="P1550" s="642"/>
      <c r="Q1550" s="630"/>
    </row>
    <row r="1551" spans="1:17" ht="14.4" customHeight="1" x14ac:dyDescent="0.3">
      <c r="A1551" s="625" t="s">
        <v>6498</v>
      </c>
      <c r="B1551" s="626" t="s">
        <v>5360</v>
      </c>
      <c r="C1551" s="626" t="s">
        <v>5377</v>
      </c>
      <c r="D1551" s="626" t="s">
        <v>5424</v>
      </c>
      <c r="E1551" s="626" t="s">
        <v>5415</v>
      </c>
      <c r="F1551" s="629">
        <v>8</v>
      </c>
      <c r="G1551" s="629">
        <v>616</v>
      </c>
      <c r="H1551" s="629">
        <v>1</v>
      </c>
      <c r="I1551" s="629">
        <v>77</v>
      </c>
      <c r="J1551" s="629">
        <v>53</v>
      </c>
      <c r="K1551" s="629">
        <v>4134</v>
      </c>
      <c r="L1551" s="629">
        <v>6.7110389610389607</v>
      </c>
      <c r="M1551" s="629">
        <v>78</v>
      </c>
      <c r="N1551" s="629"/>
      <c r="O1551" s="629"/>
      <c r="P1551" s="642"/>
      <c r="Q1551" s="630"/>
    </row>
    <row r="1552" spans="1:17" ht="14.4" customHeight="1" x14ac:dyDescent="0.3">
      <c r="A1552" s="625" t="s">
        <v>6498</v>
      </c>
      <c r="B1552" s="626" t="s">
        <v>5360</v>
      </c>
      <c r="C1552" s="626" t="s">
        <v>5377</v>
      </c>
      <c r="D1552" s="626" t="s">
        <v>5425</v>
      </c>
      <c r="E1552" s="626" t="s">
        <v>5421</v>
      </c>
      <c r="F1552" s="629">
        <v>3</v>
      </c>
      <c r="G1552" s="629">
        <v>1080</v>
      </c>
      <c r="H1552" s="629">
        <v>1</v>
      </c>
      <c r="I1552" s="629">
        <v>360</v>
      </c>
      <c r="J1552" s="629">
        <v>4</v>
      </c>
      <c r="K1552" s="629">
        <v>1448</v>
      </c>
      <c r="L1552" s="629">
        <v>1.3407407407407408</v>
      </c>
      <c r="M1552" s="629">
        <v>362</v>
      </c>
      <c r="N1552" s="629">
        <v>19</v>
      </c>
      <c r="O1552" s="629">
        <v>6935</v>
      </c>
      <c r="P1552" s="642">
        <v>6.4212962962962967</v>
      </c>
      <c r="Q1552" s="630">
        <v>365</v>
      </c>
    </row>
    <row r="1553" spans="1:17" ht="14.4" customHeight="1" x14ac:dyDescent="0.3">
      <c r="A1553" s="625" t="s">
        <v>6498</v>
      </c>
      <c r="B1553" s="626" t="s">
        <v>5360</v>
      </c>
      <c r="C1553" s="626" t="s">
        <v>5377</v>
      </c>
      <c r="D1553" s="626" t="s">
        <v>5426</v>
      </c>
      <c r="E1553" s="626" t="s">
        <v>5427</v>
      </c>
      <c r="F1553" s="629">
        <v>7</v>
      </c>
      <c r="G1553" s="629">
        <v>3836</v>
      </c>
      <c r="H1553" s="629">
        <v>1</v>
      </c>
      <c r="I1553" s="629">
        <v>548</v>
      </c>
      <c r="J1553" s="629">
        <v>13</v>
      </c>
      <c r="K1553" s="629">
        <v>7150</v>
      </c>
      <c r="L1553" s="629">
        <v>1.8639207507820648</v>
      </c>
      <c r="M1553" s="629">
        <v>550</v>
      </c>
      <c r="N1553" s="629">
        <v>19</v>
      </c>
      <c r="O1553" s="629">
        <v>10507</v>
      </c>
      <c r="P1553" s="642">
        <v>2.7390510948905109</v>
      </c>
      <c r="Q1553" s="630">
        <v>553</v>
      </c>
    </row>
    <row r="1554" spans="1:17" ht="14.4" customHeight="1" x14ac:dyDescent="0.3">
      <c r="A1554" s="625" t="s">
        <v>6498</v>
      </c>
      <c r="B1554" s="626" t="s">
        <v>5360</v>
      </c>
      <c r="C1554" s="626" t="s">
        <v>5377</v>
      </c>
      <c r="D1554" s="626" t="s">
        <v>5428</v>
      </c>
      <c r="E1554" s="626" t="s">
        <v>5427</v>
      </c>
      <c r="F1554" s="629">
        <v>10</v>
      </c>
      <c r="G1554" s="629">
        <v>4820</v>
      </c>
      <c r="H1554" s="629">
        <v>1</v>
      </c>
      <c r="I1554" s="629">
        <v>482</v>
      </c>
      <c r="J1554" s="629">
        <v>23</v>
      </c>
      <c r="K1554" s="629">
        <v>11109</v>
      </c>
      <c r="L1554" s="629">
        <v>2.304771784232365</v>
      </c>
      <c r="M1554" s="629">
        <v>483</v>
      </c>
      <c r="N1554" s="629">
        <v>26</v>
      </c>
      <c r="O1554" s="629">
        <v>12584</v>
      </c>
      <c r="P1554" s="642">
        <v>2.6107883817427386</v>
      </c>
      <c r="Q1554" s="630">
        <v>484</v>
      </c>
    </row>
    <row r="1555" spans="1:17" ht="14.4" customHeight="1" x14ac:dyDescent="0.3">
      <c r="A1555" s="625" t="s">
        <v>6498</v>
      </c>
      <c r="B1555" s="626" t="s">
        <v>5360</v>
      </c>
      <c r="C1555" s="626" t="s">
        <v>5377</v>
      </c>
      <c r="D1555" s="626" t="s">
        <v>5429</v>
      </c>
      <c r="E1555" s="626" t="s">
        <v>5430</v>
      </c>
      <c r="F1555" s="629">
        <v>1</v>
      </c>
      <c r="G1555" s="629">
        <v>598</v>
      </c>
      <c r="H1555" s="629">
        <v>1</v>
      </c>
      <c r="I1555" s="629">
        <v>598</v>
      </c>
      <c r="J1555" s="629">
        <v>6</v>
      </c>
      <c r="K1555" s="629">
        <v>3594</v>
      </c>
      <c r="L1555" s="629">
        <v>6.0100334448160533</v>
      </c>
      <c r="M1555" s="629">
        <v>599</v>
      </c>
      <c r="N1555" s="629">
        <v>4</v>
      </c>
      <c r="O1555" s="629">
        <v>2404</v>
      </c>
      <c r="P1555" s="642">
        <v>4.0200668896321075</v>
      </c>
      <c r="Q1555" s="630">
        <v>601</v>
      </c>
    </row>
    <row r="1556" spans="1:17" ht="14.4" customHeight="1" x14ac:dyDescent="0.3">
      <c r="A1556" s="625" t="s">
        <v>6498</v>
      </c>
      <c r="B1556" s="626" t="s">
        <v>5360</v>
      </c>
      <c r="C1556" s="626" t="s">
        <v>5377</v>
      </c>
      <c r="D1556" s="626" t="s">
        <v>5517</v>
      </c>
      <c r="E1556" s="626" t="s">
        <v>5417</v>
      </c>
      <c r="F1556" s="629">
        <v>11</v>
      </c>
      <c r="G1556" s="629">
        <v>6424</v>
      </c>
      <c r="H1556" s="629">
        <v>1</v>
      </c>
      <c r="I1556" s="629">
        <v>584</v>
      </c>
      <c r="J1556" s="629">
        <v>41</v>
      </c>
      <c r="K1556" s="629">
        <v>24026</v>
      </c>
      <c r="L1556" s="629">
        <v>3.7400373599003736</v>
      </c>
      <c r="M1556" s="629">
        <v>586</v>
      </c>
      <c r="N1556" s="629">
        <v>61</v>
      </c>
      <c r="O1556" s="629">
        <v>35929</v>
      </c>
      <c r="P1556" s="642">
        <v>5.5929327521793279</v>
      </c>
      <c r="Q1556" s="630">
        <v>589</v>
      </c>
    </row>
    <row r="1557" spans="1:17" ht="14.4" customHeight="1" x14ac:dyDescent="0.3">
      <c r="A1557" s="625" t="s">
        <v>6498</v>
      </c>
      <c r="B1557" s="626" t="s">
        <v>5360</v>
      </c>
      <c r="C1557" s="626" t="s">
        <v>5377</v>
      </c>
      <c r="D1557" s="626" t="s">
        <v>5506</v>
      </c>
      <c r="E1557" s="626" t="s">
        <v>5417</v>
      </c>
      <c r="F1557" s="629">
        <v>15</v>
      </c>
      <c r="G1557" s="629">
        <v>11940</v>
      </c>
      <c r="H1557" s="629">
        <v>1</v>
      </c>
      <c r="I1557" s="629">
        <v>796</v>
      </c>
      <c r="J1557" s="629">
        <v>165</v>
      </c>
      <c r="K1557" s="629">
        <v>131670</v>
      </c>
      <c r="L1557" s="629">
        <v>11.027638190954773</v>
      </c>
      <c r="M1557" s="629">
        <v>798</v>
      </c>
      <c r="N1557" s="629">
        <v>211</v>
      </c>
      <c r="O1557" s="629">
        <v>169011</v>
      </c>
      <c r="P1557" s="642">
        <v>14.155025125628141</v>
      </c>
      <c r="Q1557" s="630">
        <v>801</v>
      </c>
    </row>
    <row r="1558" spans="1:17" ht="14.4" customHeight="1" x14ac:dyDescent="0.3">
      <c r="A1558" s="625" t="s">
        <v>6498</v>
      </c>
      <c r="B1558" s="626" t="s">
        <v>5360</v>
      </c>
      <c r="C1558" s="626" t="s">
        <v>5377</v>
      </c>
      <c r="D1558" s="626" t="s">
        <v>5431</v>
      </c>
      <c r="E1558" s="626" t="s">
        <v>5432</v>
      </c>
      <c r="F1558" s="629">
        <v>8</v>
      </c>
      <c r="G1558" s="629">
        <v>920</v>
      </c>
      <c r="H1558" s="629">
        <v>1</v>
      </c>
      <c r="I1558" s="629">
        <v>115</v>
      </c>
      <c r="J1558" s="629">
        <v>66</v>
      </c>
      <c r="K1558" s="629">
        <v>7656</v>
      </c>
      <c r="L1558" s="629">
        <v>8.3217391304347821</v>
      </c>
      <c r="M1558" s="629">
        <v>116</v>
      </c>
      <c r="N1558" s="629">
        <v>188</v>
      </c>
      <c r="O1558" s="629">
        <v>21808</v>
      </c>
      <c r="P1558" s="642">
        <v>23.704347826086956</v>
      </c>
      <c r="Q1558" s="630">
        <v>116</v>
      </c>
    </row>
    <row r="1559" spans="1:17" ht="14.4" customHeight="1" x14ac:dyDescent="0.3">
      <c r="A1559" s="625" t="s">
        <v>6498</v>
      </c>
      <c r="B1559" s="626" t="s">
        <v>5360</v>
      </c>
      <c r="C1559" s="626" t="s">
        <v>5377</v>
      </c>
      <c r="D1559" s="626" t="s">
        <v>5507</v>
      </c>
      <c r="E1559" s="626" t="s">
        <v>5508</v>
      </c>
      <c r="F1559" s="629">
        <v>2</v>
      </c>
      <c r="G1559" s="629">
        <v>200</v>
      </c>
      <c r="H1559" s="629">
        <v>1</v>
      </c>
      <c r="I1559" s="629">
        <v>100</v>
      </c>
      <c r="J1559" s="629">
        <v>116</v>
      </c>
      <c r="K1559" s="629">
        <v>11600</v>
      </c>
      <c r="L1559" s="629">
        <v>58</v>
      </c>
      <c r="M1559" s="629">
        <v>100</v>
      </c>
      <c r="N1559" s="629">
        <v>112</v>
      </c>
      <c r="O1559" s="629">
        <v>11200</v>
      </c>
      <c r="P1559" s="642">
        <v>56</v>
      </c>
      <c r="Q1559" s="630">
        <v>100</v>
      </c>
    </row>
    <row r="1560" spans="1:17" ht="14.4" customHeight="1" x14ac:dyDescent="0.3">
      <c r="A1560" s="625" t="s">
        <v>6498</v>
      </c>
      <c r="B1560" s="626" t="s">
        <v>5360</v>
      </c>
      <c r="C1560" s="626" t="s">
        <v>5377</v>
      </c>
      <c r="D1560" s="626" t="s">
        <v>5433</v>
      </c>
      <c r="E1560" s="626" t="s">
        <v>5434</v>
      </c>
      <c r="F1560" s="629">
        <v>9</v>
      </c>
      <c r="G1560" s="629">
        <v>6075</v>
      </c>
      <c r="H1560" s="629">
        <v>1</v>
      </c>
      <c r="I1560" s="629">
        <v>675</v>
      </c>
      <c r="J1560" s="629">
        <v>8</v>
      </c>
      <c r="K1560" s="629">
        <v>5408</v>
      </c>
      <c r="L1560" s="629">
        <v>0.89020576131687246</v>
      </c>
      <c r="M1560" s="629">
        <v>676</v>
      </c>
      <c r="N1560" s="629">
        <v>21</v>
      </c>
      <c r="O1560" s="629">
        <v>14217</v>
      </c>
      <c r="P1560" s="642">
        <v>2.3402469135802471</v>
      </c>
      <c r="Q1560" s="630">
        <v>677</v>
      </c>
    </row>
    <row r="1561" spans="1:17" ht="14.4" customHeight="1" x14ac:dyDescent="0.3">
      <c r="A1561" s="625" t="s">
        <v>6498</v>
      </c>
      <c r="B1561" s="626" t="s">
        <v>5360</v>
      </c>
      <c r="C1561" s="626" t="s">
        <v>5377</v>
      </c>
      <c r="D1561" s="626" t="s">
        <v>5509</v>
      </c>
      <c r="E1561" s="626" t="s">
        <v>5505</v>
      </c>
      <c r="F1561" s="629">
        <v>221</v>
      </c>
      <c r="G1561" s="629">
        <v>204204</v>
      </c>
      <c r="H1561" s="629">
        <v>1</v>
      </c>
      <c r="I1561" s="629">
        <v>924</v>
      </c>
      <c r="J1561" s="629">
        <v>4431</v>
      </c>
      <c r="K1561" s="629">
        <v>4103106</v>
      </c>
      <c r="L1561" s="629">
        <v>20.093171534348006</v>
      </c>
      <c r="M1561" s="629">
        <v>926</v>
      </c>
      <c r="N1561" s="629">
        <v>5189</v>
      </c>
      <c r="O1561" s="629">
        <v>4820581</v>
      </c>
      <c r="P1561" s="642">
        <v>23.606692327280562</v>
      </c>
      <c r="Q1561" s="630">
        <v>929</v>
      </c>
    </row>
    <row r="1562" spans="1:17" ht="14.4" customHeight="1" x14ac:dyDescent="0.3">
      <c r="A1562" s="625" t="s">
        <v>6498</v>
      </c>
      <c r="B1562" s="626" t="s">
        <v>5360</v>
      </c>
      <c r="C1562" s="626" t="s">
        <v>5377</v>
      </c>
      <c r="D1562" s="626" t="s">
        <v>5435</v>
      </c>
      <c r="E1562" s="626" t="s">
        <v>5395</v>
      </c>
      <c r="F1562" s="629"/>
      <c r="G1562" s="629"/>
      <c r="H1562" s="629"/>
      <c r="I1562" s="629"/>
      <c r="J1562" s="629">
        <v>3</v>
      </c>
      <c r="K1562" s="629">
        <v>1554</v>
      </c>
      <c r="L1562" s="629"/>
      <c r="M1562" s="629">
        <v>518</v>
      </c>
      <c r="N1562" s="629">
        <v>2</v>
      </c>
      <c r="O1562" s="629">
        <v>1040</v>
      </c>
      <c r="P1562" s="642"/>
      <c r="Q1562" s="630">
        <v>520</v>
      </c>
    </row>
    <row r="1563" spans="1:17" ht="14.4" customHeight="1" x14ac:dyDescent="0.3">
      <c r="A1563" s="625" t="s">
        <v>6498</v>
      </c>
      <c r="B1563" s="626" t="s">
        <v>5360</v>
      </c>
      <c r="C1563" s="626" t="s">
        <v>5377</v>
      </c>
      <c r="D1563" s="626" t="s">
        <v>5438</v>
      </c>
      <c r="E1563" s="626" t="s">
        <v>5439</v>
      </c>
      <c r="F1563" s="629">
        <v>1</v>
      </c>
      <c r="G1563" s="629">
        <v>747</v>
      </c>
      <c r="H1563" s="629">
        <v>1</v>
      </c>
      <c r="I1563" s="629">
        <v>747</v>
      </c>
      <c r="J1563" s="629">
        <v>1</v>
      </c>
      <c r="K1563" s="629">
        <v>748</v>
      </c>
      <c r="L1563" s="629">
        <v>1.0013386880856761</v>
      </c>
      <c r="M1563" s="629">
        <v>748</v>
      </c>
      <c r="N1563" s="629">
        <v>2</v>
      </c>
      <c r="O1563" s="629">
        <v>1498</v>
      </c>
      <c r="P1563" s="642">
        <v>2.0053547523427042</v>
      </c>
      <c r="Q1563" s="630">
        <v>749</v>
      </c>
    </row>
    <row r="1564" spans="1:17" ht="14.4" customHeight="1" x14ac:dyDescent="0.3">
      <c r="A1564" s="625" t="s">
        <v>6498</v>
      </c>
      <c r="B1564" s="626" t="s">
        <v>5360</v>
      </c>
      <c r="C1564" s="626" t="s">
        <v>5377</v>
      </c>
      <c r="D1564" s="626" t="s">
        <v>5510</v>
      </c>
      <c r="E1564" s="626" t="s">
        <v>5505</v>
      </c>
      <c r="F1564" s="629">
        <v>13</v>
      </c>
      <c r="G1564" s="629">
        <v>11154</v>
      </c>
      <c r="H1564" s="629">
        <v>1</v>
      </c>
      <c r="I1564" s="629">
        <v>858</v>
      </c>
      <c r="J1564" s="629">
        <v>73</v>
      </c>
      <c r="K1564" s="629">
        <v>62707</v>
      </c>
      <c r="L1564" s="629">
        <v>5.6219293526985838</v>
      </c>
      <c r="M1564" s="629">
        <v>859</v>
      </c>
      <c r="N1564" s="629">
        <v>31</v>
      </c>
      <c r="O1564" s="629">
        <v>26660</v>
      </c>
      <c r="P1564" s="642">
        <v>2.3901739286354671</v>
      </c>
      <c r="Q1564" s="630">
        <v>860</v>
      </c>
    </row>
    <row r="1565" spans="1:17" ht="14.4" customHeight="1" x14ac:dyDescent="0.3">
      <c r="A1565" s="625" t="s">
        <v>6498</v>
      </c>
      <c r="B1565" s="626" t="s">
        <v>5360</v>
      </c>
      <c r="C1565" s="626" t="s">
        <v>5377</v>
      </c>
      <c r="D1565" s="626" t="s">
        <v>5511</v>
      </c>
      <c r="E1565" s="626" t="s">
        <v>5505</v>
      </c>
      <c r="F1565" s="629">
        <v>11</v>
      </c>
      <c r="G1565" s="629">
        <v>11077</v>
      </c>
      <c r="H1565" s="629">
        <v>1</v>
      </c>
      <c r="I1565" s="629">
        <v>1007</v>
      </c>
      <c r="J1565" s="629">
        <v>759</v>
      </c>
      <c r="K1565" s="629">
        <v>765831</v>
      </c>
      <c r="L1565" s="629">
        <v>69.137040714995038</v>
      </c>
      <c r="M1565" s="629">
        <v>1009</v>
      </c>
      <c r="N1565" s="629">
        <v>845</v>
      </c>
      <c r="O1565" s="629">
        <v>855140</v>
      </c>
      <c r="P1565" s="642">
        <v>77.199602780536253</v>
      </c>
      <c r="Q1565" s="630">
        <v>1012</v>
      </c>
    </row>
    <row r="1566" spans="1:17" ht="14.4" customHeight="1" x14ac:dyDescent="0.3">
      <c r="A1566" s="625" t="s">
        <v>6498</v>
      </c>
      <c r="B1566" s="626" t="s">
        <v>5360</v>
      </c>
      <c r="C1566" s="626" t="s">
        <v>5377</v>
      </c>
      <c r="D1566" s="626" t="s">
        <v>5512</v>
      </c>
      <c r="E1566" s="626" t="s">
        <v>5505</v>
      </c>
      <c r="F1566" s="629">
        <v>461</v>
      </c>
      <c r="G1566" s="629">
        <v>367878</v>
      </c>
      <c r="H1566" s="629">
        <v>1</v>
      </c>
      <c r="I1566" s="629">
        <v>798</v>
      </c>
      <c r="J1566" s="629">
        <v>2506</v>
      </c>
      <c r="K1566" s="629">
        <v>2004800</v>
      </c>
      <c r="L1566" s="629">
        <v>5.4496327586863034</v>
      </c>
      <c r="M1566" s="629">
        <v>800</v>
      </c>
      <c r="N1566" s="629">
        <v>2724</v>
      </c>
      <c r="O1566" s="629">
        <v>2187372</v>
      </c>
      <c r="P1566" s="642">
        <v>5.9459168528697015</v>
      </c>
      <c r="Q1566" s="630">
        <v>803</v>
      </c>
    </row>
    <row r="1567" spans="1:17" ht="14.4" customHeight="1" x14ac:dyDescent="0.3">
      <c r="A1567" s="625" t="s">
        <v>6498</v>
      </c>
      <c r="B1567" s="626" t="s">
        <v>5360</v>
      </c>
      <c r="C1567" s="626" t="s">
        <v>5377</v>
      </c>
      <c r="D1567" s="626" t="s">
        <v>5444</v>
      </c>
      <c r="E1567" s="626" t="s">
        <v>5434</v>
      </c>
      <c r="F1567" s="629"/>
      <c r="G1567" s="629"/>
      <c r="H1567" s="629"/>
      <c r="I1567" s="629"/>
      <c r="J1567" s="629">
        <v>13</v>
      </c>
      <c r="K1567" s="629">
        <v>9659</v>
      </c>
      <c r="L1567" s="629"/>
      <c r="M1567" s="629">
        <v>743</v>
      </c>
      <c r="N1567" s="629">
        <v>79</v>
      </c>
      <c r="O1567" s="629">
        <v>58934</v>
      </c>
      <c r="P1567" s="642"/>
      <c r="Q1567" s="630">
        <v>746</v>
      </c>
    </row>
    <row r="1568" spans="1:17" ht="14.4" customHeight="1" x14ac:dyDescent="0.3">
      <c r="A1568" s="625" t="s">
        <v>6498</v>
      </c>
      <c r="B1568" s="626" t="s">
        <v>5360</v>
      </c>
      <c r="C1568" s="626" t="s">
        <v>5377</v>
      </c>
      <c r="D1568" s="626" t="s">
        <v>5529</v>
      </c>
      <c r="E1568" s="626" t="s">
        <v>5530</v>
      </c>
      <c r="F1568" s="629">
        <v>1</v>
      </c>
      <c r="G1568" s="629">
        <v>337</v>
      </c>
      <c r="H1568" s="629">
        <v>1</v>
      </c>
      <c r="I1568" s="629">
        <v>337</v>
      </c>
      <c r="J1568" s="629">
        <v>8</v>
      </c>
      <c r="K1568" s="629">
        <v>2704</v>
      </c>
      <c r="L1568" s="629">
        <v>8.0237388724035608</v>
      </c>
      <c r="M1568" s="629">
        <v>338</v>
      </c>
      <c r="N1568" s="629">
        <v>14</v>
      </c>
      <c r="O1568" s="629">
        <v>4760</v>
      </c>
      <c r="P1568" s="642">
        <v>14.124629080118694</v>
      </c>
      <c r="Q1568" s="630">
        <v>340</v>
      </c>
    </row>
    <row r="1569" spans="1:17" ht="14.4" customHeight="1" x14ac:dyDescent="0.3">
      <c r="A1569" s="625" t="s">
        <v>6498</v>
      </c>
      <c r="B1569" s="626" t="s">
        <v>5360</v>
      </c>
      <c r="C1569" s="626" t="s">
        <v>5377</v>
      </c>
      <c r="D1569" s="626" t="s">
        <v>5446</v>
      </c>
      <c r="E1569" s="626" t="s">
        <v>5447</v>
      </c>
      <c r="F1569" s="629">
        <v>10</v>
      </c>
      <c r="G1569" s="629">
        <v>1100</v>
      </c>
      <c r="H1569" s="629">
        <v>1</v>
      </c>
      <c r="I1569" s="629">
        <v>110</v>
      </c>
      <c r="J1569" s="629">
        <v>8</v>
      </c>
      <c r="K1569" s="629">
        <v>888</v>
      </c>
      <c r="L1569" s="629">
        <v>0.80727272727272725</v>
      </c>
      <c r="M1569" s="629">
        <v>111</v>
      </c>
      <c r="N1569" s="629">
        <v>14</v>
      </c>
      <c r="O1569" s="629">
        <v>1568</v>
      </c>
      <c r="P1569" s="642">
        <v>1.4254545454545455</v>
      </c>
      <c r="Q1569" s="630">
        <v>112</v>
      </c>
    </row>
    <row r="1570" spans="1:17" ht="14.4" customHeight="1" x14ac:dyDescent="0.3">
      <c r="A1570" s="625" t="s">
        <v>6498</v>
      </c>
      <c r="B1570" s="626" t="s">
        <v>5360</v>
      </c>
      <c r="C1570" s="626" t="s">
        <v>5377</v>
      </c>
      <c r="D1570" s="626" t="s">
        <v>5448</v>
      </c>
      <c r="E1570" s="626" t="s">
        <v>5449</v>
      </c>
      <c r="F1570" s="629"/>
      <c r="G1570" s="629"/>
      <c r="H1570" s="629"/>
      <c r="I1570" s="629"/>
      <c r="J1570" s="629"/>
      <c r="K1570" s="629"/>
      <c r="L1570" s="629"/>
      <c r="M1570" s="629"/>
      <c r="N1570" s="629">
        <v>1</v>
      </c>
      <c r="O1570" s="629">
        <v>362</v>
      </c>
      <c r="P1570" s="642"/>
      <c r="Q1570" s="630">
        <v>362</v>
      </c>
    </row>
    <row r="1571" spans="1:17" ht="14.4" customHeight="1" x14ac:dyDescent="0.3">
      <c r="A1571" s="625" t="s">
        <v>6498</v>
      </c>
      <c r="B1571" s="626" t="s">
        <v>5360</v>
      </c>
      <c r="C1571" s="626" t="s">
        <v>5377</v>
      </c>
      <c r="D1571" s="626" t="s">
        <v>5450</v>
      </c>
      <c r="E1571" s="626" t="s">
        <v>5449</v>
      </c>
      <c r="F1571" s="629"/>
      <c r="G1571" s="629"/>
      <c r="H1571" s="629"/>
      <c r="I1571" s="629"/>
      <c r="J1571" s="629">
        <v>1</v>
      </c>
      <c r="K1571" s="629">
        <v>428</v>
      </c>
      <c r="L1571" s="629"/>
      <c r="M1571" s="629">
        <v>428</v>
      </c>
      <c r="N1571" s="629">
        <v>1</v>
      </c>
      <c r="O1571" s="629">
        <v>431</v>
      </c>
      <c r="P1571" s="642"/>
      <c r="Q1571" s="630">
        <v>431</v>
      </c>
    </row>
    <row r="1572" spans="1:17" ht="14.4" customHeight="1" x14ac:dyDescent="0.3">
      <c r="A1572" s="625" t="s">
        <v>6498</v>
      </c>
      <c r="B1572" s="626" t="s">
        <v>5360</v>
      </c>
      <c r="C1572" s="626" t="s">
        <v>5377</v>
      </c>
      <c r="D1572" s="626" t="s">
        <v>5513</v>
      </c>
      <c r="E1572" s="626" t="s">
        <v>5430</v>
      </c>
      <c r="F1572" s="629">
        <v>7</v>
      </c>
      <c r="G1572" s="629">
        <v>4886</v>
      </c>
      <c r="H1572" s="629">
        <v>1</v>
      </c>
      <c r="I1572" s="629">
        <v>698</v>
      </c>
      <c r="J1572" s="629">
        <v>121</v>
      </c>
      <c r="K1572" s="629">
        <v>84821</v>
      </c>
      <c r="L1572" s="629">
        <v>17.360008186655751</v>
      </c>
      <c r="M1572" s="629">
        <v>701</v>
      </c>
      <c r="N1572" s="629">
        <v>152</v>
      </c>
      <c r="O1572" s="629">
        <v>107160</v>
      </c>
      <c r="P1572" s="642">
        <v>21.932050757265657</v>
      </c>
      <c r="Q1572" s="630">
        <v>705</v>
      </c>
    </row>
    <row r="1573" spans="1:17" ht="14.4" customHeight="1" x14ac:dyDescent="0.3">
      <c r="A1573" s="625" t="s">
        <v>6498</v>
      </c>
      <c r="B1573" s="626" t="s">
        <v>5360</v>
      </c>
      <c r="C1573" s="626" t="s">
        <v>5377</v>
      </c>
      <c r="D1573" s="626" t="s">
        <v>5531</v>
      </c>
      <c r="E1573" s="626" t="s">
        <v>5532</v>
      </c>
      <c r="F1573" s="629">
        <v>1</v>
      </c>
      <c r="G1573" s="629">
        <v>1363</v>
      </c>
      <c r="H1573" s="629">
        <v>1</v>
      </c>
      <c r="I1573" s="629">
        <v>1363</v>
      </c>
      <c r="J1573" s="629">
        <v>1</v>
      </c>
      <c r="K1573" s="629">
        <v>1364</v>
      </c>
      <c r="L1573" s="629">
        <v>1.0007336757153338</v>
      </c>
      <c r="M1573" s="629">
        <v>1364</v>
      </c>
      <c r="N1573" s="629">
        <v>8</v>
      </c>
      <c r="O1573" s="629">
        <v>10928</v>
      </c>
      <c r="P1573" s="642">
        <v>8.0176082171680125</v>
      </c>
      <c r="Q1573" s="630">
        <v>1366</v>
      </c>
    </row>
    <row r="1574" spans="1:17" ht="14.4" customHeight="1" x14ac:dyDescent="0.3">
      <c r="A1574" s="625" t="s">
        <v>6498</v>
      </c>
      <c r="B1574" s="626" t="s">
        <v>5360</v>
      </c>
      <c r="C1574" s="626" t="s">
        <v>5377</v>
      </c>
      <c r="D1574" s="626" t="s">
        <v>5453</v>
      </c>
      <c r="E1574" s="626" t="s">
        <v>5439</v>
      </c>
      <c r="F1574" s="629">
        <v>2</v>
      </c>
      <c r="G1574" s="629">
        <v>1626</v>
      </c>
      <c r="H1574" s="629">
        <v>1</v>
      </c>
      <c r="I1574" s="629">
        <v>813</v>
      </c>
      <c r="J1574" s="629">
        <v>95</v>
      </c>
      <c r="K1574" s="629">
        <v>77425</v>
      </c>
      <c r="L1574" s="629">
        <v>47.616851168511687</v>
      </c>
      <c r="M1574" s="629">
        <v>815</v>
      </c>
      <c r="N1574" s="629">
        <v>120</v>
      </c>
      <c r="O1574" s="629">
        <v>98160</v>
      </c>
      <c r="P1574" s="642">
        <v>60.369003690036898</v>
      </c>
      <c r="Q1574" s="630">
        <v>818</v>
      </c>
    </row>
    <row r="1575" spans="1:17" ht="14.4" customHeight="1" x14ac:dyDescent="0.3">
      <c r="A1575" s="625" t="s">
        <v>6498</v>
      </c>
      <c r="B1575" s="626" t="s">
        <v>5360</v>
      </c>
      <c r="C1575" s="626" t="s">
        <v>5377</v>
      </c>
      <c r="D1575" s="626" t="s">
        <v>6475</v>
      </c>
      <c r="E1575" s="626" t="s">
        <v>5417</v>
      </c>
      <c r="F1575" s="629">
        <v>3</v>
      </c>
      <c r="G1575" s="629">
        <v>2340</v>
      </c>
      <c r="H1575" s="629">
        <v>1</v>
      </c>
      <c r="I1575" s="629">
        <v>780</v>
      </c>
      <c r="J1575" s="629"/>
      <c r="K1575" s="629"/>
      <c r="L1575" s="629"/>
      <c r="M1575" s="629"/>
      <c r="N1575" s="629"/>
      <c r="O1575" s="629"/>
      <c r="P1575" s="642"/>
      <c r="Q1575" s="630"/>
    </row>
    <row r="1576" spans="1:17" ht="14.4" customHeight="1" x14ac:dyDescent="0.3">
      <c r="A1576" s="625" t="s">
        <v>6498</v>
      </c>
      <c r="B1576" s="626" t="s">
        <v>5360</v>
      </c>
      <c r="C1576" s="626" t="s">
        <v>5377</v>
      </c>
      <c r="D1576" s="626" t="s">
        <v>5533</v>
      </c>
      <c r="E1576" s="626" t="s">
        <v>5417</v>
      </c>
      <c r="F1576" s="629">
        <v>4</v>
      </c>
      <c r="G1576" s="629">
        <v>3384</v>
      </c>
      <c r="H1576" s="629">
        <v>1</v>
      </c>
      <c r="I1576" s="629">
        <v>846</v>
      </c>
      <c r="J1576" s="629"/>
      <c r="K1576" s="629"/>
      <c r="L1576" s="629"/>
      <c r="M1576" s="629"/>
      <c r="N1576" s="629">
        <v>15</v>
      </c>
      <c r="O1576" s="629">
        <v>12765</v>
      </c>
      <c r="P1576" s="642">
        <v>3.772163120567376</v>
      </c>
      <c r="Q1576" s="630">
        <v>851</v>
      </c>
    </row>
    <row r="1577" spans="1:17" ht="14.4" customHeight="1" x14ac:dyDescent="0.3">
      <c r="A1577" s="625" t="s">
        <v>6498</v>
      </c>
      <c r="B1577" s="626" t="s">
        <v>5360</v>
      </c>
      <c r="C1577" s="626" t="s">
        <v>5377</v>
      </c>
      <c r="D1577" s="626" t="s">
        <v>5534</v>
      </c>
      <c r="E1577" s="626" t="s">
        <v>5535</v>
      </c>
      <c r="F1577" s="629"/>
      <c r="G1577" s="629"/>
      <c r="H1577" s="629"/>
      <c r="I1577" s="629"/>
      <c r="J1577" s="629">
        <v>2</v>
      </c>
      <c r="K1577" s="629">
        <v>2186</v>
      </c>
      <c r="L1577" s="629"/>
      <c r="M1577" s="629">
        <v>1093</v>
      </c>
      <c r="N1577" s="629">
        <v>7</v>
      </c>
      <c r="O1577" s="629">
        <v>7938</v>
      </c>
      <c r="P1577" s="642"/>
      <c r="Q1577" s="630">
        <v>1134</v>
      </c>
    </row>
    <row r="1578" spans="1:17" ht="14.4" customHeight="1" x14ac:dyDescent="0.3">
      <c r="A1578" s="625" t="s">
        <v>6498</v>
      </c>
      <c r="B1578" s="626" t="s">
        <v>5360</v>
      </c>
      <c r="C1578" s="626" t="s">
        <v>5377</v>
      </c>
      <c r="D1578" s="626" t="s">
        <v>5536</v>
      </c>
      <c r="E1578" s="626" t="s">
        <v>5537</v>
      </c>
      <c r="F1578" s="629"/>
      <c r="G1578" s="629"/>
      <c r="H1578" s="629"/>
      <c r="I1578" s="629"/>
      <c r="J1578" s="629">
        <v>1</v>
      </c>
      <c r="K1578" s="629">
        <v>523</v>
      </c>
      <c r="L1578" s="629"/>
      <c r="M1578" s="629">
        <v>523</v>
      </c>
      <c r="N1578" s="629">
        <v>5</v>
      </c>
      <c r="O1578" s="629">
        <v>2620</v>
      </c>
      <c r="P1578" s="642"/>
      <c r="Q1578" s="630">
        <v>524</v>
      </c>
    </row>
    <row r="1579" spans="1:17" ht="14.4" customHeight="1" thickBot="1" x14ac:dyDescent="0.35">
      <c r="A1579" s="631" t="s">
        <v>6498</v>
      </c>
      <c r="B1579" s="632" t="s">
        <v>5360</v>
      </c>
      <c r="C1579" s="632" t="s">
        <v>5377</v>
      </c>
      <c r="D1579" s="632" t="s">
        <v>5466</v>
      </c>
      <c r="E1579" s="632" t="s">
        <v>5467</v>
      </c>
      <c r="F1579" s="635"/>
      <c r="G1579" s="635"/>
      <c r="H1579" s="635"/>
      <c r="I1579" s="635"/>
      <c r="J1579" s="635"/>
      <c r="K1579" s="635"/>
      <c r="L1579" s="635"/>
      <c r="M1579" s="635"/>
      <c r="N1579" s="635">
        <v>0</v>
      </c>
      <c r="O1579" s="635">
        <v>0</v>
      </c>
      <c r="P1579" s="643"/>
      <c r="Q1579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937.548</v>
      </c>
      <c r="C5" s="211">
        <v>755.90099999999995</v>
      </c>
      <c r="D5" s="211">
        <v>691.91200000000003</v>
      </c>
      <c r="E5" s="228">
        <v>0.73800168098060048</v>
      </c>
      <c r="F5" s="229">
        <v>120</v>
      </c>
      <c r="G5" s="211">
        <v>104</v>
      </c>
      <c r="H5" s="211">
        <v>97</v>
      </c>
      <c r="I5" s="230">
        <v>0.80833333333333335</v>
      </c>
      <c r="J5" s="220"/>
      <c r="K5" s="220"/>
      <c r="L5" s="8">
        <f>D5-B5</f>
        <v>-245.63599999999997</v>
      </c>
      <c r="M5" s="9">
        <f>H5-F5</f>
        <v>-23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144.72</v>
      </c>
      <c r="C6" s="210">
        <v>107.218</v>
      </c>
      <c r="D6" s="210">
        <v>174.02</v>
      </c>
      <c r="E6" s="231">
        <v>1.2024599226091763</v>
      </c>
      <c r="F6" s="232">
        <v>14</v>
      </c>
      <c r="G6" s="210">
        <v>19</v>
      </c>
      <c r="H6" s="210">
        <v>26</v>
      </c>
      <c r="I6" s="233">
        <v>1.8571428571428572</v>
      </c>
      <c r="J6" s="220"/>
      <c r="K6" s="220"/>
      <c r="L6" s="6">
        <f t="shared" ref="L6:L11" si="0">D6-B6</f>
        <v>29.300000000000011</v>
      </c>
      <c r="M6" s="7">
        <f t="shared" ref="M6:M12" si="1">H6-F6</f>
        <v>12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229.679</v>
      </c>
      <c r="C7" s="210">
        <v>440.13600000000002</v>
      </c>
      <c r="D7" s="210">
        <v>224.393</v>
      </c>
      <c r="E7" s="231">
        <v>0.97698527074743446</v>
      </c>
      <c r="F7" s="232">
        <v>34</v>
      </c>
      <c r="G7" s="210">
        <v>54</v>
      </c>
      <c r="H7" s="210">
        <v>32</v>
      </c>
      <c r="I7" s="233">
        <v>0.94117647058823528</v>
      </c>
      <c r="J7" s="220"/>
      <c r="K7" s="220"/>
      <c r="L7" s="6">
        <f t="shared" si="0"/>
        <v>-5.2860000000000014</v>
      </c>
      <c r="M7" s="7">
        <f t="shared" si="1"/>
        <v>-2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0</v>
      </c>
      <c r="C8" s="210">
        <v>85.52</v>
      </c>
      <c r="D8" s="210">
        <v>18.5</v>
      </c>
      <c r="E8" s="231" t="s">
        <v>527</v>
      </c>
      <c r="F8" s="232">
        <v>0</v>
      </c>
      <c r="G8" s="210">
        <v>7</v>
      </c>
      <c r="H8" s="210">
        <v>4</v>
      </c>
      <c r="I8" s="233" t="s">
        <v>527</v>
      </c>
      <c r="J8" s="220"/>
      <c r="K8" s="220"/>
      <c r="L8" s="6">
        <f t="shared" si="0"/>
        <v>18.5</v>
      </c>
      <c r="M8" s="7">
        <f t="shared" si="1"/>
        <v>4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527</v>
      </c>
      <c r="F9" s="232">
        <v>0</v>
      </c>
      <c r="G9" s="210">
        <v>0</v>
      </c>
      <c r="H9" s="210">
        <v>0</v>
      </c>
      <c r="I9" s="233" t="s">
        <v>527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174.524</v>
      </c>
      <c r="C10" s="210">
        <v>92.549000000000007</v>
      </c>
      <c r="D10" s="210">
        <v>239.887</v>
      </c>
      <c r="E10" s="231">
        <v>1.374521555774564</v>
      </c>
      <c r="F10" s="232">
        <v>19</v>
      </c>
      <c r="G10" s="210">
        <v>11</v>
      </c>
      <c r="H10" s="210">
        <v>24</v>
      </c>
      <c r="I10" s="233">
        <v>1.263157894736842</v>
      </c>
      <c r="J10" s="220"/>
      <c r="K10" s="220"/>
      <c r="L10" s="6">
        <f t="shared" si="0"/>
        <v>65.363</v>
      </c>
      <c r="M10" s="7">
        <f t="shared" si="1"/>
        <v>5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6.7220000000000004</v>
      </c>
      <c r="C11" s="210">
        <v>32.231000000000002</v>
      </c>
      <c r="D11" s="210">
        <v>25.713999999999999</v>
      </c>
      <c r="E11" s="231">
        <v>3.8253495983338288</v>
      </c>
      <c r="F11" s="232">
        <v>5</v>
      </c>
      <c r="G11" s="210">
        <v>5</v>
      </c>
      <c r="H11" s="210">
        <v>5</v>
      </c>
      <c r="I11" s="233">
        <v>1</v>
      </c>
      <c r="J11" s="220"/>
      <c r="K11" s="220"/>
      <c r="L11" s="6">
        <f t="shared" si="0"/>
        <v>18.991999999999997</v>
      </c>
      <c r="M11" s="7">
        <f t="shared" si="1"/>
        <v>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1493.193</v>
      </c>
      <c r="C12" s="213">
        <f>SUM(C5:C11)</f>
        <v>1513.5549999999998</v>
      </c>
      <c r="D12" s="213">
        <f>SUM(D5:D11)</f>
        <v>1374.4259999999999</v>
      </c>
      <c r="E12" s="234">
        <f>IF(OR(D12=0,B12=0),0,D12/B12)</f>
        <v>0.92046105225513375</v>
      </c>
      <c r="F12" s="235">
        <f>SUM(F5:F11)</f>
        <v>192</v>
      </c>
      <c r="G12" s="213">
        <f>SUM(G5:G11)</f>
        <v>200</v>
      </c>
      <c r="H12" s="213">
        <f>SUM(H5:H11)</f>
        <v>188</v>
      </c>
      <c r="I12" s="236">
        <f>IF(OR(H12=0,F12=0),0,H12/F12)</f>
        <v>0.97916666666666663</v>
      </c>
      <c r="J12" s="220"/>
      <c r="K12" s="220"/>
      <c r="L12" s="226">
        <f>D12-B12</f>
        <v>-118.76700000000005</v>
      </c>
      <c r="M12" s="237">
        <f t="shared" si="1"/>
        <v>-4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906.21699999999998</v>
      </c>
      <c r="C17" s="211">
        <v>700.10400000000004</v>
      </c>
      <c r="D17" s="211">
        <v>669.75900000000001</v>
      </c>
      <c r="E17" s="228">
        <v>0.73907132618346383</v>
      </c>
      <c r="F17" s="218">
        <v>110</v>
      </c>
      <c r="G17" s="211">
        <v>97</v>
      </c>
      <c r="H17" s="211">
        <v>91</v>
      </c>
      <c r="I17" s="230">
        <v>0.82727272727272727</v>
      </c>
      <c r="J17" s="530">
        <f>0.93*0.95</f>
        <v>0.88349999999999995</v>
      </c>
      <c r="K17" s="531"/>
      <c r="L17" s="245">
        <f>D17-B17</f>
        <v>-236.45799999999997</v>
      </c>
      <c r="M17" s="246">
        <f>H17-F17</f>
        <v>-19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76.772999999999996</v>
      </c>
      <c r="C18" s="210">
        <v>106.232</v>
      </c>
      <c r="D18" s="210">
        <v>172.93700000000001</v>
      </c>
      <c r="E18" s="231">
        <v>2.252575775337684</v>
      </c>
      <c r="F18" s="219">
        <v>12</v>
      </c>
      <c r="G18" s="210">
        <v>18</v>
      </c>
      <c r="H18" s="210">
        <v>25</v>
      </c>
      <c r="I18" s="233">
        <v>2.0833333333333335</v>
      </c>
      <c r="J18" s="530">
        <f>1.07*0.95</f>
        <v>1.0165</v>
      </c>
      <c r="K18" s="531"/>
      <c r="L18" s="247">
        <f t="shared" ref="L18:L24" si="2">D18-B18</f>
        <v>96.164000000000016</v>
      </c>
      <c r="M18" s="248">
        <f t="shared" ref="M18:M24" si="3">H18-F18</f>
        <v>13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218.358</v>
      </c>
      <c r="C19" s="210">
        <v>410.41199999999998</v>
      </c>
      <c r="D19" s="210">
        <v>197.03</v>
      </c>
      <c r="E19" s="231">
        <v>0.90232553879409039</v>
      </c>
      <c r="F19" s="219">
        <v>33</v>
      </c>
      <c r="G19" s="210">
        <v>50</v>
      </c>
      <c r="H19" s="210">
        <v>28</v>
      </c>
      <c r="I19" s="233">
        <v>0.84848484848484851</v>
      </c>
      <c r="J19" s="530">
        <f>1.04*0.95</f>
        <v>0.98799999999999999</v>
      </c>
      <c r="K19" s="531"/>
      <c r="L19" s="247">
        <f t="shared" si="2"/>
        <v>-21.328000000000003</v>
      </c>
      <c r="M19" s="248">
        <f t="shared" si="3"/>
        <v>-5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0</v>
      </c>
      <c r="C20" s="210">
        <v>69.754999999999995</v>
      </c>
      <c r="D20" s="210">
        <v>18.5</v>
      </c>
      <c r="E20" s="231" t="s">
        <v>527</v>
      </c>
      <c r="F20" s="219">
        <v>0</v>
      </c>
      <c r="G20" s="210">
        <v>6</v>
      </c>
      <c r="H20" s="210">
        <v>4</v>
      </c>
      <c r="I20" s="233" t="s">
        <v>527</v>
      </c>
      <c r="J20" s="530">
        <f>0.96*0.95</f>
        <v>0.91199999999999992</v>
      </c>
      <c r="K20" s="531"/>
      <c r="L20" s="247">
        <f t="shared" si="2"/>
        <v>18.5</v>
      </c>
      <c r="M20" s="248">
        <f t="shared" si="3"/>
        <v>4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527</v>
      </c>
      <c r="F21" s="219">
        <v>0</v>
      </c>
      <c r="G21" s="210">
        <v>0</v>
      </c>
      <c r="H21" s="210">
        <v>0</v>
      </c>
      <c r="I21" s="233" t="s">
        <v>527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163.203</v>
      </c>
      <c r="C22" s="210">
        <v>90.316000000000003</v>
      </c>
      <c r="D22" s="210">
        <v>209.23099999999999</v>
      </c>
      <c r="E22" s="231">
        <v>1.2820291293664945</v>
      </c>
      <c r="F22" s="219">
        <v>18</v>
      </c>
      <c r="G22" s="210">
        <v>10</v>
      </c>
      <c r="H22" s="210">
        <v>22</v>
      </c>
      <c r="I22" s="233">
        <v>1.2222222222222223</v>
      </c>
      <c r="J22" s="530">
        <f>1.05*0.95</f>
        <v>0.99749999999999994</v>
      </c>
      <c r="K22" s="531"/>
      <c r="L22" s="247">
        <f t="shared" si="2"/>
        <v>46.027999999999992</v>
      </c>
      <c r="M22" s="248">
        <f t="shared" si="3"/>
        <v>4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4.9420000000000002</v>
      </c>
      <c r="C23" s="210">
        <v>32.231000000000002</v>
      </c>
      <c r="D23" s="210">
        <v>23.582000000000001</v>
      </c>
      <c r="E23" s="231">
        <v>4.7717523269931199</v>
      </c>
      <c r="F23" s="219">
        <v>4</v>
      </c>
      <c r="G23" s="210">
        <v>5</v>
      </c>
      <c r="H23" s="210">
        <v>4</v>
      </c>
      <c r="I23" s="233">
        <v>1</v>
      </c>
      <c r="J23" s="530">
        <f>1*0.95</f>
        <v>0.95</v>
      </c>
      <c r="K23" s="531"/>
      <c r="L23" s="247">
        <f t="shared" si="2"/>
        <v>18.64</v>
      </c>
      <c r="M23" s="248">
        <f t="shared" si="3"/>
        <v>0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1369.4929999999999</v>
      </c>
      <c r="C24" s="251">
        <f>SUM(C17:C23)</f>
        <v>1409.0500000000002</v>
      </c>
      <c r="D24" s="251">
        <f>SUM(D17:D23)</f>
        <v>1291.0390000000002</v>
      </c>
      <c r="E24" s="252">
        <f>IF(OR(D24=0,B24=0),0,D24/B24)</f>
        <v>0.9427131062371259</v>
      </c>
      <c r="F24" s="250">
        <f>SUM(F17:F23)</f>
        <v>177</v>
      </c>
      <c r="G24" s="251">
        <f>SUM(G17:G23)</f>
        <v>186</v>
      </c>
      <c r="H24" s="251">
        <f>SUM(H17:H23)</f>
        <v>174</v>
      </c>
      <c r="I24" s="253">
        <f>IF(OR(H24=0,F24=0),0,H24/F24)</f>
        <v>0.98305084745762716</v>
      </c>
      <c r="J24" s="220"/>
      <c r="K24" s="220"/>
      <c r="L24" s="243">
        <f t="shared" si="2"/>
        <v>-78.453999999999724</v>
      </c>
      <c r="M24" s="254">
        <f t="shared" si="3"/>
        <v>-3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31.331</v>
      </c>
      <c r="C29" s="211">
        <v>55.796999999999997</v>
      </c>
      <c r="D29" s="211">
        <v>22.152999999999999</v>
      </c>
      <c r="E29" s="228">
        <v>0.70706329194727269</v>
      </c>
      <c r="F29" s="229">
        <v>10</v>
      </c>
      <c r="G29" s="211">
        <v>7</v>
      </c>
      <c r="H29" s="211">
        <v>6</v>
      </c>
      <c r="I29" s="262">
        <v>0.6</v>
      </c>
      <c r="J29" s="218">
        <v>1139.8520000000001</v>
      </c>
      <c r="K29" s="211">
        <v>1498.2950000000001</v>
      </c>
      <c r="L29" s="211">
        <v>938.00800000000004</v>
      </c>
      <c r="M29" s="228">
        <v>0.82292087042879247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67.947000000000003</v>
      </c>
      <c r="C30" s="210">
        <v>0.98599999999999999</v>
      </c>
      <c r="D30" s="210">
        <v>1.083</v>
      </c>
      <c r="E30" s="231">
        <v>1.5938893549384079E-2</v>
      </c>
      <c r="F30" s="232">
        <v>2</v>
      </c>
      <c r="G30" s="210">
        <v>1</v>
      </c>
      <c r="H30" s="210">
        <v>1</v>
      </c>
      <c r="I30" s="264">
        <v>0.5</v>
      </c>
      <c r="J30" s="219">
        <v>1433.34</v>
      </c>
      <c r="K30" s="210">
        <v>59.534999999999997</v>
      </c>
      <c r="L30" s="210">
        <v>25.677</v>
      </c>
      <c r="M30" s="231">
        <v>1.7914102725103603E-2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11.321</v>
      </c>
      <c r="C31" s="210">
        <v>26.215</v>
      </c>
      <c r="D31" s="210">
        <v>27.363</v>
      </c>
      <c r="E31" s="231">
        <v>2.4170126313929865</v>
      </c>
      <c r="F31" s="232">
        <v>1</v>
      </c>
      <c r="G31" s="210">
        <v>3</v>
      </c>
      <c r="H31" s="210">
        <v>4</v>
      </c>
      <c r="I31" s="264">
        <v>4</v>
      </c>
      <c r="J31" s="219">
        <v>278.19299999999998</v>
      </c>
      <c r="K31" s="210">
        <v>501.34100000000001</v>
      </c>
      <c r="L31" s="210">
        <v>790.65099999999995</v>
      </c>
      <c r="M31" s="231">
        <v>2.8420952360411658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15.765000000000001</v>
      </c>
      <c r="D32" s="210">
        <v>0</v>
      </c>
      <c r="E32" s="231" t="s">
        <v>527</v>
      </c>
      <c r="F32" s="232">
        <v>0</v>
      </c>
      <c r="G32" s="210">
        <v>1</v>
      </c>
      <c r="H32" s="210">
        <v>0</v>
      </c>
      <c r="I32" s="264" t="s">
        <v>527</v>
      </c>
      <c r="J32" s="219">
        <v>0</v>
      </c>
      <c r="K32" s="210">
        <v>407.13200000000001</v>
      </c>
      <c r="L32" s="210">
        <v>0</v>
      </c>
      <c r="M32" s="231" t="s">
        <v>527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527</v>
      </c>
      <c r="F33" s="232">
        <v>0</v>
      </c>
      <c r="G33" s="210">
        <v>0</v>
      </c>
      <c r="H33" s="210">
        <v>0</v>
      </c>
      <c r="I33" s="264" t="s">
        <v>527</v>
      </c>
      <c r="J33" s="219">
        <v>0</v>
      </c>
      <c r="K33" s="210">
        <v>0</v>
      </c>
      <c r="L33" s="210">
        <v>0</v>
      </c>
      <c r="M33" s="231" t="s">
        <v>527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11.321</v>
      </c>
      <c r="C34" s="210">
        <v>2.2330000000000001</v>
      </c>
      <c r="D34" s="210">
        <v>30.655999999999999</v>
      </c>
      <c r="E34" s="231">
        <v>2.7078879957600916</v>
      </c>
      <c r="F34" s="232">
        <v>1</v>
      </c>
      <c r="G34" s="210">
        <v>1</v>
      </c>
      <c r="H34" s="210">
        <v>2</v>
      </c>
      <c r="I34" s="264">
        <v>2</v>
      </c>
      <c r="J34" s="219">
        <v>133.239</v>
      </c>
      <c r="K34" s="210">
        <v>88.894000000000005</v>
      </c>
      <c r="L34" s="210">
        <v>1410.4</v>
      </c>
      <c r="M34" s="231">
        <v>10.585489233632796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1.78</v>
      </c>
      <c r="C35" s="210">
        <v>0</v>
      </c>
      <c r="D35" s="210">
        <v>2.1320000000000001</v>
      </c>
      <c r="E35" s="231">
        <v>1.1977528089887641</v>
      </c>
      <c r="F35" s="232">
        <v>1</v>
      </c>
      <c r="G35" s="210">
        <v>0</v>
      </c>
      <c r="H35" s="210">
        <v>1</v>
      </c>
      <c r="I35" s="264">
        <v>1</v>
      </c>
      <c r="J35" s="219">
        <v>68.527000000000001</v>
      </c>
      <c r="K35" s="210">
        <v>0</v>
      </c>
      <c r="L35" s="210">
        <v>165.74</v>
      </c>
      <c r="M35" s="231">
        <v>2.4186087235688123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123.7</v>
      </c>
      <c r="C36" s="267">
        <f>SUM(C29:C35)</f>
        <v>100.996</v>
      </c>
      <c r="D36" s="267">
        <f>SUM(D29:D35)</f>
        <v>83.387</v>
      </c>
      <c r="E36" s="268">
        <f>IF(OR(D36=0,B36=0),0,D36/B36)</f>
        <v>0.67410670978172993</v>
      </c>
      <c r="F36" s="269">
        <f>SUM(F29:F35)</f>
        <v>15</v>
      </c>
      <c r="G36" s="267">
        <f>SUM(G29:G35)</f>
        <v>13</v>
      </c>
      <c r="H36" s="267">
        <f>SUM(H29:H35)</f>
        <v>14</v>
      </c>
      <c r="I36" s="270">
        <f>IF(OR(H36=0,F36=0),0,H36/F36)</f>
        <v>0.93333333333333335</v>
      </c>
      <c r="J36" s="266">
        <f>SUM(J29:J35)</f>
        <v>3053.1510000000003</v>
      </c>
      <c r="K36" s="267">
        <f>SUM(K29:K35)</f>
        <v>2555.1970000000001</v>
      </c>
      <c r="L36" s="267">
        <f>SUM(L29:L35)</f>
        <v>3330.4759999999997</v>
      </c>
      <c r="M36" s="268">
        <f>IF(OR(L36=0,J36=0),0,L36/J36)</f>
        <v>1.0908323892267364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527</v>
      </c>
      <c r="F41" s="229">
        <v>0</v>
      </c>
      <c r="G41" s="211">
        <v>0</v>
      </c>
      <c r="H41" s="211">
        <v>0</v>
      </c>
      <c r="I41" s="230" t="s">
        <v>527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527</v>
      </c>
      <c r="F42" s="232">
        <v>0</v>
      </c>
      <c r="G42" s="210">
        <v>0</v>
      </c>
      <c r="H42" s="210">
        <v>0</v>
      </c>
      <c r="I42" s="233" t="s">
        <v>527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3.5089999999999999</v>
      </c>
      <c r="D43" s="210">
        <v>0</v>
      </c>
      <c r="E43" s="231" t="s">
        <v>527</v>
      </c>
      <c r="F43" s="232">
        <v>0</v>
      </c>
      <c r="G43" s="210">
        <v>1</v>
      </c>
      <c r="H43" s="210">
        <v>0</v>
      </c>
      <c r="I43" s="233" t="s">
        <v>527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527</v>
      </c>
      <c r="F44" s="232">
        <v>0</v>
      </c>
      <c r="G44" s="210">
        <v>0</v>
      </c>
      <c r="H44" s="210">
        <v>0</v>
      </c>
      <c r="I44" s="233" t="s">
        <v>527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527</v>
      </c>
      <c r="F45" s="232">
        <v>0</v>
      </c>
      <c r="G45" s="210">
        <v>0</v>
      </c>
      <c r="H45" s="210">
        <v>0</v>
      </c>
      <c r="I45" s="233" t="s">
        <v>527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527</v>
      </c>
      <c r="F46" s="232">
        <v>0</v>
      </c>
      <c r="G46" s="210">
        <v>0</v>
      </c>
      <c r="H46" s="210">
        <v>0</v>
      </c>
      <c r="I46" s="233" t="s">
        <v>527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527</v>
      </c>
      <c r="F47" s="232">
        <v>0</v>
      </c>
      <c r="G47" s="210">
        <v>0</v>
      </c>
      <c r="H47" s="210">
        <v>0</v>
      </c>
      <c r="I47" s="233" t="s">
        <v>527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3.5089999999999999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1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264.20999999999998</v>
      </c>
      <c r="C33" s="331">
        <v>137</v>
      </c>
      <c r="D33" s="149">
        <f>IF(C33="","",C33-B33)</f>
        <v>-127.20999999999998</v>
      </c>
      <c r="E33" s="150">
        <f>IF(C33="","",C33/B33)</f>
        <v>0.51852692933651268</v>
      </c>
      <c r="F33" s="151">
        <v>5.81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895.67</v>
      </c>
      <c r="C34" s="332">
        <v>617</v>
      </c>
      <c r="D34" s="153">
        <f t="shared" ref="D34:D45" si="0">IF(C34="","",C34-B34)</f>
        <v>-278.66999999999996</v>
      </c>
      <c r="E34" s="154">
        <f t="shared" ref="E34:E45" si="1">IF(C34="","",C34/B34)</f>
        <v>0.68886978463050008</v>
      </c>
      <c r="F34" s="155">
        <v>89.55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1319.22</v>
      </c>
      <c r="C35" s="332">
        <v>831</v>
      </c>
      <c r="D35" s="153">
        <f t="shared" si="0"/>
        <v>-488.22</v>
      </c>
      <c r="E35" s="154">
        <f t="shared" si="1"/>
        <v>0.6299176786282803</v>
      </c>
      <c r="F35" s="155">
        <v>118.44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1571.81</v>
      </c>
      <c r="C36" s="332">
        <v>983</v>
      </c>
      <c r="D36" s="153">
        <f t="shared" si="0"/>
        <v>-588.80999999999995</v>
      </c>
      <c r="E36" s="154">
        <f t="shared" si="1"/>
        <v>0.62539365444932915</v>
      </c>
      <c r="F36" s="155">
        <v>131.71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1834.57</v>
      </c>
      <c r="C37" s="332">
        <v>1157</v>
      </c>
      <c r="D37" s="153">
        <f t="shared" si="0"/>
        <v>-677.56999999999994</v>
      </c>
      <c r="E37" s="154">
        <f t="shared" si="1"/>
        <v>0.63066549654687476</v>
      </c>
      <c r="F37" s="155">
        <v>142.4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1925.19</v>
      </c>
      <c r="C38" s="332">
        <v>1216</v>
      </c>
      <c r="D38" s="153">
        <f t="shared" si="0"/>
        <v>-709.19</v>
      </c>
      <c r="E38" s="154">
        <f t="shared" si="1"/>
        <v>0.63162596938483995</v>
      </c>
      <c r="F38" s="155">
        <v>151.71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2190.66</v>
      </c>
      <c r="C39" s="332">
        <v>1415</v>
      </c>
      <c r="D39" s="153">
        <f t="shared" si="0"/>
        <v>-775.65999999999985</v>
      </c>
      <c r="E39" s="154">
        <f t="shared" si="1"/>
        <v>0.64592405941588382</v>
      </c>
      <c r="F39" s="155">
        <v>202.08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2763.3</v>
      </c>
      <c r="C40" s="332">
        <v>1655</v>
      </c>
      <c r="D40" s="153">
        <f t="shared" si="0"/>
        <v>-1108.3000000000002</v>
      </c>
      <c r="E40" s="154">
        <f t="shared" si="1"/>
        <v>0.5989215792711613</v>
      </c>
      <c r="F40" s="155">
        <v>204.75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2881.46</v>
      </c>
      <c r="C41" s="332">
        <v>1710</v>
      </c>
      <c r="D41" s="153">
        <f t="shared" si="0"/>
        <v>-1171.46</v>
      </c>
      <c r="E41" s="154">
        <f t="shared" si="1"/>
        <v>0.59344915424819367</v>
      </c>
      <c r="F41" s="155">
        <v>204.75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3190.71</v>
      </c>
      <c r="C42" s="332">
        <v>1895</v>
      </c>
      <c r="D42" s="153">
        <f t="shared" si="0"/>
        <v>-1295.71</v>
      </c>
      <c r="E42" s="154">
        <f t="shared" si="1"/>
        <v>0.59391169990378312</v>
      </c>
      <c r="F42" s="155">
        <v>212.79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3315.72</v>
      </c>
      <c r="C43" s="332">
        <v>1956</v>
      </c>
      <c r="D43" s="153">
        <f t="shared" si="0"/>
        <v>-1359.7199999999998</v>
      </c>
      <c r="E43" s="154">
        <f t="shared" si="1"/>
        <v>0.58991712207303393</v>
      </c>
      <c r="F43" s="155">
        <v>217.24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6"/>
      <c r="B4" s="837" t="s">
        <v>169</v>
      </c>
      <c r="C4" s="838" t="s">
        <v>142</v>
      </c>
      <c r="D4" s="839" t="s">
        <v>170</v>
      </c>
      <c r="E4" s="837" t="s">
        <v>169</v>
      </c>
      <c r="F4" s="838" t="s">
        <v>142</v>
      </c>
      <c r="G4" s="839" t="s">
        <v>170</v>
      </c>
      <c r="H4" s="837" t="s">
        <v>169</v>
      </c>
      <c r="I4" s="838" t="s">
        <v>142</v>
      </c>
      <c r="J4" s="839" t="s">
        <v>170</v>
      </c>
      <c r="K4" s="840"/>
      <c r="L4" s="841"/>
      <c r="M4" s="841"/>
      <c r="N4" s="841"/>
      <c r="O4" s="842"/>
      <c r="P4" s="843"/>
      <c r="Q4" s="844" t="s">
        <v>143</v>
      </c>
      <c r="R4" s="845" t="s">
        <v>142</v>
      </c>
      <c r="S4" s="846" t="s">
        <v>171</v>
      </c>
      <c r="T4" s="847" t="s">
        <v>172</v>
      </c>
      <c r="U4" s="847" t="s">
        <v>173</v>
      </c>
      <c r="V4" s="848" t="s">
        <v>5</v>
      </c>
      <c r="W4" s="849" t="s">
        <v>174</v>
      </c>
    </row>
    <row r="5" spans="1:23" ht="14.4" customHeight="1" x14ac:dyDescent="0.3">
      <c r="A5" s="878" t="s">
        <v>6499</v>
      </c>
      <c r="B5" s="850">
        <v>1</v>
      </c>
      <c r="C5" s="851">
        <v>34.590000000000003</v>
      </c>
      <c r="D5" s="852">
        <v>28</v>
      </c>
      <c r="E5" s="853"/>
      <c r="F5" s="854"/>
      <c r="G5" s="855"/>
      <c r="H5" s="856"/>
      <c r="I5" s="854"/>
      <c r="J5" s="855"/>
      <c r="K5" s="857">
        <v>34.590000000000003</v>
      </c>
      <c r="L5" s="856">
        <v>14</v>
      </c>
      <c r="M5" s="856">
        <v>127</v>
      </c>
      <c r="N5" s="858">
        <v>42.33</v>
      </c>
      <c r="O5" s="856" t="s">
        <v>6500</v>
      </c>
      <c r="P5" s="859" t="s">
        <v>6501</v>
      </c>
      <c r="Q5" s="860">
        <f>H5-B5</f>
        <v>-1</v>
      </c>
      <c r="R5" s="860">
        <f>I5-C5</f>
        <v>-34.590000000000003</v>
      </c>
      <c r="S5" s="861" t="str">
        <f>IF(H5=0,"",H5*N5)</f>
        <v/>
      </c>
      <c r="T5" s="861" t="str">
        <f>IF(H5=0,"",H5*J5)</f>
        <v/>
      </c>
      <c r="U5" s="861" t="str">
        <f>IF(H5=0,"",T5-S5)</f>
        <v/>
      </c>
      <c r="V5" s="862" t="str">
        <f>IF(H5=0,"",T5/S5)</f>
        <v/>
      </c>
      <c r="W5" s="863"/>
    </row>
    <row r="6" spans="1:23" ht="14.4" customHeight="1" x14ac:dyDescent="0.3">
      <c r="A6" s="879" t="s">
        <v>6502</v>
      </c>
      <c r="B6" s="825">
        <v>3</v>
      </c>
      <c r="C6" s="827">
        <v>48.11</v>
      </c>
      <c r="D6" s="828">
        <v>15.3</v>
      </c>
      <c r="E6" s="823">
        <v>4</v>
      </c>
      <c r="F6" s="794">
        <v>75.45</v>
      </c>
      <c r="G6" s="795">
        <v>20.3</v>
      </c>
      <c r="H6" s="801">
        <v>4</v>
      </c>
      <c r="I6" s="802">
        <v>63.31</v>
      </c>
      <c r="J6" s="803">
        <v>21.3</v>
      </c>
      <c r="K6" s="797">
        <v>15.65</v>
      </c>
      <c r="L6" s="796">
        <v>11</v>
      </c>
      <c r="M6" s="796">
        <v>84</v>
      </c>
      <c r="N6" s="798">
        <v>27.86</v>
      </c>
      <c r="O6" s="796" t="s">
        <v>6503</v>
      </c>
      <c r="P6" s="824" t="s">
        <v>6504</v>
      </c>
      <c r="Q6" s="799">
        <f t="shared" ref="Q6:R69" si="0">H6-B6</f>
        <v>1</v>
      </c>
      <c r="R6" s="799">
        <f t="shared" si="0"/>
        <v>15.200000000000003</v>
      </c>
      <c r="S6" s="825">
        <f t="shared" ref="S6:S69" si="1">IF(H6=0,"",H6*N6)</f>
        <v>111.44</v>
      </c>
      <c r="T6" s="825">
        <f t="shared" ref="T6:T69" si="2">IF(H6=0,"",H6*J6)</f>
        <v>85.2</v>
      </c>
      <c r="U6" s="825">
        <f t="shared" ref="U6:U69" si="3">IF(H6=0,"",T6-S6)</f>
        <v>-26.239999999999995</v>
      </c>
      <c r="V6" s="826">
        <f t="shared" ref="V6:V69" si="4">IF(H6=0,"",T6/S6)</f>
        <v>0.76453697056712133</v>
      </c>
      <c r="W6" s="800">
        <v>6.14</v>
      </c>
    </row>
    <row r="7" spans="1:23" ht="14.4" customHeight="1" x14ac:dyDescent="0.3">
      <c r="A7" s="879" t="s">
        <v>6505</v>
      </c>
      <c r="B7" s="825">
        <v>15</v>
      </c>
      <c r="C7" s="827">
        <v>127.2</v>
      </c>
      <c r="D7" s="828">
        <v>9.6999999999999993</v>
      </c>
      <c r="E7" s="823">
        <v>20</v>
      </c>
      <c r="F7" s="794">
        <v>165.12</v>
      </c>
      <c r="G7" s="795">
        <v>10.3</v>
      </c>
      <c r="H7" s="801">
        <v>21</v>
      </c>
      <c r="I7" s="802">
        <v>176.13</v>
      </c>
      <c r="J7" s="803">
        <v>12.2</v>
      </c>
      <c r="K7" s="797">
        <v>8.33</v>
      </c>
      <c r="L7" s="796">
        <v>6</v>
      </c>
      <c r="M7" s="796">
        <v>53</v>
      </c>
      <c r="N7" s="798">
        <v>17.510000000000002</v>
      </c>
      <c r="O7" s="796" t="s">
        <v>6503</v>
      </c>
      <c r="P7" s="824" t="s">
        <v>6506</v>
      </c>
      <c r="Q7" s="799">
        <f t="shared" si="0"/>
        <v>6</v>
      </c>
      <c r="R7" s="799">
        <f t="shared" si="0"/>
        <v>48.929999999999993</v>
      </c>
      <c r="S7" s="825">
        <f t="shared" si="1"/>
        <v>367.71000000000004</v>
      </c>
      <c r="T7" s="825">
        <f t="shared" si="2"/>
        <v>256.2</v>
      </c>
      <c r="U7" s="825">
        <f t="shared" si="3"/>
        <v>-111.51000000000005</v>
      </c>
      <c r="V7" s="826">
        <f t="shared" si="4"/>
        <v>0.69674471730439735</v>
      </c>
      <c r="W7" s="800">
        <v>24.46</v>
      </c>
    </row>
    <row r="8" spans="1:23" ht="14.4" customHeight="1" x14ac:dyDescent="0.3">
      <c r="A8" s="880" t="s">
        <v>6507</v>
      </c>
      <c r="B8" s="829">
        <v>3</v>
      </c>
      <c r="C8" s="830">
        <v>110.01</v>
      </c>
      <c r="D8" s="831">
        <v>56.7</v>
      </c>
      <c r="E8" s="832">
        <v>3</v>
      </c>
      <c r="F8" s="804">
        <v>110.01</v>
      </c>
      <c r="G8" s="805">
        <v>42.3</v>
      </c>
      <c r="H8" s="806">
        <v>3</v>
      </c>
      <c r="I8" s="807">
        <v>109.43</v>
      </c>
      <c r="J8" s="808">
        <v>38.299999999999997</v>
      </c>
      <c r="K8" s="809">
        <v>36.67</v>
      </c>
      <c r="L8" s="810">
        <v>22</v>
      </c>
      <c r="M8" s="810">
        <v>149</v>
      </c>
      <c r="N8" s="811">
        <v>49.56</v>
      </c>
      <c r="O8" s="810" t="s">
        <v>6503</v>
      </c>
      <c r="P8" s="833" t="s">
        <v>6508</v>
      </c>
      <c r="Q8" s="812">
        <f t="shared" si="0"/>
        <v>0</v>
      </c>
      <c r="R8" s="812">
        <f t="shared" si="0"/>
        <v>-0.57999999999999829</v>
      </c>
      <c r="S8" s="829">
        <f t="shared" si="1"/>
        <v>148.68</v>
      </c>
      <c r="T8" s="829">
        <f t="shared" si="2"/>
        <v>114.89999999999999</v>
      </c>
      <c r="U8" s="829">
        <f t="shared" si="3"/>
        <v>-33.780000000000015</v>
      </c>
      <c r="V8" s="834">
        <f t="shared" si="4"/>
        <v>0.77280064568200157</v>
      </c>
      <c r="W8" s="813">
        <v>2.44</v>
      </c>
    </row>
    <row r="9" spans="1:23" ht="14.4" customHeight="1" x14ac:dyDescent="0.3">
      <c r="A9" s="880" t="s">
        <v>6509</v>
      </c>
      <c r="B9" s="829"/>
      <c r="C9" s="830"/>
      <c r="D9" s="831"/>
      <c r="E9" s="832"/>
      <c r="F9" s="804"/>
      <c r="G9" s="805"/>
      <c r="H9" s="806">
        <v>2</v>
      </c>
      <c r="I9" s="807">
        <v>55.65</v>
      </c>
      <c r="J9" s="808">
        <v>29.5</v>
      </c>
      <c r="K9" s="809">
        <v>27.82</v>
      </c>
      <c r="L9" s="810">
        <v>22</v>
      </c>
      <c r="M9" s="810">
        <v>138</v>
      </c>
      <c r="N9" s="811">
        <v>46.15</v>
      </c>
      <c r="O9" s="810" t="s">
        <v>6503</v>
      </c>
      <c r="P9" s="833" t="s">
        <v>6510</v>
      </c>
      <c r="Q9" s="812">
        <f t="shared" si="0"/>
        <v>2</v>
      </c>
      <c r="R9" s="812">
        <f t="shared" si="0"/>
        <v>55.65</v>
      </c>
      <c r="S9" s="829">
        <f t="shared" si="1"/>
        <v>92.3</v>
      </c>
      <c r="T9" s="829">
        <f t="shared" si="2"/>
        <v>59</v>
      </c>
      <c r="U9" s="829">
        <f t="shared" si="3"/>
        <v>-33.299999999999997</v>
      </c>
      <c r="V9" s="834">
        <f t="shared" si="4"/>
        <v>0.63921993499458285</v>
      </c>
      <c r="W9" s="813"/>
    </row>
    <row r="10" spans="1:23" ht="14.4" customHeight="1" x14ac:dyDescent="0.3">
      <c r="A10" s="879" t="s">
        <v>6511</v>
      </c>
      <c r="B10" s="825"/>
      <c r="C10" s="827"/>
      <c r="D10" s="828"/>
      <c r="E10" s="801">
        <v>1</v>
      </c>
      <c r="F10" s="802">
        <v>19.57</v>
      </c>
      <c r="G10" s="803">
        <v>21</v>
      </c>
      <c r="H10" s="796"/>
      <c r="I10" s="794"/>
      <c r="J10" s="795"/>
      <c r="K10" s="797">
        <v>19.57</v>
      </c>
      <c r="L10" s="796">
        <v>11</v>
      </c>
      <c r="M10" s="796">
        <v>83</v>
      </c>
      <c r="N10" s="798">
        <v>27.75</v>
      </c>
      <c r="O10" s="796" t="s">
        <v>6503</v>
      </c>
      <c r="P10" s="824" t="s">
        <v>6512</v>
      </c>
      <c r="Q10" s="799">
        <f t="shared" si="0"/>
        <v>0</v>
      </c>
      <c r="R10" s="799">
        <f t="shared" si="0"/>
        <v>0</v>
      </c>
      <c r="S10" s="825" t="str">
        <f t="shared" si="1"/>
        <v/>
      </c>
      <c r="T10" s="825" t="str">
        <f t="shared" si="2"/>
        <v/>
      </c>
      <c r="U10" s="825" t="str">
        <f t="shared" si="3"/>
        <v/>
      </c>
      <c r="V10" s="826" t="str">
        <f t="shared" si="4"/>
        <v/>
      </c>
      <c r="W10" s="800"/>
    </row>
    <row r="11" spans="1:23" ht="14.4" customHeight="1" x14ac:dyDescent="0.3">
      <c r="A11" s="881" t="s">
        <v>6513</v>
      </c>
      <c r="B11" s="864">
        <v>16</v>
      </c>
      <c r="C11" s="865">
        <v>376.51</v>
      </c>
      <c r="D11" s="835">
        <v>25.2</v>
      </c>
      <c r="E11" s="866">
        <v>17</v>
      </c>
      <c r="F11" s="867">
        <v>390.43</v>
      </c>
      <c r="G11" s="814">
        <v>26.8</v>
      </c>
      <c r="H11" s="868">
        <v>16</v>
      </c>
      <c r="I11" s="869">
        <v>353.74</v>
      </c>
      <c r="J11" s="815">
        <v>25.1</v>
      </c>
      <c r="K11" s="870">
        <v>22.16</v>
      </c>
      <c r="L11" s="868">
        <v>11</v>
      </c>
      <c r="M11" s="868">
        <v>98</v>
      </c>
      <c r="N11" s="871">
        <v>32.64</v>
      </c>
      <c r="O11" s="868" t="s">
        <v>6503</v>
      </c>
      <c r="P11" s="872" t="s">
        <v>6514</v>
      </c>
      <c r="Q11" s="873">
        <f t="shared" si="0"/>
        <v>0</v>
      </c>
      <c r="R11" s="873">
        <f t="shared" si="0"/>
        <v>-22.769999999999982</v>
      </c>
      <c r="S11" s="864">
        <f t="shared" si="1"/>
        <v>522.24</v>
      </c>
      <c r="T11" s="864">
        <f t="shared" si="2"/>
        <v>401.6</v>
      </c>
      <c r="U11" s="864">
        <f t="shared" si="3"/>
        <v>-120.63999999999999</v>
      </c>
      <c r="V11" s="874">
        <f t="shared" si="4"/>
        <v>0.76899509803921573</v>
      </c>
      <c r="W11" s="816">
        <v>28.07</v>
      </c>
    </row>
    <row r="12" spans="1:23" ht="14.4" customHeight="1" x14ac:dyDescent="0.3">
      <c r="A12" s="879" t="s">
        <v>6515</v>
      </c>
      <c r="B12" s="791"/>
      <c r="C12" s="792"/>
      <c r="D12" s="793"/>
      <c r="E12" s="823"/>
      <c r="F12" s="794"/>
      <c r="G12" s="795"/>
      <c r="H12" s="796">
        <v>2</v>
      </c>
      <c r="I12" s="794">
        <v>20.45</v>
      </c>
      <c r="J12" s="817">
        <v>20.5</v>
      </c>
      <c r="K12" s="797">
        <v>10.220000000000001</v>
      </c>
      <c r="L12" s="796">
        <v>6</v>
      </c>
      <c r="M12" s="796">
        <v>51</v>
      </c>
      <c r="N12" s="798">
        <v>17.12</v>
      </c>
      <c r="O12" s="796" t="s">
        <v>6503</v>
      </c>
      <c r="P12" s="824" t="s">
        <v>6516</v>
      </c>
      <c r="Q12" s="799">
        <f t="shared" si="0"/>
        <v>2</v>
      </c>
      <c r="R12" s="799">
        <f t="shared" si="0"/>
        <v>20.45</v>
      </c>
      <c r="S12" s="825">
        <f t="shared" si="1"/>
        <v>34.24</v>
      </c>
      <c r="T12" s="825">
        <f t="shared" si="2"/>
        <v>41</v>
      </c>
      <c r="U12" s="825">
        <f t="shared" si="3"/>
        <v>6.759999999999998</v>
      </c>
      <c r="V12" s="826">
        <f t="shared" si="4"/>
        <v>1.1974299065420559</v>
      </c>
      <c r="W12" s="800">
        <v>13.88</v>
      </c>
    </row>
    <row r="13" spans="1:23" ht="14.4" customHeight="1" x14ac:dyDescent="0.3">
      <c r="A13" s="881" t="s">
        <v>6517</v>
      </c>
      <c r="B13" s="875">
        <v>36</v>
      </c>
      <c r="C13" s="876">
        <v>462.47</v>
      </c>
      <c r="D13" s="818">
        <v>14.3</v>
      </c>
      <c r="E13" s="877">
        <v>30</v>
      </c>
      <c r="F13" s="869">
        <v>400.35</v>
      </c>
      <c r="G13" s="815">
        <v>18.7</v>
      </c>
      <c r="H13" s="868">
        <v>20</v>
      </c>
      <c r="I13" s="869">
        <v>257.82</v>
      </c>
      <c r="J13" s="815">
        <v>14.8</v>
      </c>
      <c r="K13" s="870">
        <v>13.07</v>
      </c>
      <c r="L13" s="868">
        <v>8</v>
      </c>
      <c r="M13" s="868">
        <v>69</v>
      </c>
      <c r="N13" s="871">
        <v>23.12</v>
      </c>
      <c r="O13" s="868" t="s">
        <v>6503</v>
      </c>
      <c r="P13" s="872" t="s">
        <v>6518</v>
      </c>
      <c r="Q13" s="873">
        <f t="shared" si="0"/>
        <v>-16</v>
      </c>
      <c r="R13" s="873">
        <f t="shared" si="0"/>
        <v>-204.65000000000003</v>
      </c>
      <c r="S13" s="864">
        <f t="shared" si="1"/>
        <v>462.40000000000003</v>
      </c>
      <c r="T13" s="864">
        <f t="shared" si="2"/>
        <v>296</v>
      </c>
      <c r="U13" s="864">
        <f t="shared" si="3"/>
        <v>-166.40000000000003</v>
      </c>
      <c r="V13" s="874">
        <f t="shared" si="4"/>
        <v>0.6401384083044982</v>
      </c>
      <c r="W13" s="816">
        <v>37.880000000000003</v>
      </c>
    </row>
    <row r="14" spans="1:23" ht="14.4" customHeight="1" x14ac:dyDescent="0.3">
      <c r="A14" s="879" t="s">
        <v>6519</v>
      </c>
      <c r="B14" s="791">
        <v>1</v>
      </c>
      <c r="C14" s="792">
        <v>32.47</v>
      </c>
      <c r="D14" s="793">
        <v>8</v>
      </c>
      <c r="E14" s="823"/>
      <c r="F14" s="794"/>
      <c r="G14" s="795"/>
      <c r="H14" s="796"/>
      <c r="I14" s="794"/>
      <c r="J14" s="795"/>
      <c r="K14" s="797">
        <v>16.7</v>
      </c>
      <c r="L14" s="796">
        <v>4</v>
      </c>
      <c r="M14" s="796">
        <v>35</v>
      </c>
      <c r="N14" s="798">
        <v>11.56</v>
      </c>
      <c r="O14" s="796" t="s">
        <v>6503</v>
      </c>
      <c r="P14" s="824" t="s">
        <v>6520</v>
      </c>
      <c r="Q14" s="799">
        <f t="shared" si="0"/>
        <v>-1</v>
      </c>
      <c r="R14" s="799">
        <f t="shared" si="0"/>
        <v>-32.47</v>
      </c>
      <c r="S14" s="825" t="str">
        <f t="shared" si="1"/>
        <v/>
      </c>
      <c r="T14" s="825" t="str">
        <f t="shared" si="2"/>
        <v/>
      </c>
      <c r="U14" s="825" t="str">
        <f t="shared" si="3"/>
        <v/>
      </c>
      <c r="V14" s="826" t="str">
        <f t="shared" si="4"/>
        <v/>
      </c>
      <c r="W14" s="800"/>
    </row>
    <row r="15" spans="1:23" ht="14.4" customHeight="1" x14ac:dyDescent="0.3">
      <c r="A15" s="879" t="s">
        <v>6521</v>
      </c>
      <c r="B15" s="825">
        <v>2</v>
      </c>
      <c r="C15" s="827">
        <v>11.85</v>
      </c>
      <c r="D15" s="828">
        <v>4.5</v>
      </c>
      <c r="E15" s="801">
        <v>2</v>
      </c>
      <c r="F15" s="802">
        <v>9.52</v>
      </c>
      <c r="G15" s="803">
        <v>3.5</v>
      </c>
      <c r="H15" s="796"/>
      <c r="I15" s="794"/>
      <c r="J15" s="795"/>
      <c r="K15" s="797">
        <v>6.5</v>
      </c>
      <c r="L15" s="796">
        <v>5</v>
      </c>
      <c r="M15" s="796">
        <v>46</v>
      </c>
      <c r="N15" s="798">
        <v>15.21</v>
      </c>
      <c r="O15" s="796" t="s">
        <v>6503</v>
      </c>
      <c r="P15" s="824" t="s">
        <v>6522</v>
      </c>
      <c r="Q15" s="799">
        <f t="shared" si="0"/>
        <v>-2</v>
      </c>
      <c r="R15" s="799">
        <f t="shared" si="0"/>
        <v>-11.85</v>
      </c>
      <c r="S15" s="825" t="str">
        <f t="shared" si="1"/>
        <v/>
      </c>
      <c r="T15" s="825" t="str">
        <f t="shared" si="2"/>
        <v/>
      </c>
      <c r="U15" s="825" t="str">
        <f t="shared" si="3"/>
        <v/>
      </c>
      <c r="V15" s="826" t="str">
        <f t="shared" si="4"/>
        <v/>
      </c>
      <c r="W15" s="800"/>
    </row>
    <row r="16" spans="1:23" ht="14.4" customHeight="1" x14ac:dyDescent="0.3">
      <c r="A16" s="880" t="s">
        <v>6523</v>
      </c>
      <c r="B16" s="819">
        <v>1</v>
      </c>
      <c r="C16" s="820">
        <v>3.71</v>
      </c>
      <c r="D16" s="821">
        <v>2</v>
      </c>
      <c r="E16" s="832"/>
      <c r="F16" s="804"/>
      <c r="G16" s="805"/>
      <c r="H16" s="810"/>
      <c r="I16" s="804"/>
      <c r="J16" s="805"/>
      <c r="K16" s="809">
        <v>2.95</v>
      </c>
      <c r="L16" s="810">
        <v>3</v>
      </c>
      <c r="M16" s="810">
        <v>28</v>
      </c>
      <c r="N16" s="811">
        <v>9.2899999999999991</v>
      </c>
      <c r="O16" s="810" t="s">
        <v>6503</v>
      </c>
      <c r="P16" s="833" t="s">
        <v>6524</v>
      </c>
      <c r="Q16" s="812">
        <f t="shared" si="0"/>
        <v>-1</v>
      </c>
      <c r="R16" s="812">
        <f t="shared" si="0"/>
        <v>-3.71</v>
      </c>
      <c r="S16" s="829" t="str">
        <f t="shared" si="1"/>
        <v/>
      </c>
      <c r="T16" s="829" t="str">
        <f t="shared" si="2"/>
        <v/>
      </c>
      <c r="U16" s="829" t="str">
        <f t="shared" si="3"/>
        <v/>
      </c>
      <c r="V16" s="834" t="str">
        <f t="shared" si="4"/>
        <v/>
      </c>
      <c r="W16" s="813"/>
    </row>
    <row r="17" spans="1:23" ht="14.4" customHeight="1" x14ac:dyDescent="0.3">
      <c r="A17" s="880" t="s">
        <v>6525</v>
      </c>
      <c r="B17" s="829"/>
      <c r="C17" s="830"/>
      <c r="D17" s="831"/>
      <c r="E17" s="806">
        <v>1</v>
      </c>
      <c r="F17" s="807">
        <v>0.52</v>
      </c>
      <c r="G17" s="808">
        <v>2</v>
      </c>
      <c r="H17" s="810"/>
      <c r="I17" s="804"/>
      <c r="J17" s="805"/>
      <c r="K17" s="809">
        <v>0.97</v>
      </c>
      <c r="L17" s="810">
        <v>4</v>
      </c>
      <c r="M17" s="810">
        <v>35</v>
      </c>
      <c r="N17" s="811">
        <v>11.68</v>
      </c>
      <c r="O17" s="810" t="s">
        <v>6503</v>
      </c>
      <c r="P17" s="833" t="s">
        <v>6526</v>
      </c>
      <c r="Q17" s="812">
        <f t="shared" si="0"/>
        <v>0</v>
      </c>
      <c r="R17" s="812">
        <f t="shared" si="0"/>
        <v>0</v>
      </c>
      <c r="S17" s="829" t="str">
        <f t="shared" si="1"/>
        <v/>
      </c>
      <c r="T17" s="829" t="str">
        <f t="shared" si="2"/>
        <v/>
      </c>
      <c r="U17" s="829" t="str">
        <f t="shared" si="3"/>
        <v/>
      </c>
      <c r="V17" s="834" t="str">
        <f t="shared" si="4"/>
        <v/>
      </c>
      <c r="W17" s="813"/>
    </row>
    <row r="18" spans="1:23" ht="14.4" customHeight="1" x14ac:dyDescent="0.3">
      <c r="A18" s="879" t="s">
        <v>6527</v>
      </c>
      <c r="B18" s="825"/>
      <c r="C18" s="827"/>
      <c r="D18" s="828"/>
      <c r="E18" s="801">
        <v>1</v>
      </c>
      <c r="F18" s="802">
        <v>0.4</v>
      </c>
      <c r="G18" s="803">
        <v>1</v>
      </c>
      <c r="H18" s="796"/>
      <c r="I18" s="794"/>
      <c r="J18" s="795"/>
      <c r="K18" s="797">
        <v>1.51</v>
      </c>
      <c r="L18" s="796">
        <v>4</v>
      </c>
      <c r="M18" s="796">
        <v>37</v>
      </c>
      <c r="N18" s="798">
        <v>12.32</v>
      </c>
      <c r="O18" s="796" t="s">
        <v>6503</v>
      </c>
      <c r="P18" s="824" t="s">
        <v>6528</v>
      </c>
      <c r="Q18" s="799">
        <f t="shared" si="0"/>
        <v>0</v>
      </c>
      <c r="R18" s="799">
        <f t="shared" si="0"/>
        <v>0</v>
      </c>
      <c r="S18" s="825" t="str">
        <f t="shared" si="1"/>
        <v/>
      </c>
      <c r="T18" s="825" t="str">
        <f t="shared" si="2"/>
        <v/>
      </c>
      <c r="U18" s="825" t="str">
        <f t="shared" si="3"/>
        <v/>
      </c>
      <c r="V18" s="826" t="str">
        <f t="shared" si="4"/>
        <v/>
      </c>
      <c r="W18" s="800"/>
    </row>
    <row r="19" spans="1:23" ht="14.4" customHeight="1" x14ac:dyDescent="0.3">
      <c r="A19" s="881" t="s">
        <v>6529</v>
      </c>
      <c r="B19" s="864">
        <v>4</v>
      </c>
      <c r="C19" s="865">
        <v>3.4</v>
      </c>
      <c r="D19" s="835">
        <v>1.5</v>
      </c>
      <c r="E19" s="866">
        <v>10</v>
      </c>
      <c r="F19" s="867">
        <v>7.97</v>
      </c>
      <c r="G19" s="814">
        <v>1.4</v>
      </c>
      <c r="H19" s="868">
        <v>7</v>
      </c>
      <c r="I19" s="869">
        <v>5.16</v>
      </c>
      <c r="J19" s="815">
        <v>1.3</v>
      </c>
      <c r="K19" s="870">
        <v>2.15</v>
      </c>
      <c r="L19" s="868">
        <v>4</v>
      </c>
      <c r="M19" s="868">
        <v>39</v>
      </c>
      <c r="N19" s="871">
        <v>13.16</v>
      </c>
      <c r="O19" s="868" t="s">
        <v>6503</v>
      </c>
      <c r="P19" s="872" t="s">
        <v>6530</v>
      </c>
      <c r="Q19" s="873">
        <f t="shared" si="0"/>
        <v>3</v>
      </c>
      <c r="R19" s="873">
        <f t="shared" si="0"/>
        <v>1.7600000000000002</v>
      </c>
      <c r="S19" s="864">
        <f t="shared" si="1"/>
        <v>92.12</v>
      </c>
      <c r="T19" s="864">
        <f t="shared" si="2"/>
        <v>9.1</v>
      </c>
      <c r="U19" s="864">
        <f t="shared" si="3"/>
        <v>-83.02000000000001</v>
      </c>
      <c r="V19" s="874">
        <f t="shared" si="4"/>
        <v>9.8784194528875366E-2</v>
      </c>
      <c r="W19" s="816"/>
    </row>
    <row r="20" spans="1:23" ht="14.4" customHeight="1" x14ac:dyDescent="0.3">
      <c r="A20" s="880" t="s">
        <v>6531</v>
      </c>
      <c r="B20" s="819">
        <v>3</v>
      </c>
      <c r="C20" s="820">
        <v>3.45</v>
      </c>
      <c r="D20" s="821">
        <v>3</v>
      </c>
      <c r="E20" s="832"/>
      <c r="F20" s="804"/>
      <c r="G20" s="805"/>
      <c r="H20" s="810"/>
      <c r="I20" s="804"/>
      <c r="J20" s="805"/>
      <c r="K20" s="809">
        <v>1.4</v>
      </c>
      <c r="L20" s="810">
        <v>4</v>
      </c>
      <c r="M20" s="810">
        <v>38</v>
      </c>
      <c r="N20" s="811">
        <v>12.76</v>
      </c>
      <c r="O20" s="810" t="s">
        <v>6503</v>
      </c>
      <c r="P20" s="833" t="s">
        <v>6532</v>
      </c>
      <c r="Q20" s="812">
        <f t="shared" si="0"/>
        <v>-3</v>
      </c>
      <c r="R20" s="812">
        <f t="shared" si="0"/>
        <v>-3.45</v>
      </c>
      <c r="S20" s="829" t="str">
        <f t="shared" si="1"/>
        <v/>
      </c>
      <c r="T20" s="829" t="str">
        <f t="shared" si="2"/>
        <v/>
      </c>
      <c r="U20" s="829" t="str">
        <f t="shared" si="3"/>
        <v/>
      </c>
      <c r="V20" s="834" t="str">
        <f t="shared" si="4"/>
        <v/>
      </c>
      <c r="W20" s="813"/>
    </row>
    <row r="21" spans="1:23" ht="14.4" customHeight="1" x14ac:dyDescent="0.3">
      <c r="A21" s="880" t="s">
        <v>6533</v>
      </c>
      <c r="B21" s="829">
        <v>1</v>
      </c>
      <c r="C21" s="830">
        <v>0.96</v>
      </c>
      <c r="D21" s="831">
        <v>4</v>
      </c>
      <c r="E21" s="806">
        <v>2</v>
      </c>
      <c r="F21" s="807">
        <v>1.69</v>
      </c>
      <c r="G21" s="808">
        <v>4</v>
      </c>
      <c r="H21" s="810"/>
      <c r="I21" s="804"/>
      <c r="J21" s="805"/>
      <c r="K21" s="809">
        <v>0.96</v>
      </c>
      <c r="L21" s="810">
        <v>4</v>
      </c>
      <c r="M21" s="810">
        <v>32</v>
      </c>
      <c r="N21" s="811">
        <v>10.6</v>
      </c>
      <c r="O21" s="810" t="s">
        <v>6503</v>
      </c>
      <c r="P21" s="833" t="s">
        <v>6534</v>
      </c>
      <c r="Q21" s="812">
        <f t="shared" si="0"/>
        <v>-1</v>
      </c>
      <c r="R21" s="812">
        <f t="shared" si="0"/>
        <v>-0.96</v>
      </c>
      <c r="S21" s="829" t="str">
        <f t="shared" si="1"/>
        <v/>
      </c>
      <c r="T21" s="829" t="str">
        <f t="shared" si="2"/>
        <v/>
      </c>
      <c r="U21" s="829" t="str">
        <f t="shared" si="3"/>
        <v/>
      </c>
      <c r="V21" s="834" t="str">
        <f t="shared" si="4"/>
        <v/>
      </c>
      <c r="W21" s="813"/>
    </row>
    <row r="22" spans="1:23" ht="14.4" customHeight="1" x14ac:dyDescent="0.3">
      <c r="A22" s="879" t="s">
        <v>6535</v>
      </c>
      <c r="B22" s="791">
        <v>1</v>
      </c>
      <c r="C22" s="792">
        <v>0.78</v>
      </c>
      <c r="D22" s="793">
        <v>1</v>
      </c>
      <c r="E22" s="823"/>
      <c r="F22" s="794"/>
      <c r="G22" s="795"/>
      <c r="H22" s="796"/>
      <c r="I22" s="794"/>
      <c r="J22" s="795"/>
      <c r="K22" s="797">
        <v>2.89</v>
      </c>
      <c r="L22" s="796">
        <v>5</v>
      </c>
      <c r="M22" s="796">
        <v>47</v>
      </c>
      <c r="N22" s="798">
        <v>15.66</v>
      </c>
      <c r="O22" s="796" t="s">
        <v>6503</v>
      </c>
      <c r="P22" s="824" t="s">
        <v>6536</v>
      </c>
      <c r="Q22" s="799">
        <f t="shared" si="0"/>
        <v>-1</v>
      </c>
      <c r="R22" s="799">
        <f t="shared" si="0"/>
        <v>-0.78</v>
      </c>
      <c r="S22" s="825" t="str">
        <f t="shared" si="1"/>
        <v/>
      </c>
      <c r="T22" s="825" t="str">
        <f t="shared" si="2"/>
        <v/>
      </c>
      <c r="U22" s="825" t="str">
        <f t="shared" si="3"/>
        <v/>
      </c>
      <c r="V22" s="826" t="str">
        <f t="shared" si="4"/>
        <v/>
      </c>
      <c r="W22" s="800"/>
    </row>
    <row r="23" spans="1:23" ht="14.4" customHeight="1" x14ac:dyDescent="0.3">
      <c r="A23" s="880" t="s">
        <v>6537</v>
      </c>
      <c r="B23" s="829"/>
      <c r="C23" s="830"/>
      <c r="D23" s="831"/>
      <c r="E23" s="806">
        <v>1</v>
      </c>
      <c r="F23" s="807">
        <v>2.21</v>
      </c>
      <c r="G23" s="808">
        <v>9</v>
      </c>
      <c r="H23" s="810"/>
      <c r="I23" s="804"/>
      <c r="J23" s="805"/>
      <c r="K23" s="809">
        <v>2.21</v>
      </c>
      <c r="L23" s="810">
        <v>5</v>
      </c>
      <c r="M23" s="810">
        <v>47</v>
      </c>
      <c r="N23" s="811">
        <v>15.51</v>
      </c>
      <c r="O23" s="810" t="s">
        <v>6503</v>
      </c>
      <c r="P23" s="833" t="s">
        <v>6538</v>
      </c>
      <c r="Q23" s="812">
        <f t="shared" si="0"/>
        <v>0</v>
      </c>
      <c r="R23" s="812">
        <f t="shared" si="0"/>
        <v>0</v>
      </c>
      <c r="S23" s="829" t="str">
        <f t="shared" si="1"/>
        <v/>
      </c>
      <c r="T23" s="829" t="str">
        <f t="shared" si="2"/>
        <v/>
      </c>
      <c r="U23" s="829" t="str">
        <f t="shared" si="3"/>
        <v/>
      </c>
      <c r="V23" s="834" t="str">
        <f t="shared" si="4"/>
        <v/>
      </c>
      <c r="W23" s="813"/>
    </row>
    <row r="24" spans="1:23" ht="14.4" customHeight="1" x14ac:dyDescent="0.3">
      <c r="A24" s="879" t="s">
        <v>6539</v>
      </c>
      <c r="B24" s="825">
        <v>3</v>
      </c>
      <c r="C24" s="827">
        <v>2.82</v>
      </c>
      <c r="D24" s="828">
        <v>2.2999999999999998</v>
      </c>
      <c r="E24" s="823">
        <v>3</v>
      </c>
      <c r="F24" s="794">
        <v>3.79</v>
      </c>
      <c r="G24" s="795">
        <v>3</v>
      </c>
      <c r="H24" s="801">
        <v>3</v>
      </c>
      <c r="I24" s="802">
        <v>2.82</v>
      </c>
      <c r="J24" s="803">
        <v>4.3</v>
      </c>
      <c r="K24" s="797">
        <v>1.2</v>
      </c>
      <c r="L24" s="796">
        <v>3</v>
      </c>
      <c r="M24" s="796">
        <v>28</v>
      </c>
      <c r="N24" s="798">
        <v>9.3000000000000007</v>
      </c>
      <c r="O24" s="796" t="s">
        <v>6503</v>
      </c>
      <c r="P24" s="824" t="s">
        <v>6540</v>
      </c>
      <c r="Q24" s="799">
        <f t="shared" si="0"/>
        <v>0</v>
      </c>
      <c r="R24" s="799">
        <f t="shared" si="0"/>
        <v>0</v>
      </c>
      <c r="S24" s="825">
        <f t="shared" si="1"/>
        <v>27.900000000000002</v>
      </c>
      <c r="T24" s="825">
        <f t="shared" si="2"/>
        <v>12.899999999999999</v>
      </c>
      <c r="U24" s="825">
        <f t="shared" si="3"/>
        <v>-15.000000000000004</v>
      </c>
      <c r="V24" s="826">
        <f t="shared" si="4"/>
        <v>0.46236559139784938</v>
      </c>
      <c r="W24" s="800"/>
    </row>
    <row r="25" spans="1:23" ht="14.4" customHeight="1" x14ac:dyDescent="0.3">
      <c r="A25" s="880" t="s">
        <v>6541</v>
      </c>
      <c r="B25" s="829"/>
      <c r="C25" s="830"/>
      <c r="D25" s="831"/>
      <c r="E25" s="806">
        <v>1</v>
      </c>
      <c r="F25" s="807">
        <v>0.88</v>
      </c>
      <c r="G25" s="808">
        <v>5</v>
      </c>
      <c r="H25" s="810"/>
      <c r="I25" s="804"/>
      <c r="J25" s="805"/>
      <c r="K25" s="809">
        <v>0.87</v>
      </c>
      <c r="L25" s="810">
        <v>2</v>
      </c>
      <c r="M25" s="810">
        <v>22</v>
      </c>
      <c r="N25" s="811">
        <v>7.46</v>
      </c>
      <c r="O25" s="810" t="s">
        <v>6503</v>
      </c>
      <c r="P25" s="833" t="s">
        <v>6542</v>
      </c>
      <c r="Q25" s="812">
        <f t="shared" si="0"/>
        <v>0</v>
      </c>
      <c r="R25" s="812">
        <f t="shared" si="0"/>
        <v>0</v>
      </c>
      <c r="S25" s="829" t="str">
        <f t="shared" si="1"/>
        <v/>
      </c>
      <c r="T25" s="829" t="str">
        <f t="shared" si="2"/>
        <v/>
      </c>
      <c r="U25" s="829" t="str">
        <f t="shared" si="3"/>
        <v/>
      </c>
      <c r="V25" s="834" t="str">
        <f t="shared" si="4"/>
        <v/>
      </c>
      <c r="W25" s="813"/>
    </row>
    <row r="26" spans="1:23" ht="14.4" customHeight="1" x14ac:dyDescent="0.3">
      <c r="A26" s="880" t="s">
        <v>6543</v>
      </c>
      <c r="B26" s="829">
        <v>2</v>
      </c>
      <c r="C26" s="830">
        <v>3.41</v>
      </c>
      <c r="D26" s="831">
        <v>3</v>
      </c>
      <c r="E26" s="806">
        <v>6</v>
      </c>
      <c r="F26" s="807">
        <v>12.28</v>
      </c>
      <c r="G26" s="808">
        <v>5.2</v>
      </c>
      <c r="H26" s="810">
        <v>4</v>
      </c>
      <c r="I26" s="804">
        <v>4.67</v>
      </c>
      <c r="J26" s="805">
        <v>2</v>
      </c>
      <c r="K26" s="809">
        <v>2.2400000000000002</v>
      </c>
      <c r="L26" s="810">
        <v>4</v>
      </c>
      <c r="M26" s="810">
        <v>36</v>
      </c>
      <c r="N26" s="811">
        <v>11.91</v>
      </c>
      <c r="O26" s="810" t="s">
        <v>6503</v>
      </c>
      <c r="P26" s="833" t="s">
        <v>6544</v>
      </c>
      <c r="Q26" s="812">
        <f t="shared" si="0"/>
        <v>2</v>
      </c>
      <c r="R26" s="812">
        <f t="shared" si="0"/>
        <v>1.2599999999999998</v>
      </c>
      <c r="S26" s="829">
        <f t="shared" si="1"/>
        <v>47.64</v>
      </c>
      <c r="T26" s="829">
        <f t="shared" si="2"/>
        <v>8</v>
      </c>
      <c r="U26" s="829">
        <f t="shared" si="3"/>
        <v>-39.64</v>
      </c>
      <c r="V26" s="834">
        <f t="shared" si="4"/>
        <v>0.16792611251049538</v>
      </c>
      <c r="W26" s="813"/>
    </row>
    <row r="27" spans="1:23" ht="14.4" customHeight="1" x14ac:dyDescent="0.3">
      <c r="A27" s="879" t="s">
        <v>6545</v>
      </c>
      <c r="B27" s="791">
        <v>1</v>
      </c>
      <c r="C27" s="792">
        <v>2.16</v>
      </c>
      <c r="D27" s="793">
        <v>3</v>
      </c>
      <c r="E27" s="823"/>
      <c r="F27" s="794"/>
      <c r="G27" s="795"/>
      <c r="H27" s="796"/>
      <c r="I27" s="794"/>
      <c r="J27" s="795"/>
      <c r="K27" s="797">
        <v>4.16</v>
      </c>
      <c r="L27" s="796">
        <v>6</v>
      </c>
      <c r="M27" s="796">
        <v>54</v>
      </c>
      <c r="N27" s="798">
        <v>18</v>
      </c>
      <c r="O27" s="796" t="s">
        <v>6503</v>
      </c>
      <c r="P27" s="824" t="s">
        <v>6546</v>
      </c>
      <c r="Q27" s="799">
        <f t="shared" si="0"/>
        <v>-1</v>
      </c>
      <c r="R27" s="799">
        <f t="shared" si="0"/>
        <v>-2.16</v>
      </c>
      <c r="S27" s="825" t="str">
        <f t="shared" si="1"/>
        <v/>
      </c>
      <c r="T27" s="825" t="str">
        <f t="shared" si="2"/>
        <v/>
      </c>
      <c r="U27" s="825" t="str">
        <f t="shared" si="3"/>
        <v/>
      </c>
      <c r="V27" s="826" t="str">
        <f t="shared" si="4"/>
        <v/>
      </c>
      <c r="W27" s="800"/>
    </row>
    <row r="28" spans="1:23" ht="14.4" customHeight="1" x14ac:dyDescent="0.3">
      <c r="A28" s="880" t="s">
        <v>6547</v>
      </c>
      <c r="B28" s="819">
        <v>1</v>
      </c>
      <c r="C28" s="820">
        <v>2.34</v>
      </c>
      <c r="D28" s="821">
        <v>3</v>
      </c>
      <c r="E28" s="832"/>
      <c r="F28" s="804"/>
      <c r="G28" s="805"/>
      <c r="H28" s="810"/>
      <c r="I28" s="804"/>
      <c r="J28" s="805"/>
      <c r="K28" s="809">
        <v>2.34</v>
      </c>
      <c r="L28" s="810">
        <v>3</v>
      </c>
      <c r="M28" s="810">
        <v>29</v>
      </c>
      <c r="N28" s="811">
        <v>9.5299999999999994</v>
      </c>
      <c r="O28" s="810" t="s">
        <v>6503</v>
      </c>
      <c r="P28" s="833" t="s">
        <v>6548</v>
      </c>
      <c r="Q28" s="812">
        <f t="shared" si="0"/>
        <v>-1</v>
      </c>
      <c r="R28" s="812">
        <f t="shared" si="0"/>
        <v>-2.34</v>
      </c>
      <c r="S28" s="829" t="str">
        <f t="shared" si="1"/>
        <v/>
      </c>
      <c r="T28" s="829" t="str">
        <f t="shared" si="2"/>
        <v/>
      </c>
      <c r="U28" s="829" t="str">
        <f t="shared" si="3"/>
        <v/>
      </c>
      <c r="V28" s="834" t="str">
        <f t="shared" si="4"/>
        <v/>
      </c>
      <c r="W28" s="813"/>
    </row>
    <row r="29" spans="1:23" ht="14.4" customHeight="1" x14ac:dyDescent="0.3">
      <c r="A29" s="879" t="s">
        <v>6549</v>
      </c>
      <c r="B29" s="791">
        <v>1</v>
      </c>
      <c r="C29" s="792">
        <v>0.74</v>
      </c>
      <c r="D29" s="793">
        <v>6</v>
      </c>
      <c r="E29" s="823"/>
      <c r="F29" s="794"/>
      <c r="G29" s="795"/>
      <c r="H29" s="796"/>
      <c r="I29" s="794"/>
      <c r="J29" s="795"/>
      <c r="K29" s="797">
        <v>0.74</v>
      </c>
      <c r="L29" s="796">
        <v>3</v>
      </c>
      <c r="M29" s="796">
        <v>25</v>
      </c>
      <c r="N29" s="798">
        <v>8.24</v>
      </c>
      <c r="O29" s="796" t="s">
        <v>6503</v>
      </c>
      <c r="P29" s="824" t="s">
        <v>6550</v>
      </c>
      <c r="Q29" s="799">
        <f t="shared" si="0"/>
        <v>-1</v>
      </c>
      <c r="R29" s="799">
        <f t="shared" si="0"/>
        <v>-0.74</v>
      </c>
      <c r="S29" s="825" t="str">
        <f t="shared" si="1"/>
        <v/>
      </c>
      <c r="T29" s="825" t="str">
        <f t="shared" si="2"/>
        <v/>
      </c>
      <c r="U29" s="825" t="str">
        <f t="shared" si="3"/>
        <v/>
      </c>
      <c r="V29" s="826" t="str">
        <f t="shared" si="4"/>
        <v/>
      </c>
      <c r="W29" s="800"/>
    </row>
    <row r="30" spans="1:23" ht="14.4" customHeight="1" x14ac:dyDescent="0.3">
      <c r="A30" s="879" t="s">
        <v>6551</v>
      </c>
      <c r="B30" s="791">
        <v>1</v>
      </c>
      <c r="C30" s="792">
        <v>0.59</v>
      </c>
      <c r="D30" s="793">
        <v>3</v>
      </c>
      <c r="E30" s="823"/>
      <c r="F30" s="794"/>
      <c r="G30" s="795"/>
      <c r="H30" s="796"/>
      <c r="I30" s="794"/>
      <c r="J30" s="795"/>
      <c r="K30" s="797">
        <v>0.59</v>
      </c>
      <c r="L30" s="796">
        <v>2</v>
      </c>
      <c r="M30" s="796">
        <v>19</v>
      </c>
      <c r="N30" s="798">
        <v>6.47</v>
      </c>
      <c r="O30" s="796" t="s">
        <v>6503</v>
      </c>
      <c r="P30" s="824" t="s">
        <v>6552</v>
      </c>
      <c r="Q30" s="799">
        <f t="shared" si="0"/>
        <v>-1</v>
      </c>
      <c r="R30" s="799">
        <f t="shared" si="0"/>
        <v>-0.59</v>
      </c>
      <c r="S30" s="825" t="str">
        <f t="shared" si="1"/>
        <v/>
      </c>
      <c r="T30" s="825" t="str">
        <f t="shared" si="2"/>
        <v/>
      </c>
      <c r="U30" s="825" t="str">
        <f t="shared" si="3"/>
        <v/>
      </c>
      <c r="V30" s="826" t="str">
        <f t="shared" si="4"/>
        <v/>
      </c>
      <c r="W30" s="800"/>
    </row>
    <row r="31" spans="1:23" ht="14.4" customHeight="1" x14ac:dyDescent="0.3">
      <c r="A31" s="879" t="s">
        <v>6553</v>
      </c>
      <c r="B31" s="791">
        <v>1</v>
      </c>
      <c r="C31" s="792">
        <v>0.51</v>
      </c>
      <c r="D31" s="793">
        <v>2</v>
      </c>
      <c r="E31" s="823"/>
      <c r="F31" s="794"/>
      <c r="G31" s="795"/>
      <c r="H31" s="796"/>
      <c r="I31" s="794"/>
      <c r="J31" s="795"/>
      <c r="K31" s="797">
        <v>0.51</v>
      </c>
      <c r="L31" s="796">
        <v>2</v>
      </c>
      <c r="M31" s="796">
        <v>19</v>
      </c>
      <c r="N31" s="798">
        <v>6.43</v>
      </c>
      <c r="O31" s="796" t="s">
        <v>6503</v>
      </c>
      <c r="P31" s="824" t="s">
        <v>6554</v>
      </c>
      <c r="Q31" s="799">
        <f t="shared" si="0"/>
        <v>-1</v>
      </c>
      <c r="R31" s="799">
        <f t="shared" si="0"/>
        <v>-0.51</v>
      </c>
      <c r="S31" s="825" t="str">
        <f t="shared" si="1"/>
        <v/>
      </c>
      <c r="T31" s="825" t="str">
        <f t="shared" si="2"/>
        <v/>
      </c>
      <c r="U31" s="825" t="str">
        <f t="shared" si="3"/>
        <v/>
      </c>
      <c r="V31" s="826" t="str">
        <f t="shared" si="4"/>
        <v/>
      </c>
      <c r="W31" s="800"/>
    </row>
    <row r="32" spans="1:23" ht="14.4" customHeight="1" x14ac:dyDescent="0.3">
      <c r="A32" s="879" t="s">
        <v>6555</v>
      </c>
      <c r="B32" s="825">
        <v>1</v>
      </c>
      <c r="C32" s="827">
        <v>4.74</v>
      </c>
      <c r="D32" s="828">
        <v>15</v>
      </c>
      <c r="E32" s="823"/>
      <c r="F32" s="794"/>
      <c r="G32" s="795"/>
      <c r="H32" s="801">
        <v>1</v>
      </c>
      <c r="I32" s="802">
        <v>4.0199999999999996</v>
      </c>
      <c r="J32" s="803">
        <v>5</v>
      </c>
      <c r="K32" s="797">
        <v>4.74</v>
      </c>
      <c r="L32" s="796">
        <v>6</v>
      </c>
      <c r="M32" s="796">
        <v>53</v>
      </c>
      <c r="N32" s="798">
        <v>17.59</v>
      </c>
      <c r="O32" s="796" t="s">
        <v>6503</v>
      </c>
      <c r="P32" s="824" t="s">
        <v>6556</v>
      </c>
      <c r="Q32" s="799">
        <f t="shared" si="0"/>
        <v>0</v>
      </c>
      <c r="R32" s="799">
        <f t="shared" si="0"/>
        <v>-0.72000000000000064</v>
      </c>
      <c r="S32" s="825">
        <f t="shared" si="1"/>
        <v>17.59</v>
      </c>
      <c r="T32" s="825">
        <f t="shared" si="2"/>
        <v>5</v>
      </c>
      <c r="U32" s="825">
        <f t="shared" si="3"/>
        <v>-12.59</v>
      </c>
      <c r="V32" s="826">
        <f t="shared" si="4"/>
        <v>0.28425241614553726</v>
      </c>
      <c r="W32" s="800"/>
    </row>
    <row r="33" spans="1:23" ht="14.4" customHeight="1" x14ac:dyDescent="0.3">
      <c r="A33" s="880" t="s">
        <v>6557</v>
      </c>
      <c r="B33" s="829">
        <v>2</v>
      </c>
      <c r="C33" s="830">
        <v>7.2</v>
      </c>
      <c r="D33" s="831">
        <v>11.5</v>
      </c>
      <c r="E33" s="832"/>
      <c r="F33" s="804"/>
      <c r="G33" s="805"/>
      <c r="H33" s="806">
        <v>3</v>
      </c>
      <c r="I33" s="807">
        <v>23.12</v>
      </c>
      <c r="J33" s="808">
        <v>6.3</v>
      </c>
      <c r="K33" s="809">
        <v>2.7</v>
      </c>
      <c r="L33" s="810">
        <v>6</v>
      </c>
      <c r="M33" s="810">
        <v>51</v>
      </c>
      <c r="N33" s="811">
        <v>17.09</v>
      </c>
      <c r="O33" s="810" t="s">
        <v>6503</v>
      </c>
      <c r="P33" s="833" t="s">
        <v>6558</v>
      </c>
      <c r="Q33" s="812">
        <f t="shared" si="0"/>
        <v>1</v>
      </c>
      <c r="R33" s="812">
        <f t="shared" si="0"/>
        <v>15.920000000000002</v>
      </c>
      <c r="S33" s="829">
        <f t="shared" si="1"/>
        <v>51.269999999999996</v>
      </c>
      <c r="T33" s="829">
        <f t="shared" si="2"/>
        <v>18.899999999999999</v>
      </c>
      <c r="U33" s="829">
        <f t="shared" si="3"/>
        <v>-32.369999999999997</v>
      </c>
      <c r="V33" s="834">
        <f t="shared" si="4"/>
        <v>0.36863662960795784</v>
      </c>
      <c r="W33" s="813"/>
    </row>
    <row r="34" spans="1:23" ht="14.4" customHeight="1" x14ac:dyDescent="0.3">
      <c r="A34" s="879" t="s">
        <v>6559</v>
      </c>
      <c r="B34" s="825"/>
      <c r="C34" s="827"/>
      <c r="D34" s="828"/>
      <c r="E34" s="801">
        <v>1</v>
      </c>
      <c r="F34" s="802">
        <v>2.48</v>
      </c>
      <c r="G34" s="803">
        <v>10</v>
      </c>
      <c r="H34" s="796"/>
      <c r="I34" s="794"/>
      <c r="J34" s="795"/>
      <c r="K34" s="797">
        <v>2.48</v>
      </c>
      <c r="L34" s="796">
        <v>3</v>
      </c>
      <c r="M34" s="796">
        <v>28</v>
      </c>
      <c r="N34" s="798">
        <v>9.25</v>
      </c>
      <c r="O34" s="796" t="s">
        <v>6503</v>
      </c>
      <c r="P34" s="824" t="s">
        <v>6560</v>
      </c>
      <c r="Q34" s="799">
        <f t="shared" si="0"/>
        <v>0</v>
      </c>
      <c r="R34" s="799">
        <f t="shared" si="0"/>
        <v>0</v>
      </c>
      <c r="S34" s="825" t="str">
        <f t="shared" si="1"/>
        <v/>
      </c>
      <c r="T34" s="825" t="str">
        <f t="shared" si="2"/>
        <v/>
      </c>
      <c r="U34" s="825" t="str">
        <f t="shared" si="3"/>
        <v/>
      </c>
      <c r="V34" s="826" t="str">
        <f t="shared" si="4"/>
        <v/>
      </c>
      <c r="W34" s="800"/>
    </row>
    <row r="35" spans="1:23" ht="14.4" customHeight="1" x14ac:dyDescent="0.3">
      <c r="A35" s="880" t="s">
        <v>6561</v>
      </c>
      <c r="B35" s="829">
        <v>12</v>
      </c>
      <c r="C35" s="830">
        <v>19.62</v>
      </c>
      <c r="D35" s="831">
        <v>3.8</v>
      </c>
      <c r="E35" s="832">
        <v>19</v>
      </c>
      <c r="F35" s="804">
        <v>29</v>
      </c>
      <c r="G35" s="805">
        <v>4</v>
      </c>
      <c r="H35" s="806">
        <v>42</v>
      </c>
      <c r="I35" s="807">
        <v>65.66</v>
      </c>
      <c r="J35" s="808">
        <v>5.5</v>
      </c>
      <c r="K35" s="809">
        <v>1.81</v>
      </c>
      <c r="L35" s="810">
        <v>4</v>
      </c>
      <c r="M35" s="810">
        <v>33</v>
      </c>
      <c r="N35" s="811">
        <v>10.84</v>
      </c>
      <c r="O35" s="810" t="s">
        <v>6503</v>
      </c>
      <c r="P35" s="833" t="s">
        <v>6562</v>
      </c>
      <c r="Q35" s="812">
        <f t="shared" si="0"/>
        <v>30</v>
      </c>
      <c r="R35" s="812">
        <f t="shared" si="0"/>
        <v>46.039999999999992</v>
      </c>
      <c r="S35" s="829">
        <f t="shared" si="1"/>
        <v>455.28</v>
      </c>
      <c r="T35" s="829">
        <f t="shared" si="2"/>
        <v>231</v>
      </c>
      <c r="U35" s="829">
        <f t="shared" si="3"/>
        <v>-224.27999999999997</v>
      </c>
      <c r="V35" s="834">
        <f t="shared" si="4"/>
        <v>0.50738007380073802</v>
      </c>
      <c r="W35" s="813">
        <v>36.799999999999997</v>
      </c>
    </row>
    <row r="36" spans="1:23" ht="14.4" customHeight="1" x14ac:dyDescent="0.3">
      <c r="A36" s="879" t="s">
        <v>6563</v>
      </c>
      <c r="B36" s="825"/>
      <c r="C36" s="827"/>
      <c r="D36" s="828"/>
      <c r="E36" s="801">
        <v>2</v>
      </c>
      <c r="F36" s="802">
        <v>2.09</v>
      </c>
      <c r="G36" s="803">
        <v>4.5</v>
      </c>
      <c r="H36" s="796"/>
      <c r="I36" s="794"/>
      <c r="J36" s="795"/>
      <c r="K36" s="797">
        <v>1.05</v>
      </c>
      <c r="L36" s="796">
        <v>4</v>
      </c>
      <c r="M36" s="796">
        <v>34</v>
      </c>
      <c r="N36" s="798">
        <v>11.31</v>
      </c>
      <c r="O36" s="796" t="s">
        <v>6503</v>
      </c>
      <c r="P36" s="824" t="s">
        <v>6564</v>
      </c>
      <c r="Q36" s="799">
        <f t="shared" si="0"/>
        <v>0</v>
      </c>
      <c r="R36" s="799">
        <f t="shared" si="0"/>
        <v>0</v>
      </c>
      <c r="S36" s="825" t="str">
        <f t="shared" si="1"/>
        <v/>
      </c>
      <c r="T36" s="825" t="str">
        <f t="shared" si="2"/>
        <v/>
      </c>
      <c r="U36" s="825" t="str">
        <f t="shared" si="3"/>
        <v/>
      </c>
      <c r="V36" s="826" t="str">
        <f t="shared" si="4"/>
        <v/>
      </c>
      <c r="W36" s="800"/>
    </row>
    <row r="37" spans="1:23" ht="14.4" customHeight="1" x14ac:dyDescent="0.3">
      <c r="A37" s="879" t="s">
        <v>6565</v>
      </c>
      <c r="B37" s="825"/>
      <c r="C37" s="827"/>
      <c r="D37" s="828"/>
      <c r="E37" s="801">
        <v>1</v>
      </c>
      <c r="F37" s="802">
        <v>0.92</v>
      </c>
      <c r="G37" s="803">
        <v>15</v>
      </c>
      <c r="H37" s="796"/>
      <c r="I37" s="794"/>
      <c r="J37" s="795"/>
      <c r="K37" s="797">
        <v>0.92</v>
      </c>
      <c r="L37" s="796">
        <v>4</v>
      </c>
      <c r="M37" s="796">
        <v>33</v>
      </c>
      <c r="N37" s="798">
        <v>11</v>
      </c>
      <c r="O37" s="796" t="s">
        <v>6503</v>
      </c>
      <c r="P37" s="824" t="s">
        <v>6566</v>
      </c>
      <c r="Q37" s="799">
        <f t="shared" si="0"/>
        <v>0</v>
      </c>
      <c r="R37" s="799">
        <f t="shared" si="0"/>
        <v>0</v>
      </c>
      <c r="S37" s="825" t="str">
        <f t="shared" si="1"/>
        <v/>
      </c>
      <c r="T37" s="825" t="str">
        <f t="shared" si="2"/>
        <v/>
      </c>
      <c r="U37" s="825" t="str">
        <f t="shared" si="3"/>
        <v/>
      </c>
      <c r="V37" s="826" t="str">
        <f t="shared" si="4"/>
        <v/>
      </c>
      <c r="W37" s="800"/>
    </row>
    <row r="38" spans="1:23" ht="14.4" customHeight="1" x14ac:dyDescent="0.3">
      <c r="A38" s="880" t="s">
        <v>6567</v>
      </c>
      <c r="B38" s="829">
        <v>1</v>
      </c>
      <c r="C38" s="830">
        <v>1.42</v>
      </c>
      <c r="D38" s="831">
        <v>35</v>
      </c>
      <c r="E38" s="832"/>
      <c r="F38" s="804"/>
      <c r="G38" s="805"/>
      <c r="H38" s="806">
        <v>1</v>
      </c>
      <c r="I38" s="807">
        <v>1.42</v>
      </c>
      <c r="J38" s="822">
        <v>28</v>
      </c>
      <c r="K38" s="809">
        <v>1.42</v>
      </c>
      <c r="L38" s="810">
        <v>4</v>
      </c>
      <c r="M38" s="810">
        <v>39</v>
      </c>
      <c r="N38" s="811">
        <v>12.93</v>
      </c>
      <c r="O38" s="810" t="s">
        <v>6503</v>
      </c>
      <c r="P38" s="833" t="s">
        <v>6568</v>
      </c>
      <c r="Q38" s="812">
        <f t="shared" si="0"/>
        <v>0</v>
      </c>
      <c r="R38" s="812">
        <f t="shared" si="0"/>
        <v>0</v>
      </c>
      <c r="S38" s="829">
        <f t="shared" si="1"/>
        <v>12.93</v>
      </c>
      <c r="T38" s="829">
        <f t="shared" si="2"/>
        <v>28</v>
      </c>
      <c r="U38" s="829">
        <f t="shared" si="3"/>
        <v>15.07</v>
      </c>
      <c r="V38" s="834">
        <f t="shared" si="4"/>
        <v>2.1655065738592421</v>
      </c>
      <c r="W38" s="813">
        <v>15.07</v>
      </c>
    </row>
    <row r="39" spans="1:23" ht="14.4" customHeight="1" x14ac:dyDescent="0.3">
      <c r="A39" s="879" t="s">
        <v>6569</v>
      </c>
      <c r="B39" s="825"/>
      <c r="C39" s="827"/>
      <c r="D39" s="828"/>
      <c r="E39" s="801">
        <v>1</v>
      </c>
      <c r="F39" s="802">
        <v>0.81</v>
      </c>
      <c r="G39" s="803">
        <v>17</v>
      </c>
      <c r="H39" s="796"/>
      <c r="I39" s="794"/>
      <c r="J39" s="795"/>
      <c r="K39" s="797">
        <v>0.81</v>
      </c>
      <c r="L39" s="796">
        <v>4</v>
      </c>
      <c r="M39" s="796">
        <v>33</v>
      </c>
      <c r="N39" s="798">
        <v>10.88</v>
      </c>
      <c r="O39" s="796" t="s">
        <v>6503</v>
      </c>
      <c r="P39" s="824" t="s">
        <v>6570</v>
      </c>
      <c r="Q39" s="799">
        <f t="shared" si="0"/>
        <v>0</v>
      </c>
      <c r="R39" s="799">
        <f t="shared" si="0"/>
        <v>0</v>
      </c>
      <c r="S39" s="825" t="str">
        <f t="shared" si="1"/>
        <v/>
      </c>
      <c r="T39" s="825" t="str">
        <f t="shared" si="2"/>
        <v/>
      </c>
      <c r="U39" s="825" t="str">
        <f t="shared" si="3"/>
        <v/>
      </c>
      <c r="V39" s="826" t="str">
        <f t="shared" si="4"/>
        <v/>
      </c>
      <c r="W39" s="800"/>
    </row>
    <row r="40" spans="1:23" ht="14.4" customHeight="1" x14ac:dyDescent="0.3">
      <c r="A40" s="881" t="s">
        <v>6571</v>
      </c>
      <c r="B40" s="864">
        <v>4</v>
      </c>
      <c r="C40" s="865">
        <v>3.64</v>
      </c>
      <c r="D40" s="835">
        <v>3</v>
      </c>
      <c r="E40" s="866">
        <v>9</v>
      </c>
      <c r="F40" s="867">
        <v>8.6199999999999992</v>
      </c>
      <c r="G40" s="814">
        <v>6.8</v>
      </c>
      <c r="H40" s="868"/>
      <c r="I40" s="869"/>
      <c r="J40" s="815"/>
      <c r="K40" s="870">
        <v>1.1200000000000001</v>
      </c>
      <c r="L40" s="868">
        <v>4</v>
      </c>
      <c r="M40" s="868">
        <v>38</v>
      </c>
      <c r="N40" s="871">
        <v>12.79</v>
      </c>
      <c r="O40" s="868" t="s">
        <v>6503</v>
      </c>
      <c r="P40" s="872" t="s">
        <v>6572</v>
      </c>
      <c r="Q40" s="873">
        <f t="shared" si="0"/>
        <v>-4</v>
      </c>
      <c r="R40" s="873">
        <f t="shared" si="0"/>
        <v>-3.64</v>
      </c>
      <c r="S40" s="864" t="str">
        <f t="shared" si="1"/>
        <v/>
      </c>
      <c r="T40" s="864" t="str">
        <f t="shared" si="2"/>
        <v/>
      </c>
      <c r="U40" s="864" t="str">
        <f t="shared" si="3"/>
        <v/>
      </c>
      <c r="V40" s="874" t="str">
        <f t="shared" si="4"/>
        <v/>
      </c>
      <c r="W40" s="816"/>
    </row>
    <row r="41" spans="1:23" ht="14.4" customHeight="1" x14ac:dyDescent="0.3">
      <c r="A41" s="879" t="s">
        <v>6573</v>
      </c>
      <c r="B41" s="825"/>
      <c r="C41" s="827"/>
      <c r="D41" s="828"/>
      <c r="E41" s="823"/>
      <c r="F41" s="794"/>
      <c r="G41" s="795"/>
      <c r="H41" s="801">
        <v>1</v>
      </c>
      <c r="I41" s="802">
        <v>0.22</v>
      </c>
      <c r="J41" s="803">
        <v>1</v>
      </c>
      <c r="K41" s="797">
        <v>0.64</v>
      </c>
      <c r="L41" s="796">
        <v>3</v>
      </c>
      <c r="M41" s="796">
        <v>29</v>
      </c>
      <c r="N41" s="798">
        <v>9.6199999999999992</v>
      </c>
      <c r="O41" s="796" t="s">
        <v>6503</v>
      </c>
      <c r="P41" s="824" t="s">
        <v>6574</v>
      </c>
      <c r="Q41" s="799">
        <f t="shared" si="0"/>
        <v>1</v>
      </c>
      <c r="R41" s="799">
        <f t="shared" si="0"/>
        <v>0.22</v>
      </c>
      <c r="S41" s="825">
        <f t="shared" si="1"/>
        <v>9.6199999999999992</v>
      </c>
      <c r="T41" s="825">
        <f t="shared" si="2"/>
        <v>1</v>
      </c>
      <c r="U41" s="825">
        <f t="shared" si="3"/>
        <v>-8.6199999999999992</v>
      </c>
      <c r="V41" s="826">
        <f t="shared" si="4"/>
        <v>0.10395010395010396</v>
      </c>
      <c r="W41" s="800"/>
    </row>
    <row r="42" spans="1:23" ht="14.4" customHeight="1" x14ac:dyDescent="0.3">
      <c r="A42" s="880" t="s">
        <v>6575</v>
      </c>
      <c r="B42" s="819">
        <v>8</v>
      </c>
      <c r="C42" s="820">
        <v>3.28</v>
      </c>
      <c r="D42" s="821">
        <v>2.1</v>
      </c>
      <c r="E42" s="832">
        <v>2</v>
      </c>
      <c r="F42" s="804">
        <v>0.81</v>
      </c>
      <c r="G42" s="805">
        <v>1.5</v>
      </c>
      <c r="H42" s="810">
        <v>1</v>
      </c>
      <c r="I42" s="804">
        <v>1.03</v>
      </c>
      <c r="J42" s="822">
        <v>4</v>
      </c>
      <c r="K42" s="809">
        <v>0.41</v>
      </c>
      <c r="L42" s="810">
        <v>1</v>
      </c>
      <c r="M42" s="810">
        <v>5</v>
      </c>
      <c r="N42" s="811">
        <v>2.4900000000000002</v>
      </c>
      <c r="O42" s="810" t="s">
        <v>6503</v>
      </c>
      <c r="P42" s="833" t="s">
        <v>6576</v>
      </c>
      <c r="Q42" s="812">
        <f t="shared" si="0"/>
        <v>-7</v>
      </c>
      <c r="R42" s="812">
        <f t="shared" si="0"/>
        <v>-2.25</v>
      </c>
      <c r="S42" s="829">
        <f t="shared" si="1"/>
        <v>2.4900000000000002</v>
      </c>
      <c r="T42" s="829">
        <f t="shared" si="2"/>
        <v>4</v>
      </c>
      <c r="U42" s="829">
        <f t="shared" si="3"/>
        <v>1.5099999999999998</v>
      </c>
      <c r="V42" s="834">
        <f t="shared" si="4"/>
        <v>1.6064257028112447</v>
      </c>
      <c r="W42" s="813">
        <v>1.51</v>
      </c>
    </row>
    <row r="43" spans="1:23" ht="14.4" customHeight="1" x14ac:dyDescent="0.3">
      <c r="A43" s="880" t="s">
        <v>6577</v>
      </c>
      <c r="B43" s="819">
        <v>8</v>
      </c>
      <c r="C43" s="820">
        <v>70.260000000000005</v>
      </c>
      <c r="D43" s="821">
        <v>9</v>
      </c>
      <c r="E43" s="832">
        <v>5</v>
      </c>
      <c r="F43" s="804">
        <v>45.14</v>
      </c>
      <c r="G43" s="805">
        <v>5.8</v>
      </c>
      <c r="H43" s="810">
        <v>4</v>
      </c>
      <c r="I43" s="804">
        <v>28.28</v>
      </c>
      <c r="J43" s="805">
        <v>4</v>
      </c>
      <c r="K43" s="809">
        <v>8.16</v>
      </c>
      <c r="L43" s="810">
        <v>5</v>
      </c>
      <c r="M43" s="810">
        <v>47</v>
      </c>
      <c r="N43" s="811">
        <v>15.54</v>
      </c>
      <c r="O43" s="810" t="s">
        <v>6503</v>
      </c>
      <c r="P43" s="833" t="s">
        <v>6578</v>
      </c>
      <c r="Q43" s="812">
        <f t="shared" si="0"/>
        <v>-4</v>
      </c>
      <c r="R43" s="812">
        <f t="shared" si="0"/>
        <v>-41.980000000000004</v>
      </c>
      <c r="S43" s="829">
        <f t="shared" si="1"/>
        <v>62.16</v>
      </c>
      <c r="T43" s="829">
        <f t="shared" si="2"/>
        <v>16</v>
      </c>
      <c r="U43" s="829">
        <f t="shared" si="3"/>
        <v>-46.16</v>
      </c>
      <c r="V43" s="834">
        <f t="shared" si="4"/>
        <v>0.2574002574002574</v>
      </c>
      <c r="W43" s="813"/>
    </row>
    <row r="44" spans="1:23" ht="14.4" customHeight="1" x14ac:dyDescent="0.3">
      <c r="A44" s="879" t="s">
        <v>6579</v>
      </c>
      <c r="B44" s="791">
        <v>5</v>
      </c>
      <c r="C44" s="792">
        <v>23.92</v>
      </c>
      <c r="D44" s="793">
        <v>3.2</v>
      </c>
      <c r="E44" s="823">
        <v>2</v>
      </c>
      <c r="F44" s="794">
        <v>10.23</v>
      </c>
      <c r="G44" s="795">
        <v>8.5</v>
      </c>
      <c r="H44" s="796">
        <v>2</v>
      </c>
      <c r="I44" s="794">
        <v>10.23</v>
      </c>
      <c r="J44" s="795">
        <v>3.5</v>
      </c>
      <c r="K44" s="797">
        <v>5.1100000000000003</v>
      </c>
      <c r="L44" s="796">
        <v>3</v>
      </c>
      <c r="M44" s="796">
        <v>23</v>
      </c>
      <c r="N44" s="798">
        <v>7.75</v>
      </c>
      <c r="O44" s="796" t="s">
        <v>6503</v>
      </c>
      <c r="P44" s="824" t="s">
        <v>6580</v>
      </c>
      <c r="Q44" s="799">
        <f t="shared" si="0"/>
        <v>-3</v>
      </c>
      <c r="R44" s="799">
        <f t="shared" si="0"/>
        <v>-13.690000000000001</v>
      </c>
      <c r="S44" s="825">
        <f t="shared" si="1"/>
        <v>15.5</v>
      </c>
      <c r="T44" s="825">
        <f t="shared" si="2"/>
        <v>7</v>
      </c>
      <c r="U44" s="825">
        <f t="shared" si="3"/>
        <v>-8.5</v>
      </c>
      <c r="V44" s="826">
        <f t="shared" si="4"/>
        <v>0.45161290322580644</v>
      </c>
      <c r="W44" s="800"/>
    </row>
    <row r="45" spans="1:23" ht="14.4" customHeight="1" x14ac:dyDescent="0.3">
      <c r="A45" s="880" t="s">
        <v>6581</v>
      </c>
      <c r="B45" s="829"/>
      <c r="C45" s="830"/>
      <c r="D45" s="831"/>
      <c r="E45" s="806">
        <v>1</v>
      </c>
      <c r="F45" s="807">
        <v>3.52</v>
      </c>
      <c r="G45" s="808">
        <v>10</v>
      </c>
      <c r="H45" s="810"/>
      <c r="I45" s="804"/>
      <c r="J45" s="805"/>
      <c r="K45" s="809">
        <v>3.97</v>
      </c>
      <c r="L45" s="810">
        <v>2</v>
      </c>
      <c r="M45" s="810">
        <v>19</v>
      </c>
      <c r="N45" s="811">
        <v>6.22</v>
      </c>
      <c r="O45" s="810" t="s">
        <v>6503</v>
      </c>
      <c r="P45" s="833" t="s">
        <v>6582</v>
      </c>
      <c r="Q45" s="812">
        <f t="shared" si="0"/>
        <v>0</v>
      </c>
      <c r="R45" s="812">
        <f t="shared" si="0"/>
        <v>0</v>
      </c>
      <c r="S45" s="829" t="str">
        <f t="shared" si="1"/>
        <v/>
      </c>
      <c r="T45" s="829" t="str">
        <f t="shared" si="2"/>
        <v/>
      </c>
      <c r="U45" s="829" t="str">
        <f t="shared" si="3"/>
        <v/>
      </c>
      <c r="V45" s="834" t="str">
        <f t="shared" si="4"/>
        <v/>
      </c>
      <c r="W45" s="813"/>
    </row>
    <row r="46" spans="1:23" ht="14.4" customHeight="1" x14ac:dyDescent="0.3">
      <c r="A46" s="880" t="s">
        <v>6583</v>
      </c>
      <c r="B46" s="819">
        <v>3</v>
      </c>
      <c r="C46" s="820">
        <v>8.67</v>
      </c>
      <c r="D46" s="821">
        <v>3</v>
      </c>
      <c r="E46" s="832"/>
      <c r="F46" s="804"/>
      <c r="G46" s="805"/>
      <c r="H46" s="810">
        <v>1</v>
      </c>
      <c r="I46" s="804">
        <v>2.74</v>
      </c>
      <c r="J46" s="805">
        <v>3</v>
      </c>
      <c r="K46" s="809">
        <v>3.43</v>
      </c>
      <c r="L46" s="810">
        <v>4</v>
      </c>
      <c r="M46" s="810">
        <v>39</v>
      </c>
      <c r="N46" s="811">
        <v>13.14</v>
      </c>
      <c r="O46" s="810" t="s">
        <v>6503</v>
      </c>
      <c r="P46" s="833" t="s">
        <v>6584</v>
      </c>
      <c r="Q46" s="812">
        <f t="shared" si="0"/>
        <v>-2</v>
      </c>
      <c r="R46" s="812">
        <f t="shared" si="0"/>
        <v>-5.93</v>
      </c>
      <c r="S46" s="829">
        <f t="shared" si="1"/>
        <v>13.14</v>
      </c>
      <c r="T46" s="829">
        <f t="shared" si="2"/>
        <v>3</v>
      </c>
      <c r="U46" s="829">
        <f t="shared" si="3"/>
        <v>-10.14</v>
      </c>
      <c r="V46" s="834">
        <f t="shared" si="4"/>
        <v>0.22831050228310501</v>
      </c>
      <c r="W46" s="813"/>
    </row>
    <row r="47" spans="1:23" ht="14.4" customHeight="1" x14ac:dyDescent="0.3">
      <c r="A47" s="879" t="s">
        <v>6585</v>
      </c>
      <c r="B47" s="825"/>
      <c r="C47" s="827"/>
      <c r="D47" s="828"/>
      <c r="E47" s="823"/>
      <c r="F47" s="794"/>
      <c r="G47" s="795"/>
      <c r="H47" s="801">
        <v>1</v>
      </c>
      <c r="I47" s="802">
        <v>8.14</v>
      </c>
      <c r="J47" s="803">
        <v>3</v>
      </c>
      <c r="K47" s="797">
        <v>8.14</v>
      </c>
      <c r="L47" s="796">
        <v>3</v>
      </c>
      <c r="M47" s="796">
        <v>23</v>
      </c>
      <c r="N47" s="798">
        <v>7.74</v>
      </c>
      <c r="O47" s="796" t="s">
        <v>6503</v>
      </c>
      <c r="P47" s="824" t="s">
        <v>6586</v>
      </c>
      <c r="Q47" s="799">
        <f t="shared" si="0"/>
        <v>1</v>
      </c>
      <c r="R47" s="799">
        <f t="shared" si="0"/>
        <v>8.14</v>
      </c>
      <c r="S47" s="825">
        <f t="shared" si="1"/>
        <v>7.74</v>
      </c>
      <c r="T47" s="825">
        <f t="shared" si="2"/>
        <v>3</v>
      </c>
      <c r="U47" s="825">
        <f t="shared" si="3"/>
        <v>-4.74</v>
      </c>
      <c r="V47" s="826">
        <f t="shared" si="4"/>
        <v>0.38759689922480617</v>
      </c>
      <c r="W47" s="800"/>
    </row>
    <row r="48" spans="1:23" ht="14.4" customHeight="1" x14ac:dyDescent="0.3">
      <c r="A48" s="880" t="s">
        <v>6587</v>
      </c>
      <c r="B48" s="829">
        <v>2</v>
      </c>
      <c r="C48" s="830">
        <v>2.19</v>
      </c>
      <c r="D48" s="831">
        <v>4</v>
      </c>
      <c r="E48" s="806">
        <v>3</v>
      </c>
      <c r="F48" s="807">
        <v>3.75</v>
      </c>
      <c r="G48" s="808">
        <v>4</v>
      </c>
      <c r="H48" s="810">
        <v>1</v>
      </c>
      <c r="I48" s="804">
        <v>2.2799999999999998</v>
      </c>
      <c r="J48" s="822">
        <v>16</v>
      </c>
      <c r="K48" s="809">
        <v>1.25</v>
      </c>
      <c r="L48" s="810">
        <v>4</v>
      </c>
      <c r="M48" s="810">
        <v>33</v>
      </c>
      <c r="N48" s="811">
        <v>11.04</v>
      </c>
      <c r="O48" s="810" t="s">
        <v>6503</v>
      </c>
      <c r="P48" s="833" t="s">
        <v>6588</v>
      </c>
      <c r="Q48" s="812">
        <f t="shared" si="0"/>
        <v>-1</v>
      </c>
      <c r="R48" s="812">
        <f t="shared" si="0"/>
        <v>8.9999999999999858E-2</v>
      </c>
      <c r="S48" s="829">
        <f t="shared" si="1"/>
        <v>11.04</v>
      </c>
      <c r="T48" s="829">
        <f t="shared" si="2"/>
        <v>16</v>
      </c>
      <c r="U48" s="829">
        <f t="shared" si="3"/>
        <v>4.9600000000000009</v>
      </c>
      <c r="V48" s="834">
        <f t="shared" si="4"/>
        <v>1.4492753623188408</v>
      </c>
      <c r="W48" s="813">
        <v>4.96</v>
      </c>
    </row>
    <row r="49" spans="1:23" ht="14.4" customHeight="1" x14ac:dyDescent="0.3">
      <c r="A49" s="880" t="s">
        <v>6589</v>
      </c>
      <c r="B49" s="829"/>
      <c r="C49" s="830"/>
      <c r="D49" s="831"/>
      <c r="E49" s="806">
        <v>1</v>
      </c>
      <c r="F49" s="807">
        <v>0.98</v>
      </c>
      <c r="G49" s="808">
        <v>4</v>
      </c>
      <c r="H49" s="810"/>
      <c r="I49" s="804"/>
      <c r="J49" s="805"/>
      <c r="K49" s="809">
        <v>0.98</v>
      </c>
      <c r="L49" s="810">
        <v>4</v>
      </c>
      <c r="M49" s="810">
        <v>36</v>
      </c>
      <c r="N49" s="811">
        <v>12.11</v>
      </c>
      <c r="O49" s="810" t="s">
        <v>6503</v>
      </c>
      <c r="P49" s="833" t="s">
        <v>6590</v>
      </c>
      <c r="Q49" s="812">
        <f t="shared" si="0"/>
        <v>0</v>
      </c>
      <c r="R49" s="812">
        <f t="shared" si="0"/>
        <v>0</v>
      </c>
      <c r="S49" s="829" t="str">
        <f t="shared" si="1"/>
        <v/>
      </c>
      <c r="T49" s="829" t="str">
        <f t="shared" si="2"/>
        <v/>
      </c>
      <c r="U49" s="829" t="str">
        <f t="shared" si="3"/>
        <v/>
      </c>
      <c r="V49" s="834" t="str">
        <f t="shared" si="4"/>
        <v/>
      </c>
      <c r="W49" s="813"/>
    </row>
    <row r="50" spans="1:23" ht="14.4" customHeight="1" x14ac:dyDescent="0.3">
      <c r="A50" s="879" t="s">
        <v>6591</v>
      </c>
      <c r="B50" s="825"/>
      <c r="C50" s="827"/>
      <c r="D50" s="828"/>
      <c r="E50" s="801"/>
      <c r="F50" s="802"/>
      <c r="G50" s="803"/>
      <c r="H50" s="796">
        <v>1</v>
      </c>
      <c r="I50" s="794">
        <v>1.52</v>
      </c>
      <c r="J50" s="795">
        <v>4</v>
      </c>
      <c r="K50" s="797">
        <v>1.52</v>
      </c>
      <c r="L50" s="796">
        <v>4</v>
      </c>
      <c r="M50" s="796">
        <v>40</v>
      </c>
      <c r="N50" s="798">
        <v>13.23</v>
      </c>
      <c r="O50" s="796" t="s">
        <v>6503</v>
      </c>
      <c r="P50" s="824" t="s">
        <v>6592</v>
      </c>
      <c r="Q50" s="799">
        <f t="shared" si="0"/>
        <v>1</v>
      </c>
      <c r="R50" s="799">
        <f t="shared" si="0"/>
        <v>1.52</v>
      </c>
      <c r="S50" s="825">
        <f t="shared" si="1"/>
        <v>13.23</v>
      </c>
      <c r="T50" s="825">
        <f t="shared" si="2"/>
        <v>4</v>
      </c>
      <c r="U50" s="825">
        <f t="shared" si="3"/>
        <v>-9.23</v>
      </c>
      <c r="V50" s="826">
        <f t="shared" si="4"/>
        <v>0.30234315948601664</v>
      </c>
      <c r="W50" s="800"/>
    </row>
    <row r="51" spans="1:23" ht="14.4" customHeight="1" x14ac:dyDescent="0.3">
      <c r="A51" s="881" t="s">
        <v>6593</v>
      </c>
      <c r="B51" s="864">
        <v>2</v>
      </c>
      <c r="C51" s="865">
        <v>5.7</v>
      </c>
      <c r="D51" s="835">
        <v>6.5</v>
      </c>
      <c r="E51" s="866">
        <v>8</v>
      </c>
      <c r="F51" s="867">
        <v>18.21</v>
      </c>
      <c r="G51" s="814">
        <v>5.5</v>
      </c>
      <c r="H51" s="868">
        <v>5</v>
      </c>
      <c r="I51" s="869">
        <v>12.98</v>
      </c>
      <c r="J51" s="815">
        <v>5.8</v>
      </c>
      <c r="K51" s="870">
        <v>2.81</v>
      </c>
      <c r="L51" s="868">
        <v>5</v>
      </c>
      <c r="M51" s="868">
        <v>43</v>
      </c>
      <c r="N51" s="871">
        <v>14.31</v>
      </c>
      <c r="O51" s="868" t="s">
        <v>6503</v>
      </c>
      <c r="P51" s="872" t="s">
        <v>6594</v>
      </c>
      <c r="Q51" s="873">
        <f t="shared" si="0"/>
        <v>3</v>
      </c>
      <c r="R51" s="873">
        <f t="shared" si="0"/>
        <v>7.28</v>
      </c>
      <c r="S51" s="864">
        <f t="shared" si="1"/>
        <v>71.55</v>
      </c>
      <c r="T51" s="864">
        <f t="shared" si="2"/>
        <v>29</v>
      </c>
      <c r="U51" s="864">
        <f t="shared" si="3"/>
        <v>-42.55</v>
      </c>
      <c r="V51" s="874">
        <f t="shared" si="4"/>
        <v>0.40531097134870719</v>
      </c>
      <c r="W51" s="816"/>
    </row>
    <row r="52" spans="1:23" ht="14.4" customHeight="1" x14ac:dyDescent="0.3">
      <c r="A52" s="880" t="s">
        <v>6595</v>
      </c>
      <c r="B52" s="819">
        <v>1</v>
      </c>
      <c r="C52" s="820">
        <v>0.68</v>
      </c>
      <c r="D52" s="821">
        <v>8</v>
      </c>
      <c r="E52" s="832"/>
      <c r="F52" s="804"/>
      <c r="G52" s="805"/>
      <c r="H52" s="810"/>
      <c r="I52" s="804"/>
      <c r="J52" s="805"/>
      <c r="K52" s="809">
        <v>0.68</v>
      </c>
      <c r="L52" s="810">
        <v>3</v>
      </c>
      <c r="M52" s="810">
        <v>28</v>
      </c>
      <c r="N52" s="811">
        <v>9.17</v>
      </c>
      <c r="O52" s="810" t="s">
        <v>6503</v>
      </c>
      <c r="P52" s="833" t="s">
        <v>6596</v>
      </c>
      <c r="Q52" s="812">
        <f t="shared" si="0"/>
        <v>-1</v>
      </c>
      <c r="R52" s="812">
        <f t="shared" si="0"/>
        <v>-0.68</v>
      </c>
      <c r="S52" s="829" t="str">
        <f t="shared" si="1"/>
        <v/>
      </c>
      <c r="T52" s="829" t="str">
        <f t="shared" si="2"/>
        <v/>
      </c>
      <c r="U52" s="829" t="str">
        <f t="shared" si="3"/>
        <v/>
      </c>
      <c r="V52" s="834" t="str">
        <f t="shared" si="4"/>
        <v/>
      </c>
      <c r="W52" s="813"/>
    </row>
    <row r="53" spans="1:23" ht="14.4" customHeight="1" x14ac:dyDescent="0.3">
      <c r="A53" s="879" t="s">
        <v>6597</v>
      </c>
      <c r="B53" s="825"/>
      <c r="C53" s="827"/>
      <c r="D53" s="828"/>
      <c r="E53" s="801">
        <v>3</v>
      </c>
      <c r="F53" s="802">
        <v>2.36</v>
      </c>
      <c r="G53" s="803">
        <v>3.3</v>
      </c>
      <c r="H53" s="796"/>
      <c r="I53" s="794"/>
      <c r="J53" s="795"/>
      <c r="K53" s="797">
        <v>0.72</v>
      </c>
      <c r="L53" s="796">
        <v>3</v>
      </c>
      <c r="M53" s="796">
        <v>28</v>
      </c>
      <c r="N53" s="798">
        <v>9.44</v>
      </c>
      <c r="O53" s="796" t="s">
        <v>6503</v>
      </c>
      <c r="P53" s="824" t="s">
        <v>6598</v>
      </c>
      <c r="Q53" s="799">
        <f t="shared" si="0"/>
        <v>0</v>
      </c>
      <c r="R53" s="799">
        <f t="shared" si="0"/>
        <v>0</v>
      </c>
      <c r="S53" s="825" t="str">
        <f t="shared" si="1"/>
        <v/>
      </c>
      <c r="T53" s="825" t="str">
        <f t="shared" si="2"/>
        <v/>
      </c>
      <c r="U53" s="825" t="str">
        <f t="shared" si="3"/>
        <v/>
      </c>
      <c r="V53" s="826" t="str">
        <f t="shared" si="4"/>
        <v/>
      </c>
      <c r="W53" s="800"/>
    </row>
    <row r="54" spans="1:23" ht="14.4" customHeight="1" x14ac:dyDescent="0.3">
      <c r="A54" s="880" t="s">
        <v>6599</v>
      </c>
      <c r="B54" s="819">
        <v>1</v>
      </c>
      <c r="C54" s="820">
        <v>0.76</v>
      </c>
      <c r="D54" s="821">
        <v>3</v>
      </c>
      <c r="E54" s="832"/>
      <c r="F54" s="804"/>
      <c r="G54" s="805"/>
      <c r="H54" s="810"/>
      <c r="I54" s="804"/>
      <c r="J54" s="805"/>
      <c r="K54" s="809">
        <v>0.76</v>
      </c>
      <c r="L54" s="810">
        <v>3</v>
      </c>
      <c r="M54" s="810">
        <v>26</v>
      </c>
      <c r="N54" s="811">
        <v>8.6199999999999992</v>
      </c>
      <c r="O54" s="810" t="s">
        <v>6503</v>
      </c>
      <c r="P54" s="833" t="s">
        <v>6600</v>
      </c>
      <c r="Q54" s="812">
        <f t="shared" si="0"/>
        <v>-1</v>
      </c>
      <c r="R54" s="812">
        <f t="shared" si="0"/>
        <v>-0.76</v>
      </c>
      <c r="S54" s="829" t="str">
        <f t="shared" si="1"/>
        <v/>
      </c>
      <c r="T54" s="829" t="str">
        <f t="shared" si="2"/>
        <v/>
      </c>
      <c r="U54" s="829" t="str">
        <f t="shared" si="3"/>
        <v/>
      </c>
      <c r="V54" s="834" t="str">
        <f t="shared" si="4"/>
        <v/>
      </c>
      <c r="W54" s="813"/>
    </row>
    <row r="55" spans="1:23" ht="14.4" customHeight="1" x14ac:dyDescent="0.3">
      <c r="A55" s="880" t="s">
        <v>6601</v>
      </c>
      <c r="B55" s="819">
        <v>3</v>
      </c>
      <c r="C55" s="820">
        <v>12.57</v>
      </c>
      <c r="D55" s="821">
        <v>10.7</v>
      </c>
      <c r="E55" s="832">
        <v>1</v>
      </c>
      <c r="F55" s="804">
        <v>5.34</v>
      </c>
      <c r="G55" s="805">
        <v>20</v>
      </c>
      <c r="H55" s="810">
        <v>2</v>
      </c>
      <c r="I55" s="804">
        <v>7.68</v>
      </c>
      <c r="J55" s="805">
        <v>17.5</v>
      </c>
      <c r="K55" s="809">
        <v>5.34</v>
      </c>
      <c r="L55" s="810">
        <v>7</v>
      </c>
      <c r="M55" s="810">
        <v>62</v>
      </c>
      <c r="N55" s="811">
        <v>20.73</v>
      </c>
      <c r="O55" s="810" t="s">
        <v>6503</v>
      </c>
      <c r="P55" s="833" t="s">
        <v>6602</v>
      </c>
      <c r="Q55" s="812">
        <f t="shared" si="0"/>
        <v>-1</v>
      </c>
      <c r="R55" s="812">
        <f t="shared" si="0"/>
        <v>-4.8900000000000006</v>
      </c>
      <c r="S55" s="829">
        <f t="shared" si="1"/>
        <v>41.46</v>
      </c>
      <c r="T55" s="829">
        <f t="shared" si="2"/>
        <v>35</v>
      </c>
      <c r="U55" s="829">
        <f t="shared" si="3"/>
        <v>-6.4600000000000009</v>
      </c>
      <c r="V55" s="834">
        <f t="shared" si="4"/>
        <v>0.84418716835504104</v>
      </c>
      <c r="W55" s="813">
        <v>12.27</v>
      </c>
    </row>
    <row r="56" spans="1:23" ht="14.4" customHeight="1" x14ac:dyDescent="0.3">
      <c r="A56" s="879" t="s">
        <v>6603</v>
      </c>
      <c r="B56" s="825">
        <v>1</v>
      </c>
      <c r="C56" s="827">
        <v>4.62</v>
      </c>
      <c r="D56" s="828">
        <v>5</v>
      </c>
      <c r="E56" s="801">
        <v>3</v>
      </c>
      <c r="F56" s="802">
        <v>19.36</v>
      </c>
      <c r="G56" s="803">
        <v>19</v>
      </c>
      <c r="H56" s="796"/>
      <c r="I56" s="794"/>
      <c r="J56" s="795"/>
      <c r="K56" s="797">
        <v>4.62</v>
      </c>
      <c r="L56" s="796">
        <v>5</v>
      </c>
      <c r="M56" s="796">
        <v>47</v>
      </c>
      <c r="N56" s="798">
        <v>15.63</v>
      </c>
      <c r="O56" s="796" t="s">
        <v>6503</v>
      </c>
      <c r="P56" s="824" t="s">
        <v>6604</v>
      </c>
      <c r="Q56" s="799">
        <f t="shared" si="0"/>
        <v>-1</v>
      </c>
      <c r="R56" s="799">
        <f t="shared" si="0"/>
        <v>-4.62</v>
      </c>
      <c r="S56" s="825" t="str">
        <f t="shared" si="1"/>
        <v/>
      </c>
      <c r="T56" s="825" t="str">
        <f t="shared" si="2"/>
        <v/>
      </c>
      <c r="U56" s="825" t="str">
        <f t="shared" si="3"/>
        <v/>
      </c>
      <c r="V56" s="826" t="str">
        <f t="shared" si="4"/>
        <v/>
      </c>
      <c r="W56" s="800"/>
    </row>
    <row r="57" spans="1:23" ht="14.4" customHeight="1" x14ac:dyDescent="0.3">
      <c r="A57" s="879" t="s">
        <v>6605</v>
      </c>
      <c r="B57" s="791">
        <v>1</v>
      </c>
      <c r="C57" s="792">
        <v>1.91</v>
      </c>
      <c r="D57" s="793">
        <v>2</v>
      </c>
      <c r="E57" s="823"/>
      <c r="F57" s="794"/>
      <c r="G57" s="795"/>
      <c r="H57" s="796"/>
      <c r="I57" s="794"/>
      <c r="J57" s="795"/>
      <c r="K57" s="797">
        <v>2.54</v>
      </c>
      <c r="L57" s="796">
        <v>3</v>
      </c>
      <c r="M57" s="796">
        <v>28</v>
      </c>
      <c r="N57" s="798">
        <v>9.27</v>
      </c>
      <c r="O57" s="796" t="s">
        <v>6503</v>
      </c>
      <c r="P57" s="824" t="s">
        <v>6606</v>
      </c>
      <c r="Q57" s="799">
        <f t="shared" si="0"/>
        <v>-1</v>
      </c>
      <c r="R57" s="799">
        <f t="shared" si="0"/>
        <v>-1.91</v>
      </c>
      <c r="S57" s="825" t="str">
        <f t="shared" si="1"/>
        <v/>
      </c>
      <c r="T57" s="825" t="str">
        <f t="shared" si="2"/>
        <v/>
      </c>
      <c r="U57" s="825" t="str">
        <f t="shared" si="3"/>
        <v/>
      </c>
      <c r="V57" s="826" t="str">
        <f t="shared" si="4"/>
        <v/>
      </c>
      <c r="W57" s="800"/>
    </row>
    <row r="58" spans="1:23" ht="14.4" customHeight="1" x14ac:dyDescent="0.3">
      <c r="A58" s="879" t="s">
        <v>6607</v>
      </c>
      <c r="B58" s="825"/>
      <c r="C58" s="827"/>
      <c r="D58" s="828"/>
      <c r="E58" s="801">
        <v>1</v>
      </c>
      <c r="F58" s="802">
        <v>3.22</v>
      </c>
      <c r="G58" s="803">
        <v>4</v>
      </c>
      <c r="H58" s="796"/>
      <c r="I58" s="794"/>
      <c r="J58" s="795"/>
      <c r="K58" s="797">
        <v>2.65</v>
      </c>
      <c r="L58" s="796">
        <v>4</v>
      </c>
      <c r="M58" s="796">
        <v>40</v>
      </c>
      <c r="N58" s="798">
        <v>13.22</v>
      </c>
      <c r="O58" s="796" t="s">
        <v>6503</v>
      </c>
      <c r="P58" s="824" t="s">
        <v>6608</v>
      </c>
      <c r="Q58" s="799">
        <f t="shared" si="0"/>
        <v>0</v>
      </c>
      <c r="R58" s="799">
        <f t="shared" si="0"/>
        <v>0</v>
      </c>
      <c r="S58" s="825" t="str">
        <f t="shared" si="1"/>
        <v/>
      </c>
      <c r="T58" s="825" t="str">
        <f t="shared" si="2"/>
        <v/>
      </c>
      <c r="U58" s="825" t="str">
        <f t="shared" si="3"/>
        <v/>
      </c>
      <c r="V58" s="826" t="str">
        <f t="shared" si="4"/>
        <v/>
      </c>
      <c r="W58" s="800"/>
    </row>
    <row r="59" spans="1:23" ht="14.4" customHeight="1" x14ac:dyDescent="0.3">
      <c r="A59" s="880" t="s">
        <v>6609</v>
      </c>
      <c r="B59" s="829"/>
      <c r="C59" s="830"/>
      <c r="D59" s="831"/>
      <c r="E59" s="832"/>
      <c r="F59" s="804"/>
      <c r="G59" s="805"/>
      <c r="H59" s="806">
        <v>2</v>
      </c>
      <c r="I59" s="807">
        <v>17.940000000000001</v>
      </c>
      <c r="J59" s="808">
        <v>8</v>
      </c>
      <c r="K59" s="809">
        <v>6.99</v>
      </c>
      <c r="L59" s="810">
        <v>7</v>
      </c>
      <c r="M59" s="810">
        <v>67</v>
      </c>
      <c r="N59" s="811">
        <v>22.33</v>
      </c>
      <c r="O59" s="810" t="s">
        <v>6503</v>
      </c>
      <c r="P59" s="833" t="s">
        <v>6610</v>
      </c>
      <c r="Q59" s="812">
        <f t="shared" si="0"/>
        <v>2</v>
      </c>
      <c r="R59" s="812">
        <f t="shared" si="0"/>
        <v>17.940000000000001</v>
      </c>
      <c r="S59" s="829">
        <f t="shared" si="1"/>
        <v>44.66</v>
      </c>
      <c r="T59" s="829">
        <f t="shared" si="2"/>
        <v>16</v>
      </c>
      <c r="U59" s="829">
        <f t="shared" si="3"/>
        <v>-28.659999999999997</v>
      </c>
      <c r="V59" s="834">
        <f t="shared" si="4"/>
        <v>0.35826242722794449</v>
      </c>
      <c r="W59" s="813"/>
    </row>
    <row r="60" spans="1:23" ht="14.4" customHeight="1" x14ac:dyDescent="0.3">
      <c r="A60" s="879" t="s">
        <v>6611</v>
      </c>
      <c r="B60" s="825">
        <v>1</v>
      </c>
      <c r="C60" s="827">
        <v>2.83</v>
      </c>
      <c r="D60" s="828">
        <v>4</v>
      </c>
      <c r="E60" s="801">
        <v>2</v>
      </c>
      <c r="F60" s="802">
        <v>10.1</v>
      </c>
      <c r="G60" s="803">
        <v>19.5</v>
      </c>
      <c r="H60" s="796"/>
      <c r="I60" s="794"/>
      <c r="J60" s="795"/>
      <c r="K60" s="797">
        <v>3.3</v>
      </c>
      <c r="L60" s="796">
        <v>5</v>
      </c>
      <c r="M60" s="796">
        <v>49</v>
      </c>
      <c r="N60" s="798">
        <v>16.2</v>
      </c>
      <c r="O60" s="796" t="s">
        <v>6503</v>
      </c>
      <c r="P60" s="824" t="s">
        <v>6612</v>
      </c>
      <c r="Q60" s="799">
        <f t="shared" si="0"/>
        <v>-1</v>
      </c>
      <c r="R60" s="799">
        <f t="shared" si="0"/>
        <v>-2.83</v>
      </c>
      <c r="S60" s="825" t="str">
        <f t="shared" si="1"/>
        <v/>
      </c>
      <c r="T60" s="825" t="str">
        <f t="shared" si="2"/>
        <v/>
      </c>
      <c r="U60" s="825" t="str">
        <f t="shared" si="3"/>
        <v/>
      </c>
      <c r="V60" s="826" t="str">
        <f t="shared" si="4"/>
        <v/>
      </c>
      <c r="W60" s="800"/>
    </row>
    <row r="61" spans="1:23" ht="14.4" customHeight="1" x14ac:dyDescent="0.3">
      <c r="A61" s="879" t="s">
        <v>6613</v>
      </c>
      <c r="B61" s="825">
        <v>1</v>
      </c>
      <c r="C61" s="827">
        <v>1.07</v>
      </c>
      <c r="D61" s="828">
        <v>7</v>
      </c>
      <c r="E61" s="801">
        <v>3</v>
      </c>
      <c r="F61" s="802">
        <v>3.02</v>
      </c>
      <c r="G61" s="803">
        <v>11.7</v>
      </c>
      <c r="H61" s="796"/>
      <c r="I61" s="794"/>
      <c r="J61" s="795"/>
      <c r="K61" s="797">
        <v>0.95</v>
      </c>
      <c r="L61" s="796">
        <v>4</v>
      </c>
      <c r="M61" s="796">
        <v>35</v>
      </c>
      <c r="N61" s="798">
        <v>11.69</v>
      </c>
      <c r="O61" s="796" t="s">
        <v>6503</v>
      </c>
      <c r="P61" s="824" t="s">
        <v>6614</v>
      </c>
      <c r="Q61" s="799">
        <f t="shared" si="0"/>
        <v>-1</v>
      </c>
      <c r="R61" s="799">
        <f t="shared" si="0"/>
        <v>-1.07</v>
      </c>
      <c r="S61" s="825" t="str">
        <f t="shared" si="1"/>
        <v/>
      </c>
      <c r="T61" s="825" t="str">
        <f t="shared" si="2"/>
        <v/>
      </c>
      <c r="U61" s="825" t="str">
        <f t="shared" si="3"/>
        <v/>
      </c>
      <c r="V61" s="826" t="str">
        <f t="shared" si="4"/>
        <v/>
      </c>
      <c r="W61" s="800"/>
    </row>
    <row r="62" spans="1:23" ht="14.4" customHeight="1" x14ac:dyDescent="0.3">
      <c r="A62" s="880" t="s">
        <v>6615</v>
      </c>
      <c r="B62" s="819">
        <v>1</v>
      </c>
      <c r="C62" s="820">
        <v>0.7</v>
      </c>
      <c r="D62" s="821">
        <v>4</v>
      </c>
      <c r="E62" s="832"/>
      <c r="F62" s="804"/>
      <c r="G62" s="805"/>
      <c r="H62" s="810"/>
      <c r="I62" s="804"/>
      <c r="J62" s="805"/>
      <c r="K62" s="809">
        <v>0.7</v>
      </c>
      <c r="L62" s="810">
        <v>3</v>
      </c>
      <c r="M62" s="810">
        <v>25</v>
      </c>
      <c r="N62" s="811">
        <v>8.18</v>
      </c>
      <c r="O62" s="810" t="s">
        <v>6503</v>
      </c>
      <c r="P62" s="833" t="s">
        <v>6616</v>
      </c>
      <c r="Q62" s="812">
        <f t="shared" si="0"/>
        <v>-1</v>
      </c>
      <c r="R62" s="812">
        <f t="shared" si="0"/>
        <v>-0.7</v>
      </c>
      <c r="S62" s="829" t="str">
        <f t="shared" si="1"/>
        <v/>
      </c>
      <c r="T62" s="829" t="str">
        <f t="shared" si="2"/>
        <v/>
      </c>
      <c r="U62" s="829" t="str">
        <f t="shared" si="3"/>
        <v/>
      </c>
      <c r="V62" s="834" t="str">
        <f t="shared" si="4"/>
        <v/>
      </c>
      <c r="W62" s="813"/>
    </row>
    <row r="63" spans="1:23" ht="14.4" customHeight="1" x14ac:dyDescent="0.3">
      <c r="A63" s="881" t="s">
        <v>6617</v>
      </c>
      <c r="B63" s="875">
        <v>2</v>
      </c>
      <c r="C63" s="876">
        <v>3.32</v>
      </c>
      <c r="D63" s="818">
        <v>10.5</v>
      </c>
      <c r="E63" s="877">
        <v>1</v>
      </c>
      <c r="F63" s="869">
        <v>1.22</v>
      </c>
      <c r="G63" s="815">
        <v>3</v>
      </c>
      <c r="H63" s="868"/>
      <c r="I63" s="869"/>
      <c r="J63" s="815"/>
      <c r="K63" s="870">
        <v>1.92</v>
      </c>
      <c r="L63" s="868">
        <v>5</v>
      </c>
      <c r="M63" s="868">
        <v>42</v>
      </c>
      <c r="N63" s="871">
        <v>13.91</v>
      </c>
      <c r="O63" s="868" t="s">
        <v>6503</v>
      </c>
      <c r="P63" s="872" t="s">
        <v>6618</v>
      </c>
      <c r="Q63" s="873">
        <f t="shared" si="0"/>
        <v>-2</v>
      </c>
      <c r="R63" s="873">
        <f t="shared" si="0"/>
        <v>-3.32</v>
      </c>
      <c r="S63" s="864" t="str">
        <f t="shared" si="1"/>
        <v/>
      </c>
      <c r="T63" s="864" t="str">
        <f t="shared" si="2"/>
        <v/>
      </c>
      <c r="U63" s="864" t="str">
        <f t="shared" si="3"/>
        <v/>
      </c>
      <c r="V63" s="874" t="str">
        <f t="shared" si="4"/>
        <v/>
      </c>
      <c r="W63" s="816"/>
    </row>
    <row r="64" spans="1:23" ht="14.4" customHeight="1" x14ac:dyDescent="0.3">
      <c r="A64" s="879" t="s">
        <v>6619</v>
      </c>
      <c r="B64" s="791">
        <v>1</v>
      </c>
      <c r="C64" s="792">
        <v>1.0900000000000001</v>
      </c>
      <c r="D64" s="793">
        <v>4</v>
      </c>
      <c r="E64" s="823"/>
      <c r="F64" s="794"/>
      <c r="G64" s="795"/>
      <c r="H64" s="796"/>
      <c r="I64" s="794"/>
      <c r="J64" s="795"/>
      <c r="K64" s="797">
        <v>0.98</v>
      </c>
      <c r="L64" s="796">
        <v>4</v>
      </c>
      <c r="M64" s="796">
        <v>34</v>
      </c>
      <c r="N64" s="798">
        <v>11.34</v>
      </c>
      <c r="O64" s="796" t="s">
        <v>6503</v>
      </c>
      <c r="P64" s="824" t="s">
        <v>6620</v>
      </c>
      <c r="Q64" s="799">
        <f t="shared" si="0"/>
        <v>-1</v>
      </c>
      <c r="R64" s="799">
        <f t="shared" si="0"/>
        <v>-1.0900000000000001</v>
      </c>
      <c r="S64" s="825" t="str">
        <f t="shared" si="1"/>
        <v/>
      </c>
      <c r="T64" s="825" t="str">
        <f t="shared" si="2"/>
        <v/>
      </c>
      <c r="U64" s="825" t="str">
        <f t="shared" si="3"/>
        <v/>
      </c>
      <c r="V64" s="826" t="str">
        <f t="shared" si="4"/>
        <v/>
      </c>
      <c r="W64" s="800"/>
    </row>
    <row r="65" spans="1:23" ht="14.4" customHeight="1" x14ac:dyDescent="0.3">
      <c r="A65" s="880" t="s">
        <v>6621</v>
      </c>
      <c r="B65" s="829"/>
      <c r="C65" s="830"/>
      <c r="D65" s="831"/>
      <c r="E65" s="832"/>
      <c r="F65" s="804"/>
      <c r="G65" s="805"/>
      <c r="H65" s="806">
        <v>1</v>
      </c>
      <c r="I65" s="807">
        <v>1.06</v>
      </c>
      <c r="J65" s="808">
        <v>3</v>
      </c>
      <c r="K65" s="809">
        <v>0.95</v>
      </c>
      <c r="L65" s="810">
        <v>4</v>
      </c>
      <c r="M65" s="810">
        <v>32</v>
      </c>
      <c r="N65" s="811">
        <v>10.56</v>
      </c>
      <c r="O65" s="810" t="s">
        <v>6503</v>
      </c>
      <c r="P65" s="833" t="s">
        <v>6622</v>
      </c>
      <c r="Q65" s="812">
        <f t="shared" si="0"/>
        <v>1</v>
      </c>
      <c r="R65" s="812">
        <f t="shared" si="0"/>
        <v>1.06</v>
      </c>
      <c r="S65" s="829">
        <f t="shared" si="1"/>
        <v>10.56</v>
      </c>
      <c r="T65" s="829">
        <f t="shared" si="2"/>
        <v>3</v>
      </c>
      <c r="U65" s="829">
        <f t="shared" si="3"/>
        <v>-7.5600000000000005</v>
      </c>
      <c r="V65" s="834">
        <f t="shared" si="4"/>
        <v>0.28409090909090906</v>
      </c>
      <c r="W65" s="813"/>
    </row>
    <row r="66" spans="1:23" ht="14.4" customHeight="1" x14ac:dyDescent="0.3">
      <c r="A66" s="880" t="s">
        <v>6623</v>
      </c>
      <c r="B66" s="829"/>
      <c r="C66" s="830"/>
      <c r="D66" s="831"/>
      <c r="E66" s="806">
        <v>1</v>
      </c>
      <c r="F66" s="807">
        <v>3.51</v>
      </c>
      <c r="G66" s="808">
        <v>8</v>
      </c>
      <c r="H66" s="810"/>
      <c r="I66" s="804"/>
      <c r="J66" s="805"/>
      <c r="K66" s="809">
        <v>3.51</v>
      </c>
      <c r="L66" s="810">
        <v>6</v>
      </c>
      <c r="M66" s="810">
        <v>50</v>
      </c>
      <c r="N66" s="811">
        <v>16.55</v>
      </c>
      <c r="O66" s="810" t="s">
        <v>5377</v>
      </c>
      <c r="P66" s="833" t="s">
        <v>6624</v>
      </c>
      <c r="Q66" s="812">
        <f t="shared" si="0"/>
        <v>0</v>
      </c>
      <c r="R66" s="812">
        <f t="shared" si="0"/>
        <v>0</v>
      </c>
      <c r="S66" s="829" t="str">
        <f t="shared" si="1"/>
        <v/>
      </c>
      <c r="T66" s="829" t="str">
        <f t="shared" si="2"/>
        <v/>
      </c>
      <c r="U66" s="829" t="str">
        <f t="shared" si="3"/>
        <v/>
      </c>
      <c r="V66" s="834" t="str">
        <f t="shared" si="4"/>
        <v/>
      </c>
      <c r="W66" s="813"/>
    </row>
    <row r="67" spans="1:23" ht="14.4" customHeight="1" x14ac:dyDescent="0.3">
      <c r="A67" s="879" t="s">
        <v>6625</v>
      </c>
      <c r="B67" s="825">
        <v>1</v>
      </c>
      <c r="C67" s="827">
        <v>3.24</v>
      </c>
      <c r="D67" s="828">
        <v>7</v>
      </c>
      <c r="E67" s="801">
        <v>1</v>
      </c>
      <c r="F67" s="802">
        <v>2.35</v>
      </c>
      <c r="G67" s="803">
        <v>4</v>
      </c>
      <c r="H67" s="796"/>
      <c r="I67" s="794"/>
      <c r="J67" s="795"/>
      <c r="K67" s="797">
        <v>3.24</v>
      </c>
      <c r="L67" s="796">
        <v>6</v>
      </c>
      <c r="M67" s="796">
        <v>52</v>
      </c>
      <c r="N67" s="798">
        <v>17.190000000000001</v>
      </c>
      <c r="O67" s="796" t="s">
        <v>6503</v>
      </c>
      <c r="P67" s="824" t="s">
        <v>6626</v>
      </c>
      <c r="Q67" s="799">
        <f t="shared" si="0"/>
        <v>-1</v>
      </c>
      <c r="R67" s="799">
        <f t="shared" si="0"/>
        <v>-3.24</v>
      </c>
      <c r="S67" s="825" t="str">
        <f t="shared" si="1"/>
        <v/>
      </c>
      <c r="T67" s="825" t="str">
        <f t="shared" si="2"/>
        <v/>
      </c>
      <c r="U67" s="825" t="str">
        <f t="shared" si="3"/>
        <v/>
      </c>
      <c r="V67" s="826" t="str">
        <f t="shared" si="4"/>
        <v/>
      </c>
      <c r="W67" s="800"/>
    </row>
    <row r="68" spans="1:23" ht="14.4" customHeight="1" x14ac:dyDescent="0.3">
      <c r="A68" s="880" t="s">
        <v>6627</v>
      </c>
      <c r="B68" s="819">
        <v>1</v>
      </c>
      <c r="C68" s="820">
        <v>1.06</v>
      </c>
      <c r="D68" s="821">
        <v>2</v>
      </c>
      <c r="E68" s="832"/>
      <c r="F68" s="804"/>
      <c r="G68" s="805"/>
      <c r="H68" s="810"/>
      <c r="I68" s="804"/>
      <c r="J68" s="805"/>
      <c r="K68" s="809">
        <v>3.55</v>
      </c>
      <c r="L68" s="810">
        <v>9</v>
      </c>
      <c r="M68" s="810">
        <v>79</v>
      </c>
      <c r="N68" s="811">
        <v>26.35</v>
      </c>
      <c r="O68" s="810" t="s">
        <v>6500</v>
      </c>
      <c r="P68" s="833" t="s">
        <v>6628</v>
      </c>
      <c r="Q68" s="812">
        <f t="shared" si="0"/>
        <v>-1</v>
      </c>
      <c r="R68" s="812">
        <f t="shared" si="0"/>
        <v>-1.06</v>
      </c>
      <c r="S68" s="829" t="str">
        <f t="shared" si="1"/>
        <v/>
      </c>
      <c r="T68" s="829" t="str">
        <f t="shared" si="2"/>
        <v/>
      </c>
      <c r="U68" s="829" t="str">
        <f t="shared" si="3"/>
        <v/>
      </c>
      <c r="V68" s="834" t="str">
        <f t="shared" si="4"/>
        <v/>
      </c>
      <c r="W68" s="813"/>
    </row>
    <row r="69" spans="1:23" ht="14.4" customHeight="1" x14ac:dyDescent="0.3">
      <c r="A69" s="879" t="s">
        <v>6629</v>
      </c>
      <c r="B69" s="791">
        <v>1</v>
      </c>
      <c r="C69" s="792">
        <v>2.72</v>
      </c>
      <c r="D69" s="793">
        <v>6</v>
      </c>
      <c r="E69" s="823"/>
      <c r="F69" s="794"/>
      <c r="G69" s="795"/>
      <c r="H69" s="796"/>
      <c r="I69" s="794"/>
      <c r="J69" s="795"/>
      <c r="K69" s="797">
        <v>1.1100000000000001</v>
      </c>
      <c r="L69" s="796">
        <v>3</v>
      </c>
      <c r="M69" s="796">
        <v>31</v>
      </c>
      <c r="N69" s="798">
        <v>10.34</v>
      </c>
      <c r="O69" s="796" t="s">
        <v>6503</v>
      </c>
      <c r="P69" s="824" t="s">
        <v>6630</v>
      </c>
      <c r="Q69" s="799">
        <f t="shared" si="0"/>
        <v>-1</v>
      </c>
      <c r="R69" s="799">
        <f t="shared" si="0"/>
        <v>-2.72</v>
      </c>
      <c r="S69" s="825" t="str">
        <f t="shared" si="1"/>
        <v/>
      </c>
      <c r="T69" s="825" t="str">
        <f t="shared" si="2"/>
        <v/>
      </c>
      <c r="U69" s="825" t="str">
        <f t="shared" si="3"/>
        <v/>
      </c>
      <c r="V69" s="826" t="str">
        <f t="shared" si="4"/>
        <v/>
      </c>
      <c r="W69" s="800"/>
    </row>
    <row r="70" spans="1:23" ht="14.4" customHeight="1" x14ac:dyDescent="0.3">
      <c r="A70" s="879" t="s">
        <v>6631</v>
      </c>
      <c r="B70" s="791">
        <v>1</v>
      </c>
      <c r="C70" s="792">
        <v>1.81</v>
      </c>
      <c r="D70" s="793">
        <v>2</v>
      </c>
      <c r="E70" s="823"/>
      <c r="F70" s="794"/>
      <c r="G70" s="795"/>
      <c r="H70" s="796"/>
      <c r="I70" s="794"/>
      <c r="J70" s="795"/>
      <c r="K70" s="797">
        <v>1.63</v>
      </c>
      <c r="L70" s="796">
        <v>2</v>
      </c>
      <c r="M70" s="796">
        <v>20</v>
      </c>
      <c r="N70" s="798">
        <v>6.62</v>
      </c>
      <c r="O70" s="796" t="s">
        <v>6503</v>
      </c>
      <c r="P70" s="824" t="s">
        <v>6632</v>
      </c>
      <c r="Q70" s="799">
        <f t="shared" ref="Q70:R102" si="5">H70-B70</f>
        <v>-1</v>
      </c>
      <c r="R70" s="799">
        <f t="shared" si="5"/>
        <v>-1.81</v>
      </c>
      <c r="S70" s="825" t="str">
        <f t="shared" ref="S70:S102" si="6">IF(H70=0,"",H70*N70)</f>
        <v/>
      </c>
      <c r="T70" s="825" t="str">
        <f t="shared" ref="T70:T102" si="7">IF(H70=0,"",H70*J70)</f>
        <v/>
      </c>
      <c r="U70" s="825" t="str">
        <f t="shared" ref="U70:U102" si="8">IF(H70=0,"",T70-S70)</f>
        <v/>
      </c>
      <c r="V70" s="826" t="str">
        <f t="shared" ref="V70:V102" si="9">IF(H70=0,"",T70/S70)</f>
        <v/>
      </c>
      <c r="W70" s="800"/>
    </row>
    <row r="71" spans="1:23" ht="14.4" customHeight="1" x14ac:dyDescent="0.3">
      <c r="A71" s="880" t="s">
        <v>6633</v>
      </c>
      <c r="B71" s="829">
        <v>1</v>
      </c>
      <c r="C71" s="830">
        <v>0.28000000000000003</v>
      </c>
      <c r="D71" s="831">
        <v>1</v>
      </c>
      <c r="E71" s="806">
        <v>1</v>
      </c>
      <c r="F71" s="807">
        <v>0.74</v>
      </c>
      <c r="G71" s="808">
        <v>8</v>
      </c>
      <c r="H71" s="810"/>
      <c r="I71" s="804"/>
      <c r="J71" s="805"/>
      <c r="K71" s="809">
        <v>0.74</v>
      </c>
      <c r="L71" s="810">
        <v>3</v>
      </c>
      <c r="M71" s="810">
        <v>29</v>
      </c>
      <c r="N71" s="811">
        <v>9.81</v>
      </c>
      <c r="O71" s="810" t="s">
        <v>6503</v>
      </c>
      <c r="P71" s="833" t="s">
        <v>6634</v>
      </c>
      <c r="Q71" s="812">
        <f t="shared" si="5"/>
        <v>-1</v>
      </c>
      <c r="R71" s="812">
        <f t="shared" si="5"/>
        <v>-0.28000000000000003</v>
      </c>
      <c r="S71" s="829" t="str">
        <f t="shared" si="6"/>
        <v/>
      </c>
      <c r="T71" s="829" t="str">
        <f t="shared" si="7"/>
        <v/>
      </c>
      <c r="U71" s="829" t="str">
        <f t="shared" si="8"/>
        <v/>
      </c>
      <c r="V71" s="834" t="str">
        <f t="shared" si="9"/>
        <v/>
      </c>
      <c r="W71" s="813"/>
    </row>
    <row r="72" spans="1:23" ht="14.4" customHeight="1" x14ac:dyDescent="0.3">
      <c r="A72" s="879" t="s">
        <v>6635</v>
      </c>
      <c r="B72" s="791">
        <v>1</v>
      </c>
      <c r="C72" s="792">
        <v>5.81</v>
      </c>
      <c r="D72" s="793">
        <v>5</v>
      </c>
      <c r="E72" s="823"/>
      <c r="F72" s="794"/>
      <c r="G72" s="795"/>
      <c r="H72" s="796"/>
      <c r="I72" s="794"/>
      <c r="J72" s="795"/>
      <c r="K72" s="797">
        <v>7.54</v>
      </c>
      <c r="L72" s="796">
        <v>7</v>
      </c>
      <c r="M72" s="796">
        <v>63</v>
      </c>
      <c r="N72" s="798">
        <v>20.85</v>
      </c>
      <c r="O72" s="796" t="s">
        <v>6500</v>
      </c>
      <c r="P72" s="824" t="s">
        <v>6636</v>
      </c>
      <c r="Q72" s="799">
        <f t="shared" si="5"/>
        <v>-1</v>
      </c>
      <c r="R72" s="799">
        <f t="shared" si="5"/>
        <v>-5.81</v>
      </c>
      <c r="S72" s="825" t="str">
        <f t="shared" si="6"/>
        <v/>
      </c>
      <c r="T72" s="825" t="str">
        <f t="shared" si="7"/>
        <v/>
      </c>
      <c r="U72" s="825" t="str">
        <f t="shared" si="8"/>
        <v/>
      </c>
      <c r="V72" s="826" t="str">
        <f t="shared" si="9"/>
        <v/>
      </c>
      <c r="W72" s="800"/>
    </row>
    <row r="73" spans="1:23" ht="14.4" customHeight="1" x14ac:dyDescent="0.3">
      <c r="A73" s="880" t="s">
        <v>6637</v>
      </c>
      <c r="B73" s="829"/>
      <c r="C73" s="830"/>
      <c r="D73" s="831"/>
      <c r="E73" s="806">
        <v>1</v>
      </c>
      <c r="F73" s="807">
        <v>5.53</v>
      </c>
      <c r="G73" s="808">
        <v>6</v>
      </c>
      <c r="H73" s="810"/>
      <c r="I73" s="804"/>
      <c r="J73" s="805"/>
      <c r="K73" s="809">
        <v>7.17</v>
      </c>
      <c r="L73" s="810">
        <v>8</v>
      </c>
      <c r="M73" s="810">
        <v>69</v>
      </c>
      <c r="N73" s="811">
        <v>23</v>
      </c>
      <c r="O73" s="810" t="s">
        <v>6503</v>
      </c>
      <c r="P73" s="833" t="s">
        <v>6638</v>
      </c>
      <c r="Q73" s="812">
        <f t="shared" si="5"/>
        <v>0</v>
      </c>
      <c r="R73" s="812">
        <f t="shared" si="5"/>
        <v>0</v>
      </c>
      <c r="S73" s="829" t="str">
        <f t="shared" si="6"/>
        <v/>
      </c>
      <c r="T73" s="829" t="str">
        <f t="shared" si="7"/>
        <v/>
      </c>
      <c r="U73" s="829" t="str">
        <f t="shared" si="8"/>
        <v/>
      </c>
      <c r="V73" s="834" t="str">
        <f t="shared" si="9"/>
        <v/>
      </c>
      <c r="W73" s="813"/>
    </row>
    <row r="74" spans="1:23" ht="14.4" customHeight="1" x14ac:dyDescent="0.3">
      <c r="A74" s="880" t="s">
        <v>6639</v>
      </c>
      <c r="B74" s="829">
        <v>1</v>
      </c>
      <c r="C74" s="830">
        <v>1.43</v>
      </c>
      <c r="D74" s="831">
        <v>3</v>
      </c>
      <c r="E74" s="832"/>
      <c r="F74" s="804"/>
      <c r="G74" s="805"/>
      <c r="H74" s="806"/>
      <c r="I74" s="807"/>
      <c r="J74" s="808"/>
      <c r="K74" s="809">
        <v>1.43</v>
      </c>
      <c r="L74" s="810">
        <v>3</v>
      </c>
      <c r="M74" s="810">
        <v>29</v>
      </c>
      <c r="N74" s="811">
        <v>9.7799999999999994</v>
      </c>
      <c r="O74" s="810" t="s">
        <v>6503</v>
      </c>
      <c r="P74" s="833" t="s">
        <v>6640</v>
      </c>
      <c r="Q74" s="812">
        <f t="shared" si="5"/>
        <v>-1</v>
      </c>
      <c r="R74" s="812">
        <f t="shared" si="5"/>
        <v>-1.43</v>
      </c>
      <c r="S74" s="829" t="str">
        <f t="shared" si="6"/>
        <v/>
      </c>
      <c r="T74" s="829" t="str">
        <f t="shared" si="7"/>
        <v/>
      </c>
      <c r="U74" s="829" t="str">
        <f t="shared" si="8"/>
        <v/>
      </c>
      <c r="V74" s="834" t="str">
        <f t="shared" si="9"/>
        <v/>
      </c>
      <c r="W74" s="813"/>
    </row>
    <row r="75" spans="1:23" ht="14.4" customHeight="1" x14ac:dyDescent="0.3">
      <c r="A75" s="881" t="s">
        <v>6641</v>
      </c>
      <c r="B75" s="864"/>
      <c r="C75" s="865"/>
      <c r="D75" s="835"/>
      <c r="E75" s="877"/>
      <c r="F75" s="869"/>
      <c r="G75" s="815"/>
      <c r="H75" s="866">
        <v>1</v>
      </c>
      <c r="I75" s="867">
        <v>2.69</v>
      </c>
      <c r="J75" s="814">
        <v>13</v>
      </c>
      <c r="K75" s="870">
        <v>2.69</v>
      </c>
      <c r="L75" s="868">
        <v>5</v>
      </c>
      <c r="M75" s="868">
        <v>46</v>
      </c>
      <c r="N75" s="871">
        <v>15.49</v>
      </c>
      <c r="O75" s="868" t="s">
        <v>6503</v>
      </c>
      <c r="P75" s="872" t="s">
        <v>6642</v>
      </c>
      <c r="Q75" s="873">
        <f t="shared" si="5"/>
        <v>1</v>
      </c>
      <c r="R75" s="873">
        <f t="shared" si="5"/>
        <v>2.69</v>
      </c>
      <c r="S75" s="864">
        <f t="shared" si="6"/>
        <v>15.49</v>
      </c>
      <c r="T75" s="864">
        <f t="shared" si="7"/>
        <v>13</v>
      </c>
      <c r="U75" s="864">
        <f t="shared" si="8"/>
        <v>-2.4900000000000002</v>
      </c>
      <c r="V75" s="874">
        <f t="shared" si="9"/>
        <v>0.83925112976113625</v>
      </c>
      <c r="W75" s="816"/>
    </row>
    <row r="76" spans="1:23" ht="14.4" customHeight="1" x14ac:dyDescent="0.3">
      <c r="A76" s="879" t="s">
        <v>6643</v>
      </c>
      <c r="B76" s="791">
        <v>1</v>
      </c>
      <c r="C76" s="792">
        <v>1.68</v>
      </c>
      <c r="D76" s="793">
        <v>4</v>
      </c>
      <c r="E76" s="823"/>
      <c r="F76" s="794"/>
      <c r="G76" s="795"/>
      <c r="H76" s="796"/>
      <c r="I76" s="794"/>
      <c r="J76" s="795"/>
      <c r="K76" s="797">
        <v>1.32</v>
      </c>
      <c r="L76" s="796">
        <v>4</v>
      </c>
      <c r="M76" s="796">
        <v>34</v>
      </c>
      <c r="N76" s="798">
        <v>11.33</v>
      </c>
      <c r="O76" s="796" t="s">
        <v>6503</v>
      </c>
      <c r="P76" s="824" t="s">
        <v>6644</v>
      </c>
      <c r="Q76" s="799">
        <f t="shared" si="5"/>
        <v>-1</v>
      </c>
      <c r="R76" s="799">
        <f t="shared" si="5"/>
        <v>-1.68</v>
      </c>
      <c r="S76" s="825" t="str">
        <f t="shared" si="6"/>
        <v/>
      </c>
      <c r="T76" s="825" t="str">
        <f t="shared" si="7"/>
        <v/>
      </c>
      <c r="U76" s="825" t="str">
        <f t="shared" si="8"/>
        <v/>
      </c>
      <c r="V76" s="826" t="str">
        <f t="shared" si="9"/>
        <v/>
      </c>
      <c r="W76" s="800"/>
    </row>
    <row r="77" spans="1:23" ht="14.4" customHeight="1" x14ac:dyDescent="0.3">
      <c r="A77" s="879" t="s">
        <v>6645</v>
      </c>
      <c r="B77" s="791">
        <v>1</v>
      </c>
      <c r="C77" s="792">
        <v>1.1399999999999999</v>
      </c>
      <c r="D77" s="793">
        <v>3</v>
      </c>
      <c r="E77" s="823"/>
      <c r="F77" s="794"/>
      <c r="G77" s="795"/>
      <c r="H77" s="796"/>
      <c r="I77" s="794"/>
      <c r="J77" s="795"/>
      <c r="K77" s="797">
        <v>1.1399999999999999</v>
      </c>
      <c r="L77" s="796">
        <v>3</v>
      </c>
      <c r="M77" s="796">
        <v>31</v>
      </c>
      <c r="N77" s="798">
        <v>10.29</v>
      </c>
      <c r="O77" s="796" t="s">
        <v>6646</v>
      </c>
      <c r="P77" s="824" t="s">
        <v>6647</v>
      </c>
      <c r="Q77" s="799">
        <f t="shared" si="5"/>
        <v>-1</v>
      </c>
      <c r="R77" s="799">
        <f t="shared" si="5"/>
        <v>-1.1399999999999999</v>
      </c>
      <c r="S77" s="825" t="str">
        <f t="shared" si="6"/>
        <v/>
      </c>
      <c r="T77" s="825" t="str">
        <f t="shared" si="7"/>
        <v/>
      </c>
      <c r="U77" s="825" t="str">
        <f t="shared" si="8"/>
        <v/>
      </c>
      <c r="V77" s="826" t="str">
        <f t="shared" si="9"/>
        <v/>
      </c>
      <c r="W77" s="800"/>
    </row>
    <row r="78" spans="1:23" ht="14.4" customHeight="1" x14ac:dyDescent="0.3">
      <c r="A78" s="879" t="s">
        <v>6648</v>
      </c>
      <c r="B78" s="825"/>
      <c r="C78" s="827"/>
      <c r="D78" s="828"/>
      <c r="E78" s="801">
        <v>1</v>
      </c>
      <c r="F78" s="802">
        <v>1.55</v>
      </c>
      <c r="G78" s="803">
        <v>10</v>
      </c>
      <c r="H78" s="796"/>
      <c r="I78" s="794"/>
      <c r="J78" s="795"/>
      <c r="K78" s="797">
        <v>1.05</v>
      </c>
      <c r="L78" s="796">
        <v>3</v>
      </c>
      <c r="M78" s="796">
        <v>30</v>
      </c>
      <c r="N78" s="798">
        <v>9.94</v>
      </c>
      <c r="O78" s="796" t="s">
        <v>6646</v>
      </c>
      <c r="P78" s="824" t="s">
        <v>6649</v>
      </c>
      <c r="Q78" s="799">
        <f t="shared" si="5"/>
        <v>0</v>
      </c>
      <c r="R78" s="799">
        <f t="shared" si="5"/>
        <v>0</v>
      </c>
      <c r="S78" s="825" t="str">
        <f t="shared" si="6"/>
        <v/>
      </c>
      <c r="T78" s="825" t="str">
        <f t="shared" si="7"/>
        <v/>
      </c>
      <c r="U78" s="825" t="str">
        <f t="shared" si="8"/>
        <v/>
      </c>
      <c r="V78" s="826" t="str">
        <f t="shared" si="9"/>
        <v/>
      </c>
      <c r="W78" s="800"/>
    </row>
    <row r="79" spans="1:23" ht="14.4" customHeight="1" x14ac:dyDescent="0.3">
      <c r="A79" s="879" t="s">
        <v>6650</v>
      </c>
      <c r="B79" s="825"/>
      <c r="C79" s="827"/>
      <c r="D79" s="828"/>
      <c r="E79" s="823"/>
      <c r="F79" s="794"/>
      <c r="G79" s="795"/>
      <c r="H79" s="801">
        <v>2</v>
      </c>
      <c r="I79" s="802">
        <v>7.09</v>
      </c>
      <c r="J79" s="803">
        <v>4.5</v>
      </c>
      <c r="K79" s="797">
        <v>4.24</v>
      </c>
      <c r="L79" s="796">
        <v>4</v>
      </c>
      <c r="M79" s="796">
        <v>37</v>
      </c>
      <c r="N79" s="798">
        <v>12.47</v>
      </c>
      <c r="O79" s="796" t="s">
        <v>6500</v>
      </c>
      <c r="P79" s="824" t="s">
        <v>6651</v>
      </c>
      <c r="Q79" s="799">
        <f t="shared" si="5"/>
        <v>2</v>
      </c>
      <c r="R79" s="799">
        <f t="shared" si="5"/>
        <v>7.09</v>
      </c>
      <c r="S79" s="825">
        <f t="shared" si="6"/>
        <v>24.94</v>
      </c>
      <c r="T79" s="825">
        <f t="shared" si="7"/>
        <v>9</v>
      </c>
      <c r="U79" s="825">
        <f t="shared" si="8"/>
        <v>-15.940000000000001</v>
      </c>
      <c r="V79" s="826">
        <f t="shared" si="9"/>
        <v>0.36086607858861264</v>
      </c>
      <c r="W79" s="800"/>
    </row>
    <row r="80" spans="1:23" ht="14.4" customHeight="1" x14ac:dyDescent="0.3">
      <c r="A80" s="879" t="s">
        <v>6652</v>
      </c>
      <c r="B80" s="825">
        <v>1</v>
      </c>
      <c r="C80" s="827">
        <v>2.13</v>
      </c>
      <c r="D80" s="828">
        <v>5</v>
      </c>
      <c r="E80" s="823">
        <v>1</v>
      </c>
      <c r="F80" s="794">
        <v>1.8</v>
      </c>
      <c r="G80" s="795">
        <v>3</v>
      </c>
      <c r="H80" s="801">
        <v>2</v>
      </c>
      <c r="I80" s="802">
        <v>8.61</v>
      </c>
      <c r="J80" s="817">
        <v>13.5</v>
      </c>
      <c r="K80" s="797">
        <v>2.13</v>
      </c>
      <c r="L80" s="796">
        <v>4</v>
      </c>
      <c r="M80" s="796">
        <v>35</v>
      </c>
      <c r="N80" s="798">
        <v>11.67</v>
      </c>
      <c r="O80" s="796" t="s">
        <v>6500</v>
      </c>
      <c r="P80" s="824" t="s">
        <v>6653</v>
      </c>
      <c r="Q80" s="799">
        <f t="shared" si="5"/>
        <v>1</v>
      </c>
      <c r="R80" s="799">
        <f t="shared" si="5"/>
        <v>6.4799999999999995</v>
      </c>
      <c r="S80" s="825">
        <f t="shared" si="6"/>
        <v>23.34</v>
      </c>
      <c r="T80" s="825">
        <f t="shared" si="7"/>
        <v>27</v>
      </c>
      <c r="U80" s="825">
        <f t="shared" si="8"/>
        <v>3.66</v>
      </c>
      <c r="V80" s="826">
        <f t="shared" si="9"/>
        <v>1.1568123393316196</v>
      </c>
      <c r="W80" s="800">
        <v>6.33</v>
      </c>
    </row>
    <row r="81" spans="1:23" ht="14.4" customHeight="1" x14ac:dyDescent="0.3">
      <c r="A81" s="879" t="s">
        <v>6654</v>
      </c>
      <c r="B81" s="825">
        <v>1</v>
      </c>
      <c r="C81" s="827">
        <v>2.37</v>
      </c>
      <c r="D81" s="828">
        <v>2</v>
      </c>
      <c r="E81" s="823">
        <v>3</v>
      </c>
      <c r="F81" s="794">
        <v>20.100000000000001</v>
      </c>
      <c r="G81" s="795">
        <v>26</v>
      </c>
      <c r="H81" s="801">
        <v>4</v>
      </c>
      <c r="I81" s="802">
        <v>20.71</v>
      </c>
      <c r="J81" s="803">
        <v>6.5</v>
      </c>
      <c r="K81" s="797">
        <v>6.6</v>
      </c>
      <c r="L81" s="796">
        <v>8</v>
      </c>
      <c r="M81" s="796">
        <v>71</v>
      </c>
      <c r="N81" s="798">
        <v>23.64</v>
      </c>
      <c r="O81" s="796" t="s">
        <v>6503</v>
      </c>
      <c r="P81" s="824" t="s">
        <v>6655</v>
      </c>
      <c r="Q81" s="799">
        <f t="shared" si="5"/>
        <v>3</v>
      </c>
      <c r="R81" s="799">
        <f t="shared" si="5"/>
        <v>18.34</v>
      </c>
      <c r="S81" s="825">
        <f t="shared" si="6"/>
        <v>94.56</v>
      </c>
      <c r="T81" s="825">
        <f t="shared" si="7"/>
        <v>26</v>
      </c>
      <c r="U81" s="825">
        <f t="shared" si="8"/>
        <v>-68.56</v>
      </c>
      <c r="V81" s="826">
        <f t="shared" si="9"/>
        <v>0.27495769881556681</v>
      </c>
      <c r="W81" s="800"/>
    </row>
    <row r="82" spans="1:23" ht="14.4" customHeight="1" x14ac:dyDescent="0.3">
      <c r="A82" s="879" t="s">
        <v>6656</v>
      </c>
      <c r="B82" s="825">
        <v>4</v>
      </c>
      <c r="C82" s="827">
        <v>10.57</v>
      </c>
      <c r="D82" s="828">
        <v>24</v>
      </c>
      <c r="E82" s="823">
        <v>6</v>
      </c>
      <c r="F82" s="794">
        <v>17.12</v>
      </c>
      <c r="G82" s="795">
        <v>9.5</v>
      </c>
      <c r="H82" s="801">
        <v>10</v>
      </c>
      <c r="I82" s="802">
        <v>15.63</v>
      </c>
      <c r="J82" s="803">
        <v>7.6</v>
      </c>
      <c r="K82" s="797">
        <v>2.17</v>
      </c>
      <c r="L82" s="796">
        <v>5</v>
      </c>
      <c r="M82" s="796">
        <v>42</v>
      </c>
      <c r="N82" s="798">
        <v>13.87</v>
      </c>
      <c r="O82" s="796" t="s">
        <v>6503</v>
      </c>
      <c r="P82" s="824" t="s">
        <v>6657</v>
      </c>
      <c r="Q82" s="799">
        <f t="shared" si="5"/>
        <v>6</v>
      </c>
      <c r="R82" s="799">
        <f t="shared" si="5"/>
        <v>5.0600000000000005</v>
      </c>
      <c r="S82" s="825">
        <f t="shared" si="6"/>
        <v>138.69999999999999</v>
      </c>
      <c r="T82" s="825">
        <f t="shared" si="7"/>
        <v>76</v>
      </c>
      <c r="U82" s="825">
        <f t="shared" si="8"/>
        <v>-62.699999999999989</v>
      </c>
      <c r="V82" s="826">
        <f t="shared" si="9"/>
        <v>0.54794520547945214</v>
      </c>
      <c r="W82" s="800">
        <v>26.26</v>
      </c>
    </row>
    <row r="83" spans="1:23" ht="14.4" customHeight="1" x14ac:dyDescent="0.3">
      <c r="A83" s="879" t="s">
        <v>6658</v>
      </c>
      <c r="B83" s="825"/>
      <c r="C83" s="827"/>
      <c r="D83" s="828"/>
      <c r="E83" s="801">
        <v>1</v>
      </c>
      <c r="F83" s="802">
        <v>0.31</v>
      </c>
      <c r="G83" s="803">
        <v>4</v>
      </c>
      <c r="H83" s="796"/>
      <c r="I83" s="794"/>
      <c r="J83" s="795"/>
      <c r="K83" s="797">
        <v>0.31</v>
      </c>
      <c r="L83" s="796">
        <v>1</v>
      </c>
      <c r="M83" s="796">
        <v>10</v>
      </c>
      <c r="N83" s="798">
        <v>3.44</v>
      </c>
      <c r="O83" s="796" t="s">
        <v>6503</v>
      </c>
      <c r="P83" s="824" t="s">
        <v>6659</v>
      </c>
      <c r="Q83" s="799">
        <f t="shared" si="5"/>
        <v>0</v>
      </c>
      <c r="R83" s="799">
        <f t="shared" si="5"/>
        <v>0</v>
      </c>
      <c r="S83" s="825" t="str">
        <f t="shared" si="6"/>
        <v/>
      </c>
      <c r="T83" s="825" t="str">
        <f t="shared" si="7"/>
        <v/>
      </c>
      <c r="U83" s="825" t="str">
        <f t="shared" si="8"/>
        <v/>
      </c>
      <c r="V83" s="826" t="str">
        <f t="shared" si="9"/>
        <v/>
      </c>
      <c r="W83" s="800"/>
    </row>
    <row r="84" spans="1:23" ht="14.4" customHeight="1" x14ac:dyDescent="0.3">
      <c r="A84" s="881" t="s">
        <v>6660</v>
      </c>
      <c r="B84" s="864"/>
      <c r="C84" s="865"/>
      <c r="D84" s="835"/>
      <c r="E84" s="866">
        <v>1</v>
      </c>
      <c r="F84" s="867">
        <v>0.62</v>
      </c>
      <c r="G84" s="814">
        <v>2</v>
      </c>
      <c r="H84" s="868"/>
      <c r="I84" s="869"/>
      <c r="J84" s="815"/>
      <c r="K84" s="870">
        <v>0.62</v>
      </c>
      <c r="L84" s="868">
        <v>2</v>
      </c>
      <c r="M84" s="868">
        <v>17</v>
      </c>
      <c r="N84" s="871">
        <v>5.66</v>
      </c>
      <c r="O84" s="868" t="s">
        <v>6503</v>
      </c>
      <c r="P84" s="872" t="s">
        <v>6661</v>
      </c>
      <c r="Q84" s="873">
        <f t="shared" si="5"/>
        <v>0</v>
      </c>
      <c r="R84" s="873">
        <f t="shared" si="5"/>
        <v>0</v>
      </c>
      <c r="S84" s="864" t="str">
        <f t="shared" si="6"/>
        <v/>
      </c>
      <c r="T84" s="864" t="str">
        <f t="shared" si="7"/>
        <v/>
      </c>
      <c r="U84" s="864" t="str">
        <f t="shared" si="8"/>
        <v/>
      </c>
      <c r="V84" s="874" t="str">
        <f t="shared" si="9"/>
        <v/>
      </c>
      <c r="W84" s="816"/>
    </row>
    <row r="85" spans="1:23" ht="14.4" customHeight="1" x14ac:dyDescent="0.3">
      <c r="A85" s="880" t="s">
        <v>6662</v>
      </c>
      <c r="B85" s="829"/>
      <c r="C85" s="830"/>
      <c r="D85" s="831"/>
      <c r="E85" s="832">
        <v>1</v>
      </c>
      <c r="F85" s="804">
        <v>0.49</v>
      </c>
      <c r="G85" s="805">
        <v>2</v>
      </c>
      <c r="H85" s="806"/>
      <c r="I85" s="807"/>
      <c r="J85" s="808"/>
      <c r="K85" s="809">
        <v>0.49</v>
      </c>
      <c r="L85" s="810">
        <v>2</v>
      </c>
      <c r="M85" s="810">
        <v>19</v>
      </c>
      <c r="N85" s="811">
        <v>6.27</v>
      </c>
      <c r="O85" s="810" t="s">
        <v>6503</v>
      </c>
      <c r="P85" s="833" t="s">
        <v>6663</v>
      </c>
      <c r="Q85" s="812">
        <f t="shared" si="5"/>
        <v>0</v>
      </c>
      <c r="R85" s="812">
        <f t="shared" si="5"/>
        <v>0</v>
      </c>
      <c r="S85" s="829" t="str">
        <f t="shared" si="6"/>
        <v/>
      </c>
      <c r="T85" s="829" t="str">
        <f t="shared" si="7"/>
        <v/>
      </c>
      <c r="U85" s="829" t="str">
        <f t="shared" si="8"/>
        <v/>
      </c>
      <c r="V85" s="834" t="str">
        <f t="shared" si="9"/>
        <v/>
      </c>
      <c r="W85" s="813"/>
    </row>
    <row r="86" spans="1:23" ht="14.4" customHeight="1" x14ac:dyDescent="0.3">
      <c r="A86" s="881" t="s">
        <v>6664</v>
      </c>
      <c r="B86" s="864"/>
      <c r="C86" s="865"/>
      <c r="D86" s="835"/>
      <c r="E86" s="877"/>
      <c r="F86" s="869"/>
      <c r="G86" s="815"/>
      <c r="H86" s="866">
        <v>1</v>
      </c>
      <c r="I86" s="867">
        <v>0.81</v>
      </c>
      <c r="J86" s="814">
        <v>2</v>
      </c>
      <c r="K86" s="870">
        <v>0.81</v>
      </c>
      <c r="L86" s="868">
        <v>2</v>
      </c>
      <c r="M86" s="868">
        <v>21</v>
      </c>
      <c r="N86" s="871">
        <v>7.04</v>
      </c>
      <c r="O86" s="868" t="s">
        <v>6503</v>
      </c>
      <c r="P86" s="872" t="s">
        <v>6665</v>
      </c>
      <c r="Q86" s="873">
        <f t="shared" si="5"/>
        <v>1</v>
      </c>
      <c r="R86" s="873">
        <f t="shared" si="5"/>
        <v>0.81</v>
      </c>
      <c r="S86" s="864">
        <f t="shared" si="6"/>
        <v>7.04</v>
      </c>
      <c r="T86" s="864">
        <f t="shared" si="7"/>
        <v>2</v>
      </c>
      <c r="U86" s="864">
        <f t="shared" si="8"/>
        <v>-5.04</v>
      </c>
      <c r="V86" s="874">
        <f t="shared" si="9"/>
        <v>0.28409090909090912</v>
      </c>
      <c r="W86" s="816"/>
    </row>
    <row r="87" spans="1:23" ht="14.4" customHeight="1" x14ac:dyDescent="0.3">
      <c r="A87" s="880" t="s">
        <v>6666</v>
      </c>
      <c r="B87" s="829"/>
      <c r="C87" s="830"/>
      <c r="D87" s="831"/>
      <c r="E87" s="832"/>
      <c r="F87" s="804"/>
      <c r="G87" s="805"/>
      <c r="H87" s="806">
        <v>1</v>
      </c>
      <c r="I87" s="807">
        <v>4.0599999999999996</v>
      </c>
      <c r="J87" s="808">
        <v>5</v>
      </c>
      <c r="K87" s="809">
        <v>4.7300000000000004</v>
      </c>
      <c r="L87" s="810">
        <v>6</v>
      </c>
      <c r="M87" s="810">
        <v>55</v>
      </c>
      <c r="N87" s="811">
        <v>18.399999999999999</v>
      </c>
      <c r="O87" s="810" t="s">
        <v>6646</v>
      </c>
      <c r="P87" s="833" t="s">
        <v>6667</v>
      </c>
      <c r="Q87" s="812">
        <f t="shared" si="5"/>
        <v>1</v>
      </c>
      <c r="R87" s="812">
        <f t="shared" si="5"/>
        <v>4.0599999999999996</v>
      </c>
      <c r="S87" s="829">
        <f t="shared" si="6"/>
        <v>18.399999999999999</v>
      </c>
      <c r="T87" s="829">
        <f t="shared" si="7"/>
        <v>5</v>
      </c>
      <c r="U87" s="829">
        <f t="shared" si="8"/>
        <v>-13.399999999999999</v>
      </c>
      <c r="V87" s="834">
        <f t="shared" si="9"/>
        <v>0.27173913043478265</v>
      </c>
      <c r="W87" s="813"/>
    </row>
    <row r="88" spans="1:23" ht="14.4" customHeight="1" x14ac:dyDescent="0.3">
      <c r="A88" s="880" t="s">
        <v>6668</v>
      </c>
      <c r="B88" s="829">
        <v>2</v>
      </c>
      <c r="C88" s="830">
        <v>5.03</v>
      </c>
      <c r="D88" s="831">
        <v>3</v>
      </c>
      <c r="E88" s="832">
        <v>1</v>
      </c>
      <c r="F88" s="804">
        <v>3.28</v>
      </c>
      <c r="G88" s="805">
        <v>4</v>
      </c>
      <c r="H88" s="806">
        <v>2</v>
      </c>
      <c r="I88" s="807">
        <v>7.12</v>
      </c>
      <c r="J88" s="808">
        <v>1</v>
      </c>
      <c r="K88" s="809">
        <v>3.28</v>
      </c>
      <c r="L88" s="810">
        <v>4</v>
      </c>
      <c r="M88" s="810">
        <v>35</v>
      </c>
      <c r="N88" s="811">
        <v>11.54</v>
      </c>
      <c r="O88" s="810" t="s">
        <v>6646</v>
      </c>
      <c r="P88" s="833" t="s">
        <v>6669</v>
      </c>
      <c r="Q88" s="812">
        <f t="shared" si="5"/>
        <v>0</v>
      </c>
      <c r="R88" s="812">
        <f t="shared" si="5"/>
        <v>2.09</v>
      </c>
      <c r="S88" s="829">
        <f t="shared" si="6"/>
        <v>23.08</v>
      </c>
      <c r="T88" s="829">
        <f t="shared" si="7"/>
        <v>2</v>
      </c>
      <c r="U88" s="829">
        <f t="shared" si="8"/>
        <v>-21.08</v>
      </c>
      <c r="V88" s="834">
        <f t="shared" si="9"/>
        <v>8.6655112651646451E-2</v>
      </c>
      <c r="W88" s="813"/>
    </row>
    <row r="89" spans="1:23" ht="14.4" customHeight="1" x14ac:dyDescent="0.3">
      <c r="A89" s="880" t="s">
        <v>6670</v>
      </c>
      <c r="B89" s="829"/>
      <c r="C89" s="830"/>
      <c r="D89" s="831"/>
      <c r="E89" s="806">
        <v>1</v>
      </c>
      <c r="F89" s="807">
        <v>0.25</v>
      </c>
      <c r="G89" s="808">
        <v>3</v>
      </c>
      <c r="H89" s="810"/>
      <c r="I89" s="804"/>
      <c r="J89" s="805"/>
      <c r="K89" s="809">
        <v>0.25</v>
      </c>
      <c r="L89" s="810">
        <v>1</v>
      </c>
      <c r="M89" s="810">
        <v>10</v>
      </c>
      <c r="N89" s="811">
        <v>3.43</v>
      </c>
      <c r="O89" s="810" t="s">
        <v>6646</v>
      </c>
      <c r="P89" s="833" t="s">
        <v>6671</v>
      </c>
      <c r="Q89" s="812">
        <f t="shared" si="5"/>
        <v>0</v>
      </c>
      <c r="R89" s="812">
        <f t="shared" si="5"/>
        <v>0</v>
      </c>
      <c r="S89" s="829" t="str">
        <f t="shared" si="6"/>
        <v/>
      </c>
      <c r="T89" s="829" t="str">
        <f t="shared" si="7"/>
        <v/>
      </c>
      <c r="U89" s="829" t="str">
        <f t="shared" si="8"/>
        <v/>
      </c>
      <c r="V89" s="834" t="str">
        <f t="shared" si="9"/>
        <v/>
      </c>
      <c r="W89" s="813"/>
    </row>
    <row r="90" spans="1:23" ht="14.4" customHeight="1" x14ac:dyDescent="0.3">
      <c r="A90" s="880" t="s">
        <v>6672</v>
      </c>
      <c r="B90" s="829">
        <v>1</v>
      </c>
      <c r="C90" s="830">
        <v>0.99</v>
      </c>
      <c r="D90" s="831">
        <v>4</v>
      </c>
      <c r="E90" s="832">
        <v>1</v>
      </c>
      <c r="F90" s="804">
        <v>0.99</v>
      </c>
      <c r="G90" s="805">
        <v>2</v>
      </c>
      <c r="H90" s="806">
        <v>1</v>
      </c>
      <c r="I90" s="807">
        <v>0.99</v>
      </c>
      <c r="J90" s="808">
        <v>4</v>
      </c>
      <c r="K90" s="809">
        <v>0.99</v>
      </c>
      <c r="L90" s="810">
        <v>2</v>
      </c>
      <c r="M90" s="810">
        <v>17</v>
      </c>
      <c r="N90" s="811">
        <v>5.79</v>
      </c>
      <c r="O90" s="810" t="s">
        <v>6646</v>
      </c>
      <c r="P90" s="833" t="s">
        <v>6673</v>
      </c>
      <c r="Q90" s="812">
        <f t="shared" si="5"/>
        <v>0</v>
      </c>
      <c r="R90" s="812">
        <f t="shared" si="5"/>
        <v>0</v>
      </c>
      <c r="S90" s="829">
        <f t="shared" si="6"/>
        <v>5.79</v>
      </c>
      <c r="T90" s="829">
        <f t="shared" si="7"/>
        <v>4</v>
      </c>
      <c r="U90" s="829">
        <f t="shared" si="8"/>
        <v>-1.79</v>
      </c>
      <c r="V90" s="834">
        <f t="shared" si="9"/>
        <v>0.69084628670120896</v>
      </c>
      <c r="W90" s="813"/>
    </row>
    <row r="91" spans="1:23" ht="14.4" customHeight="1" x14ac:dyDescent="0.3">
      <c r="A91" s="880" t="s">
        <v>6674</v>
      </c>
      <c r="B91" s="829"/>
      <c r="C91" s="830"/>
      <c r="D91" s="831"/>
      <c r="E91" s="832"/>
      <c r="F91" s="804"/>
      <c r="G91" s="805"/>
      <c r="H91" s="806">
        <v>4</v>
      </c>
      <c r="I91" s="807">
        <v>1.61</v>
      </c>
      <c r="J91" s="808">
        <v>1</v>
      </c>
      <c r="K91" s="809">
        <v>0.98</v>
      </c>
      <c r="L91" s="810">
        <v>3</v>
      </c>
      <c r="M91" s="810">
        <v>27</v>
      </c>
      <c r="N91" s="811">
        <v>9.11</v>
      </c>
      <c r="O91" s="810" t="s">
        <v>6503</v>
      </c>
      <c r="P91" s="833" t="s">
        <v>6675</v>
      </c>
      <c r="Q91" s="812">
        <f t="shared" si="5"/>
        <v>4</v>
      </c>
      <c r="R91" s="812">
        <f t="shared" si="5"/>
        <v>1.61</v>
      </c>
      <c r="S91" s="829">
        <f t="shared" si="6"/>
        <v>36.44</v>
      </c>
      <c r="T91" s="829">
        <f t="shared" si="7"/>
        <v>4</v>
      </c>
      <c r="U91" s="829">
        <f t="shared" si="8"/>
        <v>-32.44</v>
      </c>
      <c r="V91" s="834">
        <f t="shared" si="9"/>
        <v>0.10976948408342481</v>
      </c>
      <c r="W91" s="813"/>
    </row>
    <row r="92" spans="1:23" ht="14.4" customHeight="1" x14ac:dyDescent="0.3">
      <c r="A92" s="880" t="s">
        <v>6676</v>
      </c>
      <c r="B92" s="829"/>
      <c r="C92" s="830"/>
      <c r="D92" s="831"/>
      <c r="E92" s="806">
        <v>1</v>
      </c>
      <c r="F92" s="807">
        <v>3.6</v>
      </c>
      <c r="G92" s="808">
        <v>4</v>
      </c>
      <c r="H92" s="810"/>
      <c r="I92" s="804"/>
      <c r="J92" s="805"/>
      <c r="K92" s="809">
        <v>5.76</v>
      </c>
      <c r="L92" s="810">
        <v>7</v>
      </c>
      <c r="M92" s="810">
        <v>62</v>
      </c>
      <c r="N92" s="811">
        <v>20.82</v>
      </c>
      <c r="O92" s="810" t="s">
        <v>6500</v>
      </c>
      <c r="P92" s="833" t="s">
        <v>6677</v>
      </c>
      <c r="Q92" s="812">
        <f t="shared" si="5"/>
        <v>0</v>
      </c>
      <c r="R92" s="812">
        <f t="shared" si="5"/>
        <v>0</v>
      </c>
      <c r="S92" s="829" t="str">
        <f t="shared" si="6"/>
        <v/>
      </c>
      <c r="T92" s="829" t="str">
        <f t="shared" si="7"/>
        <v/>
      </c>
      <c r="U92" s="829" t="str">
        <f t="shared" si="8"/>
        <v/>
      </c>
      <c r="V92" s="834" t="str">
        <f t="shared" si="9"/>
        <v/>
      </c>
      <c r="W92" s="813"/>
    </row>
    <row r="93" spans="1:23" ht="14.4" customHeight="1" x14ac:dyDescent="0.3">
      <c r="A93" s="880" t="s">
        <v>6678</v>
      </c>
      <c r="B93" s="829"/>
      <c r="C93" s="830"/>
      <c r="D93" s="831"/>
      <c r="E93" s="806">
        <v>2</v>
      </c>
      <c r="F93" s="807">
        <v>44.14</v>
      </c>
      <c r="G93" s="808">
        <v>13.5</v>
      </c>
      <c r="H93" s="810">
        <v>1</v>
      </c>
      <c r="I93" s="804">
        <v>23</v>
      </c>
      <c r="J93" s="805">
        <v>28</v>
      </c>
      <c r="K93" s="809">
        <v>23</v>
      </c>
      <c r="L93" s="810">
        <v>12</v>
      </c>
      <c r="M93" s="810">
        <v>107</v>
      </c>
      <c r="N93" s="811">
        <v>35.67</v>
      </c>
      <c r="O93" s="810" t="s">
        <v>6500</v>
      </c>
      <c r="P93" s="833" t="s">
        <v>6679</v>
      </c>
      <c r="Q93" s="812">
        <f t="shared" si="5"/>
        <v>1</v>
      </c>
      <c r="R93" s="812">
        <f t="shared" si="5"/>
        <v>23</v>
      </c>
      <c r="S93" s="829">
        <f t="shared" si="6"/>
        <v>35.67</v>
      </c>
      <c r="T93" s="829">
        <f t="shared" si="7"/>
        <v>28</v>
      </c>
      <c r="U93" s="829">
        <f t="shared" si="8"/>
        <v>-7.6700000000000017</v>
      </c>
      <c r="V93" s="834">
        <f t="shared" si="9"/>
        <v>0.78497336697504905</v>
      </c>
      <c r="W93" s="813"/>
    </row>
    <row r="94" spans="1:23" ht="14.4" customHeight="1" x14ac:dyDescent="0.3">
      <c r="A94" s="880" t="s">
        <v>6680</v>
      </c>
      <c r="B94" s="829"/>
      <c r="C94" s="830"/>
      <c r="D94" s="831"/>
      <c r="E94" s="832"/>
      <c r="F94" s="804"/>
      <c r="G94" s="805"/>
      <c r="H94" s="806">
        <v>1</v>
      </c>
      <c r="I94" s="807">
        <v>14</v>
      </c>
      <c r="J94" s="808">
        <v>9</v>
      </c>
      <c r="K94" s="809">
        <v>14</v>
      </c>
      <c r="L94" s="810">
        <v>7</v>
      </c>
      <c r="M94" s="810">
        <v>60</v>
      </c>
      <c r="N94" s="811">
        <v>20.05</v>
      </c>
      <c r="O94" s="810" t="s">
        <v>6500</v>
      </c>
      <c r="P94" s="833" t="s">
        <v>6681</v>
      </c>
      <c r="Q94" s="812">
        <f t="shared" si="5"/>
        <v>1</v>
      </c>
      <c r="R94" s="812">
        <f t="shared" si="5"/>
        <v>14</v>
      </c>
      <c r="S94" s="829">
        <f t="shared" si="6"/>
        <v>20.05</v>
      </c>
      <c r="T94" s="829">
        <f t="shared" si="7"/>
        <v>9</v>
      </c>
      <c r="U94" s="829">
        <f t="shared" si="8"/>
        <v>-11.05</v>
      </c>
      <c r="V94" s="834">
        <f t="shared" si="9"/>
        <v>0.44887780548628425</v>
      </c>
      <c r="W94" s="813"/>
    </row>
    <row r="95" spans="1:23" ht="14.4" customHeight="1" x14ac:dyDescent="0.3">
      <c r="A95" s="880" t="s">
        <v>6682</v>
      </c>
      <c r="B95" s="829">
        <v>2</v>
      </c>
      <c r="C95" s="830">
        <v>24.73</v>
      </c>
      <c r="D95" s="831">
        <v>9</v>
      </c>
      <c r="E95" s="806">
        <v>3</v>
      </c>
      <c r="F95" s="807">
        <v>39.94</v>
      </c>
      <c r="G95" s="808">
        <v>9.6999999999999993</v>
      </c>
      <c r="H95" s="810">
        <v>1</v>
      </c>
      <c r="I95" s="804">
        <v>8.82</v>
      </c>
      <c r="J95" s="805">
        <v>6</v>
      </c>
      <c r="K95" s="809">
        <v>16.23</v>
      </c>
      <c r="L95" s="810">
        <v>10</v>
      </c>
      <c r="M95" s="810">
        <v>86</v>
      </c>
      <c r="N95" s="811">
        <v>28.81</v>
      </c>
      <c r="O95" s="810" t="s">
        <v>6500</v>
      </c>
      <c r="P95" s="833" t="s">
        <v>6683</v>
      </c>
      <c r="Q95" s="812">
        <f t="shared" si="5"/>
        <v>-1</v>
      </c>
      <c r="R95" s="812">
        <f t="shared" si="5"/>
        <v>-15.91</v>
      </c>
      <c r="S95" s="829">
        <f t="shared" si="6"/>
        <v>28.81</v>
      </c>
      <c r="T95" s="829">
        <f t="shared" si="7"/>
        <v>6</v>
      </c>
      <c r="U95" s="829">
        <f t="shared" si="8"/>
        <v>-22.81</v>
      </c>
      <c r="V95" s="834">
        <f t="shared" si="9"/>
        <v>0.20826102047900036</v>
      </c>
      <c r="W95" s="813"/>
    </row>
    <row r="96" spans="1:23" ht="14.4" customHeight="1" x14ac:dyDescent="0.3">
      <c r="A96" s="880" t="s">
        <v>6684</v>
      </c>
      <c r="B96" s="829"/>
      <c r="C96" s="830"/>
      <c r="D96" s="831"/>
      <c r="E96" s="832"/>
      <c r="F96" s="804"/>
      <c r="G96" s="805"/>
      <c r="H96" s="806">
        <v>1</v>
      </c>
      <c r="I96" s="807">
        <v>0.97</v>
      </c>
      <c r="J96" s="808">
        <v>3</v>
      </c>
      <c r="K96" s="809">
        <v>0.97</v>
      </c>
      <c r="L96" s="810">
        <v>3</v>
      </c>
      <c r="M96" s="810">
        <v>29</v>
      </c>
      <c r="N96" s="811">
        <v>9.5299999999999994</v>
      </c>
      <c r="O96" s="810" t="s">
        <v>6500</v>
      </c>
      <c r="P96" s="833" t="s">
        <v>6685</v>
      </c>
      <c r="Q96" s="812">
        <f t="shared" si="5"/>
        <v>1</v>
      </c>
      <c r="R96" s="812">
        <f t="shared" si="5"/>
        <v>0.97</v>
      </c>
      <c r="S96" s="829">
        <f t="shared" si="6"/>
        <v>9.5299999999999994</v>
      </c>
      <c r="T96" s="829">
        <f t="shared" si="7"/>
        <v>3</v>
      </c>
      <c r="U96" s="829">
        <f t="shared" si="8"/>
        <v>-6.5299999999999994</v>
      </c>
      <c r="V96" s="834">
        <f t="shared" si="9"/>
        <v>0.31479538300104931</v>
      </c>
      <c r="W96" s="813"/>
    </row>
    <row r="97" spans="1:23" ht="14.4" customHeight="1" x14ac:dyDescent="0.3">
      <c r="A97" s="881" t="s">
        <v>6686</v>
      </c>
      <c r="B97" s="864">
        <v>1</v>
      </c>
      <c r="C97" s="865">
        <v>1.42</v>
      </c>
      <c r="D97" s="835">
        <v>4</v>
      </c>
      <c r="E97" s="877"/>
      <c r="F97" s="869"/>
      <c r="G97" s="815"/>
      <c r="H97" s="866">
        <v>1</v>
      </c>
      <c r="I97" s="867">
        <v>1.08</v>
      </c>
      <c r="J97" s="814">
        <v>3</v>
      </c>
      <c r="K97" s="870">
        <v>1.76</v>
      </c>
      <c r="L97" s="868">
        <v>5</v>
      </c>
      <c r="M97" s="868">
        <v>42</v>
      </c>
      <c r="N97" s="871">
        <v>14.05</v>
      </c>
      <c r="O97" s="868" t="s">
        <v>6500</v>
      </c>
      <c r="P97" s="872" t="s">
        <v>6687</v>
      </c>
      <c r="Q97" s="873">
        <f t="shared" si="5"/>
        <v>0</v>
      </c>
      <c r="R97" s="873">
        <f t="shared" si="5"/>
        <v>-0.33999999999999986</v>
      </c>
      <c r="S97" s="864">
        <f t="shared" si="6"/>
        <v>14.05</v>
      </c>
      <c r="T97" s="864">
        <f t="shared" si="7"/>
        <v>3</v>
      </c>
      <c r="U97" s="864">
        <f t="shared" si="8"/>
        <v>-11.05</v>
      </c>
      <c r="V97" s="874">
        <f t="shared" si="9"/>
        <v>0.21352313167259784</v>
      </c>
      <c r="W97" s="816"/>
    </row>
    <row r="98" spans="1:23" ht="14.4" customHeight="1" x14ac:dyDescent="0.3">
      <c r="A98" s="880" t="s">
        <v>6688</v>
      </c>
      <c r="B98" s="819">
        <v>2</v>
      </c>
      <c r="C98" s="820">
        <v>15.31</v>
      </c>
      <c r="D98" s="821">
        <v>9</v>
      </c>
      <c r="E98" s="832"/>
      <c r="F98" s="804"/>
      <c r="G98" s="805"/>
      <c r="H98" s="810">
        <v>1</v>
      </c>
      <c r="I98" s="804">
        <v>7.65</v>
      </c>
      <c r="J98" s="822">
        <v>19</v>
      </c>
      <c r="K98" s="809">
        <v>7.65</v>
      </c>
      <c r="L98" s="810">
        <v>6</v>
      </c>
      <c r="M98" s="810">
        <v>53</v>
      </c>
      <c r="N98" s="811">
        <v>17.829999999999998</v>
      </c>
      <c r="O98" s="810" t="s">
        <v>6500</v>
      </c>
      <c r="P98" s="833" t="s">
        <v>6689</v>
      </c>
      <c r="Q98" s="812">
        <f t="shared" si="5"/>
        <v>-1</v>
      </c>
      <c r="R98" s="812">
        <f t="shared" si="5"/>
        <v>-7.66</v>
      </c>
      <c r="S98" s="829">
        <f t="shared" si="6"/>
        <v>17.829999999999998</v>
      </c>
      <c r="T98" s="829">
        <f t="shared" si="7"/>
        <v>19</v>
      </c>
      <c r="U98" s="829">
        <f t="shared" si="8"/>
        <v>1.1700000000000017</v>
      </c>
      <c r="V98" s="834">
        <f t="shared" si="9"/>
        <v>1.0656197420078521</v>
      </c>
      <c r="W98" s="813">
        <v>1.17</v>
      </c>
    </row>
    <row r="99" spans="1:23" ht="14.4" customHeight="1" x14ac:dyDescent="0.3">
      <c r="A99" s="880" t="s">
        <v>6690</v>
      </c>
      <c r="B99" s="829">
        <v>2</v>
      </c>
      <c r="C99" s="830">
        <v>4.47</v>
      </c>
      <c r="D99" s="831">
        <v>2.5</v>
      </c>
      <c r="E99" s="806">
        <v>2</v>
      </c>
      <c r="F99" s="807">
        <v>5.45</v>
      </c>
      <c r="G99" s="808">
        <v>2.5</v>
      </c>
      <c r="H99" s="810"/>
      <c r="I99" s="804"/>
      <c r="J99" s="805"/>
      <c r="K99" s="809">
        <v>2.23</v>
      </c>
      <c r="L99" s="810">
        <v>1</v>
      </c>
      <c r="M99" s="810">
        <v>6</v>
      </c>
      <c r="N99" s="811">
        <v>1.98</v>
      </c>
      <c r="O99" s="810" t="s">
        <v>6500</v>
      </c>
      <c r="P99" s="833" t="s">
        <v>6691</v>
      </c>
      <c r="Q99" s="812">
        <f t="shared" si="5"/>
        <v>-2</v>
      </c>
      <c r="R99" s="812">
        <f t="shared" si="5"/>
        <v>-4.47</v>
      </c>
      <c r="S99" s="829" t="str">
        <f t="shared" si="6"/>
        <v/>
      </c>
      <c r="T99" s="829" t="str">
        <f t="shared" si="7"/>
        <v/>
      </c>
      <c r="U99" s="829" t="str">
        <f t="shared" si="8"/>
        <v/>
      </c>
      <c r="V99" s="834" t="str">
        <f t="shared" si="9"/>
        <v/>
      </c>
      <c r="W99" s="813"/>
    </row>
    <row r="100" spans="1:23" ht="14.4" customHeight="1" x14ac:dyDescent="0.3">
      <c r="A100" s="880" t="s">
        <v>6692</v>
      </c>
      <c r="B100" s="829"/>
      <c r="C100" s="830"/>
      <c r="D100" s="831"/>
      <c r="E100" s="832">
        <v>1</v>
      </c>
      <c r="F100" s="804">
        <v>10.74</v>
      </c>
      <c r="G100" s="805">
        <v>3</v>
      </c>
      <c r="H100" s="806"/>
      <c r="I100" s="807"/>
      <c r="J100" s="808"/>
      <c r="K100" s="809">
        <v>0.99</v>
      </c>
      <c r="L100" s="810">
        <v>2</v>
      </c>
      <c r="M100" s="810">
        <v>19</v>
      </c>
      <c r="N100" s="811">
        <v>6.35</v>
      </c>
      <c r="O100" s="810" t="s">
        <v>6503</v>
      </c>
      <c r="P100" s="833" t="s">
        <v>6693</v>
      </c>
      <c r="Q100" s="812">
        <f t="shared" si="5"/>
        <v>0</v>
      </c>
      <c r="R100" s="812">
        <f t="shared" si="5"/>
        <v>0</v>
      </c>
      <c r="S100" s="829" t="str">
        <f t="shared" si="6"/>
        <v/>
      </c>
      <c r="T100" s="829" t="str">
        <f t="shared" si="7"/>
        <v/>
      </c>
      <c r="U100" s="829" t="str">
        <f t="shared" si="8"/>
        <v/>
      </c>
      <c r="V100" s="834" t="str">
        <f t="shared" si="9"/>
        <v/>
      </c>
      <c r="W100" s="813"/>
    </row>
    <row r="101" spans="1:23" ht="14.4" customHeight="1" x14ac:dyDescent="0.3">
      <c r="A101" s="881" t="s">
        <v>6694</v>
      </c>
      <c r="B101" s="864">
        <v>3</v>
      </c>
      <c r="C101" s="865">
        <v>14.19</v>
      </c>
      <c r="D101" s="835">
        <v>11.7</v>
      </c>
      <c r="E101" s="877"/>
      <c r="F101" s="869"/>
      <c r="G101" s="815"/>
      <c r="H101" s="866">
        <v>3</v>
      </c>
      <c r="I101" s="867">
        <v>12.05</v>
      </c>
      <c r="J101" s="814">
        <v>6</v>
      </c>
      <c r="K101" s="870">
        <v>4.0999999999999996</v>
      </c>
      <c r="L101" s="868">
        <v>6</v>
      </c>
      <c r="M101" s="868">
        <v>55</v>
      </c>
      <c r="N101" s="871">
        <v>18.37</v>
      </c>
      <c r="O101" s="868" t="s">
        <v>6503</v>
      </c>
      <c r="P101" s="872" t="s">
        <v>6695</v>
      </c>
      <c r="Q101" s="873">
        <f t="shared" si="5"/>
        <v>0</v>
      </c>
      <c r="R101" s="873">
        <f t="shared" si="5"/>
        <v>-2.1399999999999988</v>
      </c>
      <c r="S101" s="864">
        <f t="shared" si="6"/>
        <v>55.11</v>
      </c>
      <c r="T101" s="864">
        <f t="shared" si="7"/>
        <v>18</v>
      </c>
      <c r="U101" s="864">
        <f t="shared" si="8"/>
        <v>-37.11</v>
      </c>
      <c r="V101" s="874">
        <f t="shared" si="9"/>
        <v>0.32661948829613502</v>
      </c>
      <c r="W101" s="816"/>
    </row>
    <row r="102" spans="1:23" ht="14.4" customHeight="1" thickBot="1" x14ac:dyDescent="0.35">
      <c r="A102" s="882" t="s">
        <v>6696</v>
      </c>
      <c r="B102" s="883"/>
      <c r="C102" s="884"/>
      <c r="D102" s="885"/>
      <c r="E102" s="886">
        <v>1</v>
      </c>
      <c r="F102" s="887">
        <v>2.19</v>
      </c>
      <c r="G102" s="888">
        <v>9</v>
      </c>
      <c r="H102" s="889"/>
      <c r="I102" s="890"/>
      <c r="J102" s="891"/>
      <c r="K102" s="892">
        <v>1.98</v>
      </c>
      <c r="L102" s="889">
        <v>5</v>
      </c>
      <c r="M102" s="889">
        <v>44</v>
      </c>
      <c r="N102" s="893">
        <v>14.74</v>
      </c>
      <c r="O102" s="889" t="s">
        <v>6503</v>
      </c>
      <c r="P102" s="894" t="s">
        <v>6697</v>
      </c>
      <c r="Q102" s="895">
        <f t="shared" si="5"/>
        <v>0</v>
      </c>
      <c r="R102" s="895">
        <f t="shared" si="5"/>
        <v>0</v>
      </c>
      <c r="S102" s="883" t="str">
        <f t="shared" si="6"/>
        <v/>
      </c>
      <c r="T102" s="883" t="str">
        <f t="shared" si="7"/>
        <v/>
      </c>
      <c r="U102" s="883" t="str">
        <f t="shared" si="8"/>
        <v/>
      </c>
      <c r="V102" s="896" t="str">
        <f t="shared" si="9"/>
        <v/>
      </c>
      <c r="W102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3:Q1048576">
    <cfRule type="cellIs" dxfId="12" priority="9" stopIfTrue="1" operator="lessThan">
      <formula>0</formula>
    </cfRule>
  </conditionalFormatting>
  <conditionalFormatting sqref="U103:U1048576">
    <cfRule type="cellIs" dxfId="11" priority="8" stopIfTrue="1" operator="greaterThan">
      <formula>0</formula>
    </cfRule>
  </conditionalFormatting>
  <conditionalFormatting sqref="V103:V1048576">
    <cfRule type="cellIs" dxfId="10" priority="7" stopIfTrue="1" operator="greaterThan">
      <formula>1</formula>
    </cfRule>
  </conditionalFormatting>
  <conditionalFormatting sqref="V103:V1048576">
    <cfRule type="cellIs" dxfId="9" priority="4" stopIfTrue="1" operator="greaterThan">
      <formula>1</formula>
    </cfRule>
  </conditionalFormatting>
  <conditionalFormatting sqref="U103:U1048576">
    <cfRule type="cellIs" dxfId="8" priority="5" stopIfTrue="1" operator="greaterThan">
      <formula>0</formula>
    </cfRule>
  </conditionalFormatting>
  <conditionalFormatting sqref="Q103:Q1048576">
    <cfRule type="cellIs" dxfId="7" priority="6" stopIfTrue="1" operator="lessThan">
      <formula>0</formula>
    </cfRule>
  </conditionalFormatting>
  <conditionalFormatting sqref="V5:V102">
    <cfRule type="cellIs" dxfId="6" priority="1" stopIfTrue="1" operator="greaterThan">
      <formula>1</formula>
    </cfRule>
  </conditionalFormatting>
  <conditionalFormatting sqref="U5:U102">
    <cfRule type="cellIs" dxfId="5" priority="2" stopIfTrue="1" operator="greaterThan">
      <formula>0</formula>
    </cfRule>
  </conditionalFormatting>
  <conditionalFormatting sqref="Q5:Q10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7664531</v>
      </c>
      <c r="C3" s="431">
        <f t="shared" ref="C3:L3" si="0">SUBTOTAL(9,C6:C1048576)</f>
        <v>13</v>
      </c>
      <c r="D3" s="431">
        <f t="shared" si="0"/>
        <v>8978351</v>
      </c>
      <c r="E3" s="431">
        <f t="shared" si="0"/>
        <v>21.777239084703126</v>
      </c>
      <c r="F3" s="431">
        <f t="shared" si="0"/>
        <v>9387063</v>
      </c>
      <c r="G3" s="432">
        <f>IF(B3&lt;&gt;0,F3/B3,"")</f>
        <v>1.2247406918962165</v>
      </c>
      <c r="H3" s="430">
        <f t="shared" si="0"/>
        <v>1129261.6899999997</v>
      </c>
      <c r="I3" s="431">
        <f t="shared" si="0"/>
        <v>2</v>
      </c>
      <c r="J3" s="431">
        <f t="shared" si="0"/>
        <v>1474514.1</v>
      </c>
      <c r="K3" s="431">
        <f t="shared" si="0"/>
        <v>5.7186219247552845</v>
      </c>
      <c r="L3" s="431">
        <f t="shared" si="0"/>
        <v>2461918.1999999993</v>
      </c>
      <c r="M3" s="433">
        <f>IF(H3&lt;&gt;0,L3/H3,"")</f>
        <v>2.1801130967260565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8"/>
      <c r="B5" s="899">
        <v>2011</v>
      </c>
      <c r="C5" s="900"/>
      <c r="D5" s="900">
        <v>2012</v>
      </c>
      <c r="E5" s="900"/>
      <c r="F5" s="900">
        <v>2013</v>
      </c>
      <c r="G5" s="769" t="s">
        <v>5</v>
      </c>
      <c r="H5" s="899">
        <v>2011</v>
      </c>
      <c r="I5" s="900"/>
      <c r="J5" s="900">
        <v>2012</v>
      </c>
      <c r="K5" s="900"/>
      <c r="L5" s="900">
        <v>2013</v>
      </c>
      <c r="M5" s="769" t="s">
        <v>5</v>
      </c>
    </row>
    <row r="6" spans="1:13" ht="14.4" customHeight="1" x14ac:dyDescent="0.3">
      <c r="A6" s="652" t="s">
        <v>5468</v>
      </c>
      <c r="B6" s="783">
        <v>256</v>
      </c>
      <c r="C6" s="620">
        <v>1</v>
      </c>
      <c r="D6" s="783"/>
      <c r="E6" s="620"/>
      <c r="F6" s="783"/>
      <c r="G6" s="641"/>
      <c r="H6" s="783"/>
      <c r="I6" s="620"/>
      <c r="J6" s="783"/>
      <c r="K6" s="620"/>
      <c r="L6" s="783"/>
      <c r="M6" s="672"/>
    </row>
    <row r="7" spans="1:13" ht="14.4" customHeight="1" x14ac:dyDescent="0.3">
      <c r="A7" s="653" t="s">
        <v>5473</v>
      </c>
      <c r="B7" s="784"/>
      <c r="C7" s="626"/>
      <c r="D7" s="784">
        <v>738</v>
      </c>
      <c r="E7" s="626"/>
      <c r="F7" s="784"/>
      <c r="G7" s="642"/>
      <c r="H7" s="784"/>
      <c r="I7" s="626"/>
      <c r="J7" s="784"/>
      <c r="K7" s="626"/>
      <c r="L7" s="784"/>
      <c r="M7" s="673"/>
    </row>
    <row r="8" spans="1:13" ht="14.4" customHeight="1" x14ac:dyDescent="0.3">
      <c r="A8" s="653" t="s">
        <v>5474</v>
      </c>
      <c r="B8" s="784">
        <v>734</v>
      </c>
      <c r="C8" s="626">
        <v>1</v>
      </c>
      <c r="D8" s="784"/>
      <c r="E8" s="626"/>
      <c r="F8" s="784">
        <v>742</v>
      </c>
      <c r="G8" s="642">
        <v>1.0108991825613078</v>
      </c>
      <c r="H8" s="784"/>
      <c r="I8" s="626"/>
      <c r="J8" s="784"/>
      <c r="K8" s="626"/>
      <c r="L8" s="784"/>
      <c r="M8" s="673"/>
    </row>
    <row r="9" spans="1:13" ht="14.4" customHeight="1" x14ac:dyDescent="0.3">
      <c r="A9" s="653" t="s">
        <v>5475</v>
      </c>
      <c r="B9" s="784"/>
      <c r="C9" s="626"/>
      <c r="D9" s="784"/>
      <c r="E9" s="626"/>
      <c r="F9" s="784">
        <v>126</v>
      </c>
      <c r="G9" s="642"/>
      <c r="H9" s="784"/>
      <c r="I9" s="626"/>
      <c r="J9" s="784"/>
      <c r="K9" s="626"/>
      <c r="L9" s="784"/>
      <c r="M9" s="673"/>
    </row>
    <row r="10" spans="1:13" ht="14.4" customHeight="1" x14ac:dyDescent="0.3">
      <c r="A10" s="653" t="s">
        <v>5477</v>
      </c>
      <c r="B10" s="784">
        <v>109870</v>
      </c>
      <c r="C10" s="626">
        <v>1</v>
      </c>
      <c r="D10" s="784"/>
      <c r="E10" s="626"/>
      <c r="F10" s="784">
        <v>46142</v>
      </c>
      <c r="G10" s="642">
        <v>0.41996905433694365</v>
      </c>
      <c r="H10" s="784"/>
      <c r="I10" s="626"/>
      <c r="J10" s="784"/>
      <c r="K10" s="626"/>
      <c r="L10" s="784"/>
      <c r="M10" s="673"/>
    </row>
    <row r="11" spans="1:13" ht="14.4" customHeight="1" x14ac:dyDescent="0.3">
      <c r="A11" s="653" t="s">
        <v>5479</v>
      </c>
      <c r="B11" s="784">
        <v>1583</v>
      </c>
      <c r="C11" s="626">
        <v>1</v>
      </c>
      <c r="D11" s="784"/>
      <c r="E11" s="626"/>
      <c r="F11" s="784"/>
      <c r="G11" s="642"/>
      <c r="H11" s="784"/>
      <c r="I11" s="626"/>
      <c r="J11" s="784"/>
      <c r="K11" s="626"/>
      <c r="L11" s="784"/>
      <c r="M11" s="673"/>
    </row>
    <row r="12" spans="1:13" ht="14.4" customHeight="1" x14ac:dyDescent="0.3">
      <c r="A12" s="653" t="s">
        <v>5482</v>
      </c>
      <c r="B12" s="784">
        <v>1256</v>
      </c>
      <c r="C12" s="626">
        <v>1</v>
      </c>
      <c r="D12" s="784">
        <v>7937</v>
      </c>
      <c r="E12" s="626">
        <v>6.3192675159235669</v>
      </c>
      <c r="F12" s="784">
        <v>15913</v>
      </c>
      <c r="G12" s="642">
        <v>12.669585987261147</v>
      </c>
      <c r="H12" s="784"/>
      <c r="I12" s="626"/>
      <c r="J12" s="784"/>
      <c r="K12" s="626"/>
      <c r="L12" s="784"/>
      <c r="M12" s="673"/>
    </row>
    <row r="13" spans="1:13" ht="14.4" customHeight="1" x14ac:dyDescent="0.3">
      <c r="A13" s="653" t="s">
        <v>6698</v>
      </c>
      <c r="B13" s="784">
        <v>4351</v>
      </c>
      <c r="C13" s="626">
        <v>1</v>
      </c>
      <c r="D13" s="784">
        <v>1959</v>
      </c>
      <c r="E13" s="626">
        <v>0.45024132383360149</v>
      </c>
      <c r="F13" s="784">
        <v>14328</v>
      </c>
      <c r="G13" s="642">
        <v>3.293036083658929</v>
      </c>
      <c r="H13" s="784">
        <v>4005</v>
      </c>
      <c r="I13" s="626">
        <v>1</v>
      </c>
      <c r="J13" s="784">
        <v>17718.07</v>
      </c>
      <c r="K13" s="626">
        <v>4.4239875156054929</v>
      </c>
      <c r="L13" s="784">
        <v>14400.16</v>
      </c>
      <c r="M13" s="673">
        <v>3.5955455680399502</v>
      </c>
    </row>
    <row r="14" spans="1:13" ht="14.4" customHeight="1" x14ac:dyDescent="0.3">
      <c r="A14" s="653" t="s">
        <v>5492</v>
      </c>
      <c r="B14" s="784">
        <v>435380</v>
      </c>
      <c r="C14" s="626">
        <v>1</v>
      </c>
      <c r="D14" s="784">
        <v>424655</v>
      </c>
      <c r="E14" s="626">
        <v>0.975366346639717</v>
      </c>
      <c r="F14" s="784">
        <v>525413</v>
      </c>
      <c r="G14" s="642">
        <v>1.2067917681106159</v>
      </c>
      <c r="H14" s="784"/>
      <c r="I14" s="626"/>
      <c r="J14" s="784"/>
      <c r="K14" s="626"/>
      <c r="L14" s="784"/>
      <c r="M14" s="673"/>
    </row>
    <row r="15" spans="1:13" ht="14.4" customHeight="1" x14ac:dyDescent="0.3">
      <c r="A15" s="653" t="s">
        <v>6699</v>
      </c>
      <c r="B15" s="784">
        <v>3831054</v>
      </c>
      <c r="C15" s="626">
        <v>1</v>
      </c>
      <c r="D15" s="784">
        <v>4626911</v>
      </c>
      <c r="E15" s="626">
        <v>1.2077383926198899</v>
      </c>
      <c r="F15" s="784">
        <v>4325904</v>
      </c>
      <c r="G15" s="642">
        <v>1.1291681088285366</v>
      </c>
      <c r="H15" s="784"/>
      <c r="I15" s="626"/>
      <c r="J15" s="784"/>
      <c r="K15" s="626"/>
      <c r="L15" s="784"/>
      <c r="M15" s="673"/>
    </row>
    <row r="16" spans="1:13" ht="14.4" customHeight="1" x14ac:dyDescent="0.3">
      <c r="A16" s="653" t="s">
        <v>6700</v>
      </c>
      <c r="B16" s="784">
        <v>1530728</v>
      </c>
      <c r="C16" s="626">
        <v>1</v>
      </c>
      <c r="D16" s="784">
        <v>1792760</v>
      </c>
      <c r="E16" s="626">
        <v>1.1711812941293294</v>
      </c>
      <c r="F16" s="784">
        <v>1736916</v>
      </c>
      <c r="G16" s="642">
        <v>1.1346993064737825</v>
      </c>
      <c r="H16" s="784">
        <v>1125256.6899999997</v>
      </c>
      <c r="I16" s="626">
        <v>1</v>
      </c>
      <c r="J16" s="784">
        <v>1456796.03</v>
      </c>
      <c r="K16" s="626">
        <v>1.2946344091497917</v>
      </c>
      <c r="L16" s="784">
        <v>2447518.0399999991</v>
      </c>
      <c r="M16" s="673">
        <v>2.1750753065951556</v>
      </c>
    </row>
    <row r="17" spans="1:13" ht="14.4" customHeight="1" x14ac:dyDescent="0.3">
      <c r="A17" s="653" t="s">
        <v>6701</v>
      </c>
      <c r="B17" s="784">
        <v>493199</v>
      </c>
      <c r="C17" s="626">
        <v>1</v>
      </c>
      <c r="D17" s="784">
        <v>385108</v>
      </c>
      <c r="E17" s="626">
        <v>0.78083694411383642</v>
      </c>
      <c r="F17" s="784">
        <v>435010</v>
      </c>
      <c r="G17" s="642">
        <v>0.88201719792619204</v>
      </c>
      <c r="H17" s="784"/>
      <c r="I17" s="626"/>
      <c r="J17" s="784"/>
      <c r="K17" s="626"/>
      <c r="L17" s="784"/>
      <c r="M17" s="673"/>
    </row>
    <row r="18" spans="1:13" ht="14.4" customHeight="1" x14ac:dyDescent="0.3">
      <c r="A18" s="653" t="s">
        <v>6702</v>
      </c>
      <c r="B18" s="784">
        <v>446639</v>
      </c>
      <c r="C18" s="626">
        <v>1</v>
      </c>
      <c r="D18" s="784">
        <v>502890</v>
      </c>
      <c r="E18" s="626">
        <v>1.1259428755661731</v>
      </c>
      <c r="F18" s="784">
        <v>463721</v>
      </c>
      <c r="G18" s="642">
        <v>1.0382456525292239</v>
      </c>
      <c r="H18" s="784"/>
      <c r="I18" s="626"/>
      <c r="J18" s="784"/>
      <c r="K18" s="626"/>
      <c r="L18" s="784"/>
      <c r="M18" s="673"/>
    </row>
    <row r="19" spans="1:13" ht="14.4" customHeight="1" x14ac:dyDescent="0.3">
      <c r="A19" s="653" t="s">
        <v>6703</v>
      </c>
      <c r="B19" s="784">
        <v>760385</v>
      </c>
      <c r="C19" s="626">
        <v>1</v>
      </c>
      <c r="D19" s="784">
        <v>809113</v>
      </c>
      <c r="E19" s="626">
        <v>1.0640833262097491</v>
      </c>
      <c r="F19" s="784">
        <v>1226112</v>
      </c>
      <c r="G19" s="642">
        <v>1.6124884104762718</v>
      </c>
      <c r="H19" s="784"/>
      <c r="I19" s="626"/>
      <c r="J19" s="784"/>
      <c r="K19" s="626"/>
      <c r="L19" s="784"/>
      <c r="M19" s="673"/>
    </row>
    <row r="20" spans="1:13" ht="14.4" customHeight="1" thickBot="1" x14ac:dyDescent="0.35">
      <c r="A20" s="786" t="s">
        <v>6704</v>
      </c>
      <c r="B20" s="785">
        <v>49096</v>
      </c>
      <c r="C20" s="632">
        <v>1</v>
      </c>
      <c r="D20" s="785">
        <v>426280</v>
      </c>
      <c r="E20" s="632">
        <v>8.6825810656672644</v>
      </c>
      <c r="F20" s="785">
        <v>596736</v>
      </c>
      <c r="G20" s="643">
        <v>12.154472869480202</v>
      </c>
      <c r="H20" s="785"/>
      <c r="I20" s="632"/>
      <c r="J20" s="785"/>
      <c r="K20" s="632"/>
      <c r="L20" s="785"/>
      <c r="M20" s="6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95668.34</v>
      </c>
      <c r="G3" s="362">
        <f t="shared" si="0"/>
        <v>8793792.6900000013</v>
      </c>
      <c r="H3" s="363"/>
      <c r="I3" s="363"/>
      <c r="J3" s="357">
        <f t="shared" si="0"/>
        <v>120385.47</v>
      </c>
      <c r="K3" s="362">
        <f t="shared" si="0"/>
        <v>10452865.100000001</v>
      </c>
      <c r="L3" s="363"/>
      <c r="M3" s="363"/>
      <c r="N3" s="357">
        <f t="shared" si="0"/>
        <v>109067.81000000001</v>
      </c>
      <c r="O3" s="362">
        <f t="shared" si="0"/>
        <v>11848981.199999997</v>
      </c>
      <c r="P3" s="297">
        <f>IF(G3=0,"",O3/G3)</f>
        <v>1.3474255782120326</v>
      </c>
      <c r="Q3" s="359">
        <f>IF(N3=0,"",O3/N3)</f>
        <v>108.63866433185002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7" t="s">
        <v>176</v>
      </c>
      <c r="G5" s="788" t="s">
        <v>17</v>
      </c>
      <c r="H5" s="789"/>
      <c r="I5" s="789"/>
      <c r="J5" s="787" t="s">
        <v>176</v>
      </c>
      <c r="K5" s="788" t="s">
        <v>17</v>
      </c>
      <c r="L5" s="789"/>
      <c r="M5" s="789"/>
      <c r="N5" s="787" t="s">
        <v>176</v>
      </c>
      <c r="O5" s="788" t="s">
        <v>17</v>
      </c>
      <c r="P5" s="790"/>
      <c r="Q5" s="782"/>
    </row>
    <row r="6" spans="1:17" ht="14.4" customHeight="1" x14ac:dyDescent="0.3">
      <c r="A6" s="619" t="s">
        <v>5495</v>
      </c>
      <c r="B6" s="620" t="s">
        <v>6705</v>
      </c>
      <c r="C6" s="620" t="s">
        <v>5377</v>
      </c>
      <c r="D6" s="620" t="s">
        <v>6706</v>
      </c>
      <c r="E6" s="620" t="s">
        <v>6707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5540</v>
      </c>
      <c r="B7" s="626" t="s">
        <v>5792</v>
      </c>
      <c r="C7" s="626" t="s">
        <v>5377</v>
      </c>
      <c r="D7" s="626" t="s">
        <v>5412</v>
      </c>
      <c r="E7" s="626" t="s">
        <v>5413</v>
      </c>
      <c r="F7" s="629"/>
      <c r="G7" s="629"/>
      <c r="H7" s="629"/>
      <c r="I7" s="629"/>
      <c r="J7" s="629">
        <v>1</v>
      </c>
      <c r="K7" s="629">
        <v>738</v>
      </c>
      <c r="L7" s="629"/>
      <c r="M7" s="629">
        <v>738</v>
      </c>
      <c r="N7" s="629"/>
      <c r="O7" s="629"/>
      <c r="P7" s="642"/>
      <c r="Q7" s="630"/>
    </row>
    <row r="8" spans="1:17" ht="14.4" customHeight="1" x14ac:dyDescent="0.3">
      <c r="A8" s="625" t="s">
        <v>526</v>
      </c>
      <c r="B8" s="626" t="s">
        <v>5882</v>
      </c>
      <c r="C8" s="626" t="s">
        <v>5377</v>
      </c>
      <c r="D8" s="626" t="s">
        <v>5412</v>
      </c>
      <c r="E8" s="626" t="s">
        <v>5413</v>
      </c>
      <c r="F8" s="629">
        <v>1</v>
      </c>
      <c r="G8" s="629">
        <v>734</v>
      </c>
      <c r="H8" s="629">
        <v>1</v>
      </c>
      <c r="I8" s="629">
        <v>734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526</v>
      </c>
      <c r="B9" s="626" t="s">
        <v>6473</v>
      </c>
      <c r="C9" s="626" t="s">
        <v>5377</v>
      </c>
      <c r="D9" s="626" t="s">
        <v>5412</v>
      </c>
      <c r="E9" s="626" t="s">
        <v>5413</v>
      </c>
      <c r="F9" s="629"/>
      <c r="G9" s="629"/>
      <c r="H9" s="629"/>
      <c r="I9" s="629"/>
      <c r="J9" s="629"/>
      <c r="K9" s="629"/>
      <c r="L9" s="629"/>
      <c r="M9" s="629"/>
      <c r="N9" s="629">
        <v>1</v>
      </c>
      <c r="O9" s="629">
        <v>742</v>
      </c>
      <c r="P9" s="642"/>
      <c r="Q9" s="630">
        <v>742</v>
      </c>
    </row>
    <row r="10" spans="1:17" ht="14.4" customHeight="1" x14ac:dyDescent="0.3">
      <c r="A10" s="625" t="s">
        <v>6474</v>
      </c>
      <c r="B10" s="626" t="s">
        <v>6708</v>
      </c>
      <c r="C10" s="626" t="s">
        <v>5377</v>
      </c>
      <c r="D10" s="626" t="s">
        <v>6709</v>
      </c>
      <c r="E10" s="626" t="s">
        <v>6710</v>
      </c>
      <c r="F10" s="629"/>
      <c r="G10" s="629"/>
      <c r="H10" s="629"/>
      <c r="I10" s="629"/>
      <c r="J10" s="629"/>
      <c r="K10" s="629"/>
      <c r="L10" s="629"/>
      <c r="M10" s="629"/>
      <c r="N10" s="629">
        <v>2</v>
      </c>
      <c r="O10" s="629">
        <v>126</v>
      </c>
      <c r="P10" s="642"/>
      <c r="Q10" s="630">
        <v>63</v>
      </c>
    </row>
    <row r="11" spans="1:17" ht="14.4" customHeight="1" x14ac:dyDescent="0.3">
      <c r="A11" s="625" t="s">
        <v>6477</v>
      </c>
      <c r="B11" s="626" t="s">
        <v>6711</v>
      </c>
      <c r="C11" s="626" t="s">
        <v>5377</v>
      </c>
      <c r="D11" s="626" t="s">
        <v>6712</v>
      </c>
      <c r="E11" s="626" t="s">
        <v>6713</v>
      </c>
      <c r="F11" s="629">
        <v>1</v>
      </c>
      <c r="G11" s="629">
        <v>7544</v>
      </c>
      <c r="H11" s="629">
        <v>1</v>
      </c>
      <c r="I11" s="629">
        <v>7544</v>
      </c>
      <c r="J11" s="629"/>
      <c r="K11" s="629"/>
      <c r="L11" s="629"/>
      <c r="M11" s="629"/>
      <c r="N11" s="629">
        <v>1</v>
      </c>
      <c r="O11" s="629">
        <v>7549</v>
      </c>
      <c r="P11" s="642">
        <v>1.0006627783669142</v>
      </c>
      <c r="Q11" s="630">
        <v>7549</v>
      </c>
    </row>
    <row r="12" spans="1:17" ht="14.4" customHeight="1" x14ac:dyDescent="0.3">
      <c r="A12" s="625" t="s">
        <v>6477</v>
      </c>
      <c r="B12" s="626" t="s">
        <v>6711</v>
      </c>
      <c r="C12" s="626" t="s">
        <v>5377</v>
      </c>
      <c r="D12" s="626" t="s">
        <v>6714</v>
      </c>
      <c r="E12" s="626" t="s">
        <v>6715</v>
      </c>
      <c r="F12" s="629">
        <v>5</v>
      </c>
      <c r="G12" s="629">
        <v>6140</v>
      </c>
      <c r="H12" s="629">
        <v>1</v>
      </c>
      <c r="I12" s="629">
        <v>1228</v>
      </c>
      <c r="J12" s="629"/>
      <c r="K12" s="629"/>
      <c r="L12" s="629"/>
      <c r="M12" s="629"/>
      <c r="N12" s="629">
        <v>1</v>
      </c>
      <c r="O12" s="629">
        <v>1245</v>
      </c>
      <c r="P12" s="642">
        <v>0.20276872964169382</v>
      </c>
      <c r="Q12" s="630">
        <v>1245</v>
      </c>
    </row>
    <row r="13" spans="1:17" ht="14.4" customHeight="1" x14ac:dyDescent="0.3">
      <c r="A13" s="625" t="s">
        <v>6477</v>
      </c>
      <c r="B13" s="626" t="s">
        <v>6711</v>
      </c>
      <c r="C13" s="626" t="s">
        <v>5377</v>
      </c>
      <c r="D13" s="626" t="s">
        <v>6716</v>
      </c>
      <c r="E13" s="626" t="s">
        <v>6717</v>
      </c>
      <c r="F13" s="629">
        <v>8</v>
      </c>
      <c r="G13" s="629">
        <v>74088</v>
      </c>
      <c r="H13" s="629">
        <v>1</v>
      </c>
      <c r="I13" s="629">
        <v>9261</v>
      </c>
      <c r="J13" s="629"/>
      <c r="K13" s="629"/>
      <c r="L13" s="629"/>
      <c r="M13" s="629"/>
      <c r="N13" s="629">
        <v>4</v>
      </c>
      <c r="O13" s="629">
        <v>37348</v>
      </c>
      <c r="P13" s="642">
        <v>0.50410322859302448</v>
      </c>
      <c r="Q13" s="630">
        <v>9337</v>
      </c>
    </row>
    <row r="14" spans="1:17" ht="14.4" customHeight="1" x14ac:dyDescent="0.3">
      <c r="A14" s="625" t="s">
        <v>6477</v>
      </c>
      <c r="B14" s="626" t="s">
        <v>6711</v>
      </c>
      <c r="C14" s="626" t="s">
        <v>5377</v>
      </c>
      <c r="D14" s="626" t="s">
        <v>6718</v>
      </c>
      <c r="E14" s="626" t="s">
        <v>6719</v>
      </c>
      <c r="F14" s="629">
        <v>9</v>
      </c>
      <c r="G14" s="629">
        <v>8982</v>
      </c>
      <c r="H14" s="629">
        <v>1</v>
      </c>
      <c r="I14" s="629">
        <v>998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6477</v>
      </c>
      <c r="B15" s="626" t="s">
        <v>6711</v>
      </c>
      <c r="C15" s="626" t="s">
        <v>5377</v>
      </c>
      <c r="D15" s="626" t="s">
        <v>6720</v>
      </c>
      <c r="E15" s="626" t="s">
        <v>6721</v>
      </c>
      <c r="F15" s="629">
        <v>3</v>
      </c>
      <c r="G15" s="629">
        <v>6633</v>
      </c>
      <c r="H15" s="629">
        <v>1</v>
      </c>
      <c r="I15" s="629">
        <v>2211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6477</v>
      </c>
      <c r="B16" s="626" t="s">
        <v>6711</v>
      </c>
      <c r="C16" s="626" t="s">
        <v>5377</v>
      </c>
      <c r="D16" s="626" t="s">
        <v>6722</v>
      </c>
      <c r="E16" s="626" t="s">
        <v>6723</v>
      </c>
      <c r="F16" s="629">
        <v>4</v>
      </c>
      <c r="G16" s="629">
        <v>1452</v>
      </c>
      <c r="H16" s="629">
        <v>1</v>
      </c>
      <c r="I16" s="629">
        <v>363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6477</v>
      </c>
      <c r="B17" s="626" t="s">
        <v>6711</v>
      </c>
      <c r="C17" s="626" t="s">
        <v>5377</v>
      </c>
      <c r="D17" s="626" t="s">
        <v>6724</v>
      </c>
      <c r="E17" s="626" t="s">
        <v>6725</v>
      </c>
      <c r="F17" s="629">
        <v>9</v>
      </c>
      <c r="G17" s="629">
        <v>5031</v>
      </c>
      <c r="H17" s="629">
        <v>1</v>
      </c>
      <c r="I17" s="629">
        <v>559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6479</v>
      </c>
      <c r="B18" s="626" t="s">
        <v>6726</v>
      </c>
      <c r="C18" s="626" t="s">
        <v>5377</v>
      </c>
      <c r="D18" s="626" t="s">
        <v>6706</v>
      </c>
      <c r="E18" s="626" t="s">
        <v>6707</v>
      </c>
      <c r="F18" s="629">
        <v>1</v>
      </c>
      <c r="G18" s="629">
        <v>256</v>
      </c>
      <c r="H18" s="629">
        <v>1</v>
      </c>
      <c r="I18" s="629">
        <v>256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6479</v>
      </c>
      <c r="B19" s="626" t="s">
        <v>6726</v>
      </c>
      <c r="C19" s="626" t="s">
        <v>5377</v>
      </c>
      <c r="D19" s="626" t="s">
        <v>6727</v>
      </c>
      <c r="E19" s="626" t="s">
        <v>6728</v>
      </c>
      <c r="F19" s="629">
        <v>1</v>
      </c>
      <c r="G19" s="629">
        <v>1109</v>
      </c>
      <c r="H19" s="629">
        <v>1</v>
      </c>
      <c r="I19" s="629">
        <v>1109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6479</v>
      </c>
      <c r="B20" s="626" t="s">
        <v>6726</v>
      </c>
      <c r="C20" s="626" t="s">
        <v>5377</v>
      </c>
      <c r="D20" s="626" t="s">
        <v>6729</v>
      </c>
      <c r="E20" s="626" t="s">
        <v>6730</v>
      </c>
      <c r="F20" s="629">
        <v>1</v>
      </c>
      <c r="G20" s="629">
        <v>218</v>
      </c>
      <c r="H20" s="629">
        <v>1</v>
      </c>
      <c r="I20" s="629">
        <v>218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6482</v>
      </c>
      <c r="B21" s="626" t="s">
        <v>6731</v>
      </c>
      <c r="C21" s="626" t="s">
        <v>5377</v>
      </c>
      <c r="D21" s="626" t="s">
        <v>6732</v>
      </c>
      <c r="E21" s="626" t="s">
        <v>6733</v>
      </c>
      <c r="F21" s="629">
        <v>1</v>
      </c>
      <c r="G21" s="629">
        <v>166</v>
      </c>
      <c r="H21" s="629">
        <v>1</v>
      </c>
      <c r="I21" s="629">
        <v>166</v>
      </c>
      <c r="J21" s="629">
        <v>4</v>
      </c>
      <c r="K21" s="629">
        <v>664</v>
      </c>
      <c r="L21" s="629">
        <v>4</v>
      </c>
      <c r="M21" s="629">
        <v>166</v>
      </c>
      <c r="N21" s="629">
        <v>3</v>
      </c>
      <c r="O21" s="629">
        <v>501</v>
      </c>
      <c r="P21" s="642">
        <v>3.0180722891566263</v>
      </c>
      <c r="Q21" s="630">
        <v>167</v>
      </c>
    </row>
    <row r="22" spans="1:17" ht="14.4" customHeight="1" x14ac:dyDescent="0.3">
      <c r="A22" s="625" t="s">
        <v>6482</v>
      </c>
      <c r="B22" s="626" t="s">
        <v>6731</v>
      </c>
      <c r="C22" s="626" t="s">
        <v>5377</v>
      </c>
      <c r="D22" s="626" t="s">
        <v>6734</v>
      </c>
      <c r="E22" s="626" t="s">
        <v>6735</v>
      </c>
      <c r="F22" s="629">
        <v>2</v>
      </c>
      <c r="G22" s="629">
        <v>326</v>
      </c>
      <c r="H22" s="629">
        <v>1</v>
      </c>
      <c r="I22" s="629">
        <v>163</v>
      </c>
      <c r="J22" s="629">
        <v>6</v>
      </c>
      <c r="K22" s="629">
        <v>978</v>
      </c>
      <c r="L22" s="629">
        <v>3</v>
      </c>
      <c r="M22" s="629">
        <v>163</v>
      </c>
      <c r="N22" s="629">
        <v>5</v>
      </c>
      <c r="O22" s="629">
        <v>820</v>
      </c>
      <c r="P22" s="642">
        <v>2.5153374233128836</v>
      </c>
      <c r="Q22" s="630">
        <v>164</v>
      </c>
    </row>
    <row r="23" spans="1:17" ht="14.4" customHeight="1" x14ac:dyDescent="0.3">
      <c r="A23" s="625" t="s">
        <v>6482</v>
      </c>
      <c r="B23" s="626" t="s">
        <v>6731</v>
      </c>
      <c r="C23" s="626" t="s">
        <v>5377</v>
      </c>
      <c r="D23" s="626" t="s">
        <v>6736</v>
      </c>
      <c r="E23" s="626" t="s">
        <v>6737</v>
      </c>
      <c r="F23" s="629"/>
      <c r="G23" s="629"/>
      <c r="H23" s="629"/>
      <c r="I23" s="629"/>
      <c r="J23" s="629">
        <v>1</v>
      </c>
      <c r="K23" s="629">
        <v>660</v>
      </c>
      <c r="L23" s="629"/>
      <c r="M23" s="629">
        <v>660</v>
      </c>
      <c r="N23" s="629">
        <v>6</v>
      </c>
      <c r="O23" s="629">
        <v>3984</v>
      </c>
      <c r="P23" s="642"/>
      <c r="Q23" s="630">
        <v>664</v>
      </c>
    </row>
    <row r="24" spans="1:17" ht="14.4" customHeight="1" x14ac:dyDescent="0.3">
      <c r="A24" s="625" t="s">
        <v>6482</v>
      </c>
      <c r="B24" s="626" t="s">
        <v>6731</v>
      </c>
      <c r="C24" s="626" t="s">
        <v>5377</v>
      </c>
      <c r="D24" s="626" t="s">
        <v>6738</v>
      </c>
      <c r="E24" s="626" t="s">
        <v>6739</v>
      </c>
      <c r="F24" s="629">
        <v>1</v>
      </c>
      <c r="G24" s="629">
        <v>452</v>
      </c>
      <c r="H24" s="629">
        <v>1</v>
      </c>
      <c r="I24" s="629">
        <v>452</v>
      </c>
      <c r="J24" s="629">
        <v>7</v>
      </c>
      <c r="K24" s="629">
        <v>3178</v>
      </c>
      <c r="L24" s="629">
        <v>7.0309734513274336</v>
      </c>
      <c r="M24" s="629">
        <v>454</v>
      </c>
      <c r="N24" s="629">
        <v>16</v>
      </c>
      <c r="O24" s="629">
        <v>7312</v>
      </c>
      <c r="P24" s="642">
        <v>16.176991150442479</v>
      </c>
      <c r="Q24" s="630">
        <v>457</v>
      </c>
    </row>
    <row r="25" spans="1:17" ht="14.4" customHeight="1" x14ac:dyDescent="0.3">
      <c r="A25" s="625" t="s">
        <v>6482</v>
      </c>
      <c r="B25" s="626" t="s">
        <v>6731</v>
      </c>
      <c r="C25" s="626" t="s">
        <v>5377</v>
      </c>
      <c r="D25" s="626" t="s">
        <v>6740</v>
      </c>
      <c r="E25" s="626" t="s">
        <v>6741</v>
      </c>
      <c r="F25" s="629"/>
      <c r="G25" s="629"/>
      <c r="H25" s="629"/>
      <c r="I25" s="629"/>
      <c r="J25" s="629">
        <v>1</v>
      </c>
      <c r="K25" s="629">
        <v>235</v>
      </c>
      <c r="L25" s="629"/>
      <c r="M25" s="629">
        <v>235</v>
      </c>
      <c r="N25" s="629">
        <v>5</v>
      </c>
      <c r="O25" s="629">
        <v>1185</v>
      </c>
      <c r="P25" s="642"/>
      <c r="Q25" s="630">
        <v>237</v>
      </c>
    </row>
    <row r="26" spans="1:17" ht="14.4" customHeight="1" x14ac:dyDescent="0.3">
      <c r="A26" s="625" t="s">
        <v>6482</v>
      </c>
      <c r="B26" s="626" t="s">
        <v>6731</v>
      </c>
      <c r="C26" s="626" t="s">
        <v>5377</v>
      </c>
      <c r="D26" s="626" t="s">
        <v>6742</v>
      </c>
      <c r="E26" s="626" t="s">
        <v>6743</v>
      </c>
      <c r="F26" s="629">
        <v>4</v>
      </c>
      <c r="G26" s="629">
        <v>312</v>
      </c>
      <c r="H26" s="629">
        <v>1</v>
      </c>
      <c r="I26" s="629">
        <v>78</v>
      </c>
      <c r="J26" s="629">
        <v>23</v>
      </c>
      <c r="K26" s="629">
        <v>1794</v>
      </c>
      <c r="L26" s="629">
        <v>5.75</v>
      </c>
      <c r="M26" s="629">
        <v>78</v>
      </c>
      <c r="N26" s="629">
        <v>10</v>
      </c>
      <c r="O26" s="629">
        <v>790</v>
      </c>
      <c r="P26" s="642">
        <v>2.5320512820512819</v>
      </c>
      <c r="Q26" s="630">
        <v>79</v>
      </c>
    </row>
    <row r="27" spans="1:17" ht="14.4" customHeight="1" x14ac:dyDescent="0.3">
      <c r="A27" s="625" t="s">
        <v>6482</v>
      </c>
      <c r="B27" s="626" t="s">
        <v>6731</v>
      </c>
      <c r="C27" s="626" t="s">
        <v>5377</v>
      </c>
      <c r="D27" s="626" t="s">
        <v>6744</v>
      </c>
      <c r="E27" s="626" t="s">
        <v>6745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127</v>
      </c>
      <c r="P27" s="642"/>
      <c r="Q27" s="630">
        <v>127</v>
      </c>
    </row>
    <row r="28" spans="1:17" ht="14.4" customHeight="1" x14ac:dyDescent="0.3">
      <c r="A28" s="625" t="s">
        <v>6482</v>
      </c>
      <c r="B28" s="626" t="s">
        <v>6731</v>
      </c>
      <c r="C28" s="626" t="s">
        <v>5377</v>
      </c>
      <c r="D28" s="626" t="s">
        <v>6746</v>
      </c>
      <c r="E28" s="626" t="s">
        <v>6747</v>
      </c>
      <c r="F28" s="629"/>
      <c r="G28" s="629"/>
      <c r="H28" s="629"/>
      <c r="I28" s="629"/>
      <c r="J28" s="629"/>
      <c r="K28" s="629"/>
      <c r="L28" s="629"/>
      <c r="M28" s="629"/>
      <c r="N28" s="629">
        <v>1</v>
      </c>
      <c r="O28" s="629">
        <v>37</v>
      </c>
      <c r="P28" s="642"/>
      <c r="Q28" s="630">
        <v>37</v>
      </c>
    </row>
    <row r="29" spans="1:17" ht="14.4" customHeight="1" x14ac:dyDescent="0.3">
      <c r="A29" s="625" t="s">
        <v>6482</v>
      </c>
      <c r="B29" s="626" t="s">
        <v>6731</v>
      </c>
      <c r="C29" s="626" t="s">
        <v>5377</v>
      </c>
      <c r="D29" s="626" t="s">
        <v>6748</v>
      </c>
      <c r="E29" s="626" t="s">
        <v>6749</v>
      </c>
      <c r="F29" s="629"/>
      <c r="G29" s="629"/>
      <c r="H29" s="629"/>
      <c r="I29" s="629"/>
      <c r="J29" s="629"/>
      <c r="K29" s="629"/>
      <c r="L29" s="629"/>
      <c r="M29" s="629"/>
      <c r="N29" s="629">
        <v>1</v>
      </c>
      <c r="O29" s="629">
        <v>198</v>
      </c>
      <c r="P29" s="642"/>
      <c r="Q29" s="630">
        <v>198</v>
      </c>
    </row>
    <row r="30" spans="1:17" ht="14.4" customHeight="1" x14ac:dyDescent="0.3">
      <c r="A30" s="625" t="s">
        <v>6482</v>
      </c>
      <c r="B30" s="626" t="s">
        <v>6731</v>
      </c>
      <c r="C30" s="626" t="s">
        <v>5377</v>
      </c>
      <c r="D30" s="626" t="s">
        <v>6750</v>
      </c>
      <c r="E30" s="626" t="s">
        <v>6751</v>
      </c>
      <c r="F30" s="629"/>
      <c r="G30" s="629"/>
      <c r="H30" s="629"/>
      <c r="I30" s="629"/>
      <c r="J30" s="629">
        <v>4</v>
      </c>
      <c r="K30" s="629">
        <v>428</v>
      </c>
      <c r="L30" s="629"/>
      <c r="M30" s="629">
        <v>107</v>
      </c>
      <c r="N30" s="629">
        <v>8</v>
      </c>
      <c r="O30" s="629">
        <v>864</v>
      </c>
      <c r="P30" s="642"/>
      <c r="Q30" s="630">
        <v>108</v>
      </c>
    </row>
    <row r="31" spans="1:17" ht="14.4" customHeight="1" x14ac:dyDescent="0.3">
      <c r="A31" s="625" t="s">
        <v>6482</v>
      </c>
      <c r="B31" s="626" t="s">
        <v>6731</v>
      </c>
      <c r="C31" s="626" t="s">
        <v>5377</v>
      </c>
      <c r="D31" s="626" t="s">
        <v>6752</v>
      </c>
      <c r="E31" s="626" t="s">
        <v>6745</v>
      </c>
      <c r="F31" s="629"/>
      <c r="G31" s="629"/>
      <c r="H31" s="629"/>
      <c r="I31" s="629"/>
      <c r="J31" s="629"/>
      <c r="K31" s="629"/>
      <c r="L31" s="629"/>
      <c r="M31" s="629"/>
      <c r="N31" s="629">
        <v>1</v>
      </c>
      <c r="O31" s="629">
        <v>95</v>
      </c>
      <c r="P31" s="642"/>
      <c r="Q31" s="630">
        <v>95</v>
      </c>
    </row>
    <row r="32" spans="1:17" ht="14.4" customHeight="1" x14ac:dyDescent="0.3">
      <c r="A32" s="625" t="s">
        <v>6753</v>
      </c>
      <c r="B32" s="626" t="s">
        <v>6754</v>
      </c>
      <c r="C32" s="626" t="s">
        <v>5361</v>
      </c>
      <c r="D32" s="626" t="s">
        <v>6755</v>
      </c>
      <c r="E32" s="626" t="s">
        <v>6756</v>
      </c>
      <c r="F32" s="629"/>
      <c r="G32" s="629"/>
      <c r="H32" s="629"/>
      <c r="I32" s="629"/>
      <c r="J32" s="629">
        <v>0.3</v>
      </c>
      <c r="K32" s="629">
        <v>649.59</v>
      </c>
      <c r="L32" s="629"/>
      <c r="M32" s="629">
        <v>2165.3000000000002</v>
      </c>
      <c r="N32" s="629">
        <v>0.5</v>
      </c>
      <c r="O32" s="629">
        <v>1092.1600000000001</v>
      </c>
      <c r="P32" s="642"/>
      <c r="Q32" s="630">
        <v>2184.3200000000002</v>
      </c>
    </row>
    <row r="33" spans="1:17" ht="14.4" customHeight="1" x14ac:dyDescent="0.3">
      <c r="A33" s="625" t="s">
        <v>6753</v>
      </c>
      <c r="B33" s="626" t="s">
        <v>6754</v>
      </c>
      <c r="C33" s="626" t="s">
        <v>6032</v>
      </c>
      <c r="D33" s="626" t="s">
        <v>6757</v>
      </c>
      <c r="E33" s="626" t="s">
        <v>6758</v>
      </c>
      <c r="F33" s="629">
        <v>900</v>
      </c>
      <c r="G33" s="629">
        <v>4005</v>
      </c>
      <c r="H33" s="629">
        <v>1</v>
      </c>
      <c r="I33" s="629">
        <v>4.45</v>
      </c>
      <c r="J33" s="629">
        <v>800</v>
      </c>
      <c r="K33" s="629">
        <v>4496</v>
      </c>
      <c r="L33" s="629">
        <v>1.1225967540574282</v>
      </c>
      <c r="M33" s="629">
        <v>5.62</v>
      </c>
      <c r="N33" s="629"/>
      <c r="O33" s="629"/>
      <c r="P33" s="642"/>
      <c r="Q33" s="630"/>
    </row>
    <row r="34" spans="1:17" ht="14.4" customHeight="1" x14ac:dyDescent="0.3">
      <c r="A34" s="625" t="s">
        <v>6753</v>
      </c>
      <c r="B34" s="626" t="s">
        <v>6754</v>
      </c>
      <c r="C34" s="626" t="s">
        <v>6032</v>
      </c>
      <c r="D34" s="626" t="s">
        <v>6759</v>
      </c>
      <c r="E34" s="626" t="s">
        <v>6760</v>
      </c>
      <c r="F34" s="629"/>
      <c r="G34" s="629"/>
      <c r="H34" s="629"/>
      <c r="I34" s="629"/>
      <c r="J34" s="629">
        <v>404</v>
      </c>
      <c r="K34" s="629">
        <v>12572.48</v>
      </c>
      <c r="L34" s="629"/>
      <c r="M34" s="629">
        <v>31.119999999999997</v>
      </c>
      <c r="N34" s="629">
        <v>400</v>
      </c>
      <c r="O34" s="629">
        <v>13308</v>
      </c>
      <c r="P34" s="642"/>
      <c r="Q34" s="630">
        <v>33.270000000000003</v>
      </c>
    </row>
    <row r="35" spans="1:17" ht="14.4" customHeight="1" x14ac:dyDescent="0.3">
      <c r="A35" s="625" t="s">
        <v>6753</v>
      </c>
      <c r="B35" s="626" t="s">
        <v>6754</v>
      </c>
      <c r="C35" s="626" t="s">
        <v>6032</v>
      </c>
      <c r="D35" s="626" t="s">
        <v>6761</v>
      </c>
      <c r="E35" s="626" t="s">
        <v>6762</v>
      </c>
      <c r="F35" s="629">
        <v>0</v>
      </c>
      <c r="G35" s="629">
        <v>0</v>
      </c>
      <c r="H35" s="629"/>
      <c r="I35" s="629"/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6753</v>
      </c>
      <c r="B36" s="626" t="s">
        <v>6754</v>
      </c>
      <c r="C36" s="626" t="s">
        <v>5377</v>
      </c>
      <c r="D36" s="626" t="s">
        <v>6763</v>
      </c>
      <c r="E36" s="626" t="s">
        <v>6764</v>
      </c>
      <c r="F36" s="629">
        <v>1</v>
      </c>
      <c r="G36" s="629">
        <v>1749</v>
      </c>
      <c r="H36" s="629">
        <v>1</v>
      </c>
      <c r="I36" s="629">
        <v>1749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6753</v>
      </c>
      <c r="B37" s="626" t="s">
        <v>6754</v>
      </c>
      <c r="C37" s="626" t="s">
        <v>5377</v>
      </c>
      <c r="D37" s="626" t="s">
        <v>6765</v>
      </c>
      <c r="E37" s="626" t="s">
        <v>6766</v>
      </c>
      <c r="F37" s="629">
        <v>1</v>
      </c>
      <c r="G37" s="629">
        <v>409</v>
      </c>
      <c r="H37" s="629">
        <v>1</v>
      </c>
      <c r="I37" s="629">
        <v>409</v>
      </c>
      <c r="J37" s="629">
        <v>1</v>
      </c>
      <c r="K37" s="629">
        <v>409</v>
      </c>
      <c r="L37" s="629">
        <v>1</v>
      </c>
      <c r="M37" s="629">
        <v>409</v>
      </c>
      <c r="N37" s="629"/>
      <c r="O37" s="629"/>
      <c r="P37" s="642"/>
      <c r="Q37" s="630"/>
    </row>
    <row r="38" spans="1:17" ht="14.4" customHeight="1" x14ac:dyDescent="0.3">
      <c r="A38" s="625" t="s">
        <v>6753</v>
      </c>
      <c r="B38" s="626" t="s">
        <v>6754</v>
      </c>
      <c r="C38" s="626" t="s">
        <v>5377</v>
      </c>
      <c r="D38" s="626" t="s">
        <v>6767</v>
      </c>
      <c r="E38" s="626" t="s">
        <v>6768</v>
      </c>
      <c r="F38" s="629">
        <v>1</v>
      </c>
      <c r="G38" s="629">
        <v>645</v>
      </c>
      <c r="H38" s="629">
        <v>1</v>
      </c>
      <c r="I38" s="629">
        <v>645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6753</v>
      </c>
      <c r="B39" s="626" t="s">
        <v>6754</v>
      </c>
      <c r="C39" s="626" t="s">
        <v>5377</v>
      </c>
      <c r="D39" s="626" t="s">
        <v>6769</v>
      </c>
      <c r="E39" s="626" t="s">
        <v>6770</v>
      </c>
      <c r="F39" s="629">
        <v>1</v>
      </c>
      <c r="G39" s="629">
        <v>1548</v>
      </c>
      <c r="H39" s="629">
        <v>1</v>
      </c>
      <c r="I39" s="629">
        <v>1548</v>
      </c>
      <c r="J39" s="629">
        <v>1</v>
      </c>
      <c r="K39" s="629">
        <v>1550</v>
      </c>
      <c r="L39" s="629">
        <v>1.0012919896640826</v>
      </c>
      <c r="M39" s="629">
        <v>1550</v>
      </c>
      <c r="N39" s="629"/>
      <c r="O39" s="629"/>
      <c r="P39" s="642"/>
      <c r="Q39" s="630"/>
    </row>
    <row r="40" spans="1:17" ht="14.4" customHeight="1" x14ac:dyDescent="0.3">
      <c r="A40" s="625" t="s">
        <v>6753</v>
      </c>
      <c r="B40" s="626" t="s">
        <v>6754</v>
      </c>
      <c r="C40" s="626" t="s">
        <v>5377</v>
      </c>
      <c r="D40" s="626" t="s">
        <v>6771</v>
      </c>
      <c r="E40" s="626" t="s">
        <v>6772</v>
      </c>
      <c r="F40" s="629"/>
      <c r="G40" s="629"/>
      <c r="H40" s="629"/>
      <c r="I40" s="629"/>
      <c r="J40" s="629"/>
      <c r="K40" s="629"/>
      <c r="L40" s="629"/>
      <c r="M40" s="629"/>
      <c r="N40" s="629">
        <v>1</v>
      </c>
      <c r="O40" s="629">
        <v>14328</v>
      </c>
      <c r="P40" s="642"/>
      <c r="Q40" s="630">
        <v>14328</v>
      </c>
    </row>
    <row r="41" spans="1:17" ht="14.4" customHeight="1" x14ac:dyDescent="0.3">
      <c r="A41" s="625" t="s">
        <v>6492</v>
      </c>
      <c r="B41" s="626" t="s">
        <v>6711</v>
      </c>
      <c r="C41" s="626" t="s">
        <v>5377</v>
      </c>
      <c r="D41" s="626" t="s">
        <v>6714</v>
      </c>
      <c r="E41" s="626" t="s">
        <v>6715</v>
      </c>
      <c r="F41" s="629"/>
      <c r="G41" s="629"/>
      <c r="H41" s="629"/>
      <c r="I41" s="629"/>
      <c r="J41" s="629"/>
      <c r="K41" s="629"/>
      <c r="L41" s="629"/>
      <c r="M41" s="629"/>
      <c r="N41" s="629">
        <v>5</v>
      </c>
      <c r="O41" s="629">
        <v>6225</v>
      </c>
      <c r="P41" s="642"/>
      <c r="Q41" s="630">
        <v>1245</v>
      </c>
    </row>
    <row r="42" spans="1:17" ht="14.4" customHeight="1" x14ac:dyDescent="0.3">
      <c r="A42" s="625" t="s">
        <v>6492</v>
      </c>
      <c r="B42" s="626" t="s">
        <v>6711</v>
      </c>
      <c r="C42" s="626" t="s">
        <v>5377</v>
      </c>
      <c r="D42" s="626" t="s">
        <v>6716</v>
      </c>
      <c r="E42" s="626" t="s">
        <v>6717</v>
      </c>
      <c r="F42" s="629"/>
      <c r="G42" s="629"/>
      <c r="H42" s="629"/>
      <c r="I42" s="629"/>
      <c r="J42" s="629">
        <v>2</v>
      </c>
      <c r="K42" s="629">
        <v>18590</v>
      </c>
      <c r="L42" s="629"/>
      <c r="M42" s="629">
        <v>9295</v>
      </c>
      <c r="N42" s="629">
        <v>6</v>
      </c>
      <c r="O42" s="629">
        <v>56022</v>
      </c>
      <c r="P42" s="642"/>
      <c r="Q42" s="630">
        <v>9337</v>
      </c>
    </row>
    <row r="43" spans="1:17" ht="14.4" customHeight="1" x14ac:dyDescent="0.3">
      <c r="A43" s="625" t="s">
        <v>6492</v>
      </c>
      <c r="B43" s="626" t="s">
        <v>6711</v>
      </c>
      <c r="C43" s="626" t="s">
        <v>5377</v>
      </c>
      <c r="D43" s="626" t="s">
        <v>6718</v>
      </c>
      <c r="E43" s="626" t="s">
        <v>6719</v>
      </c>
      <c r="F43" s="629"/>
      <c r="G43" s="629"/>
      <c r="H43" s="629"/>
      <c r="I43" s="629"/>
      <c r="J43" s="629"/>
      <c r="K43" s="629"/>
      <c r="L43" s="629"/>
      <c r="M43" s="629"/>
      <c r="N43" s="629">
        <v>17</v>
      </c>
      <c r="O43" s="629">
        <v>17034</v>
      </c>
      <c r="P43" s="642"/>
      <c r="Q43" s="630">
        <v>1002</v>
      </c>
    </row>
    <row r="44" spans="1:17" ht="14.4" customHeight="1" x14ac:dyDescent="0.3">
      <c r="A44" s="625" t="s">
        <v>6492</v>
      </c>
      <c r="B44" s="626" t="s">
        <v>6711</v>
      </c>
      <c r="C44" s="626" t="s">
        <v>5377</v>
      </c>
      <c r="D44" s="626" t="s">
        <v>6720</v>
      </c>
      <c r="E44" s="626" t="s">
        <v>6721</v>
      </c>
      <c r="F44" s="629"/>
      <c r="G44" s="629"/>
      <c r="H44" s="629"/>
      <c r="I44" s="629"/>
      <c r="J44" s="629"/>
      <c r="K44" s="629"/>
      <c r="L44" s="629"/>
      <c r="M44" s="629"/>
      <c r="N44" s="629">
        <v>18</v>
      </c>
      <c r="O44" s="629">
        <v>40194</v>
      </c>
      <c r="P44" s="642"/>
      <c r="Q44" s="630">
        <v>2233</v>
      </c>
    </row>
    <row r="45" spans="1:17" ht="14.4" customHeight="1" x14ac:dyDescent="0.3">
      <c r="A45" s="625" t="s">
        <v>6492</v>
      </c>
      <c r="B45" s="626" t="s">
        <v>6711</v>
      </c>
      <c r="C45" s="626" t="s">
        <v>5377</v>
      </c>
      <c r="D45" s="626" t="s">
        <v>6773</v>
      </c>
      <c r="E45" s="626" t="s">
        <v>6774</v>
      </c>
      <c r="F45" s="629"/>
      <c r="G45" s="629"/>
      <c r="H45" s="629"/>
      <c r="I45" s="629"/>
      <c r="J45" s="629"/>
      <c r="K45" s="629"/>
      <c r="L45" s="629"/>
      <c r="M45" s="629"/>
      <c r="N45" s="629">
        <v>2</v>
      </c>
      <c r="O45" s="629">
        <v>1808</v>
      </c>
      <c r="P45" s="642"/>
      <c r="Q45" s="630">
        <v>904</v>
      </c>
    </row>
    <row r="46" spans="1:17" ht="14.4" customHeight="1" x14ac:dyDescent="0.3">
      <c r="A46" s="625" t="s">
        <v>6492</v>
      </c>
      <c r="B46" s="626" t="s">
        <v>6711</v>
      </c>
      <c r="C46" s="626" t="s">
        <v>5377</v>
      </c>
      <c r="D46" s="626" t="s">
        <v>6722</v>
      </c>
      <c r="E46" s="626" t="s">
        <v>6723</v>
      </c>
      <c r="F46" s="629"/>
      <c r="G46" s="629"/>
      <c r="H46" s="629"/>
      <c r="I46" s="629"/>
      <c r="J46" s="629"/>
      <c r="K46" s="629"/>
      <c r="L46" s="629"/>
      <c r="M46" s="629"/>
      <c r="N46" s="629">
        <v>2</v>
      </c>
      <c r="O46" s="629">
        <v>732</v>
      </c>
      <c r="P46" s="642"/>
      <c r="Q46" s="630">
        <v>366</v>
      </c>
    </row>
    <row r="47" spans="1:17" ht="14.4" customHeight="1" x14ac:dyDescent="0.3">
      <c r="A47" s="625" t="s">
        <v>6492</v>
      </c>
      <c r="B47" s="626" t="s">
        <v>6711</v>
      </c>
      <c r="C47" s="626" t="s">
        <v>5377</v>
      </c>
      <c r="D47" s="626" t="s">
        <v>6775</v>
      </c>
      <c r="E47" s="626" t="s">
        <v>6776</v>
      </c>
      <c r="F47" s="629"/>
      <c r="G47" s="629"/>
      <c r="H47" s="629"/>
      <c r="I47" s="629"/>
      <c r="J47" s="629"/>
      <c r="K47" s="629"/>
      <c r="L47" s="629"/>
      <c r="M47" s="629"/>
      <c r="N47" s="629">
        <v>1</v>
      </c>
      <c r="O47" s="629">
        <v>297</v>
      </c>
      <c r="P47" s="642"/>
      <c r="Q47" s="630">
        <v>297</v>
      </c>
    </row>
    <row r="48" spans="1:17" ht="14.4" customHeight="1" x14ac:dyDescent="0.3">
      <c r="A48" s="625" t="s">
        <v>6492</v>
      </c>
      <c r="B48" s="626" t="s">
        <v>6711</v>
      </c>
      <c r="C48" s="626" t="s">
        <v>5377</v>
      </c>
      <c r="D48" s="626" t="s">
        <v>6777</v>
      </c>
      <c r="E48" s="626" t="s">
        <v>6778</v>
      </c>
      <c r="F48" s="629"/>
      <c r="G48" s="629"/>
      <c r="H48" s="629"/>
      <c r="I48" s="629"/>
      <c r="J48" s="629"/>
      <c r="K48" s="629"/>
      <c r="L48" s="629"/>
      <c r="M48" s="629"/>
      <c r="N48" s="629">
        <v>1</v>
      </c>
      <c r="O48" s="629">
        <v>9747</v>
      </c>
      <c r="P48" s="642"/>
      <c r="Q48" s="630">
        <v>9747</v>
      </c>
    </row>
    <row r="49" spans="1:17" ht="14.4" customHeight="1" x14ac:dyDescent="0.3">
      <c r="A49" s="625" t="s">
        <v>6492</v>
      </c>
      <c r="B49" s="626" t="s">
        <v>6779</v>
      </c>
      <c r="C49" s="626" t="s">
        <v>5377</v>
      </c>
      <c r="D49" s="626" t="s">
        <v>6780</v>
      </c>
      <c r="E49" s="626" t="s">
        <v>6781</v>
      </c>
      <c r="F49" s="629"/>
      <c r="G49" s="629"/>
      <c r="H49" s="629"/>
      <c r="I49" s="629"/>
      <c r="J49" s="629"/>
      <c r="K49" s="629"/>
      <c r="L49" s="629"/>
      <c r="M49" s="629"/>
      <c r="N49" s="629">
        <v>3</v>
      </c>
      <c r="O49" s="629">
        <v>1491</v>
      </c>
      <c r="P49" s="642"/>
      <c r="Q49" s="630">
        <v>497</v>
      </c>
    </row>
    <row r="50" spans="1:17" ht="14.4" customHeight="1" x14ac:dyDescent="0.3">
      <c r="A50" s="625" t="s">
        <v>6492</v>
      </c>
      <c r="B50" s="626" t="s">
        <v>6779</v>
      </c>
      <c r="C50" s="626" t="s">
        <v>5377</v>
      </c>
      <c r="D50" s="626" t="s">
        <v>6782</v>
      </c>
      <c r="E50" s="626" t="s">
        <v>6783</v>
      </c>
      <c r="F50" s="629"/>
      <c r="G50" s="629"/>
      <c r="H50" s="629"/>
      <c r="I50" s="629"/>
      <c r="J50" s="629"/>
      <c r="K50" s="629"/>
      <c r="L50" s="629"/>
      <c r="M50" s="629"/>
      <c r="N50" s="629">
        <v>2</v>
      </c>
      <c r="O50" s="629">
        <v>434</v>
      </c>
      <c r="P50" s="642"/>
      <c r="Q50" s="630">
        <v>217</v>
      </c>
    </row>
    <row r="51" spans="1:17" ht="14.4" customHeight="1" x14ac:dyDescent="0.3">
      <c r="A51" s="625" t="s">
        <v>6492</v>
      </c>
      <c r="B51" s="626" t="s">
        <v>6779</v>
      </c>
      <c r="C51" s="626" t="s">
        <v>5377</v>
      </c>
      <c r="D51" s="626" t="s">
        <v>6784</v>
      </c>
      <c r="E51" s="626" t="s">
        <v>6785</v>
      </c>
      <c r="F51" s="629">
        <v>224</v>
      </c>
      <c r="G51" s="629">
        <v>14336</v>
      </c>
      <c r="H51" s="629">
        <v>1</v>
      </c>
      <c r="I51" s="629">
        <v>64</v>
      </c>
      <c r="J51" s="629">
        <v>196</v>
      </c>
      <c r="K51" s="629">
        <v>12544</v>
      </c>
      <c r="L51" s="629">
        <v>0.875</v>
      </c>
      <c r="M51" s="629">
        <v>64</v>
      </c>
      <c r="N51" s="629">
        <v>217</v>
      </c>
      <c r="O51" s="629">
        <v>14105</v>
      </c>
      <c r="P51" s="642">
        <v>0.98388671875</v>
      </c>
      <c r="Q51" s="630">
        <v>65</v>
      </c>
    </row>
    <row r="52" spans="1:17" ht="14.4" customHeight="1" x14ac:dyDescent="0.3">
      <c r="A52" s="625" t="s">
        <v>6492</v>
      </c>
      <c r="B52" s="626" t="s">
        <v>6779</v>
      </c>
      <c r="C52" s="626" t="s">
        <v>5377</v>
      </c>
      <c r="D52" s="626" t="s">
        <v>6786</v>
      </c>
      <c r="E52" s="626" t="s">
        <v>6787</v>
      </c>
      <c r="F52" s="629">
        <v>78</v>
      </c>
      <c r="G52" s="629">
        <v>1794</v>
      </c>
      <c r="H52" s="629">
        <v>1</v>
      </c>
      <c r="I52" s="629">
        <v>23</v>
      </c>
      <c r="J52" s="629">
        <v>69</v>
      </c>
      <c r="K52" s="629">
        <v>1587</v>
      </c>
      <c r="L52" s="629">
        <v>0.88461538461538458</v>
      </c>
      <c r="M52" s="629">
        <v>23</v>
      </c>
      <c r="N52" s="629">
        <v>69</v>
      </c>
      <c r="O52" s="629">
        <v>1656</v>
      </c>
      <c r="P52" s="642">
        <v>0.92307692307692313</v>
      </c>
      <c r="Q52" s="630">
        <v>24</v>
      </c>
    </row>
    <row r="53" spans="1:17" ht="14.4" customHeight="1" x14ac:dyDescent="0.3">
      <c r="A53" s="625" t="s">
        <v>6492</v>
      </c>
      <c r="B53" s="626" t="s">
        <v>6779</v>
      </c>
      <c r="C53" s="626" t="s">
        <v>5377</v>
      </c>
      <c r="D53" s="626" t="s">
        <v>6788</v>
      </c>
      <c r="E53" s="626" t="s">
        <v>6789</v>
      </c>
      <c r="F53" s="629"/>
      <c r="G53" s="629"/>
      <c r="H53" s="629"/>
      <c r="I53" s="629"/>
      <c r="J53" s="629">
        <v>1</v>
      </c>
      <c r="K53" s="629">
        <v>544</v>
      </c>
      <c r="L53" s="629"/>
      <c r="M53" s="629">
        <v>544</v>
      </c>
      <c r="N53" s="629"/>
      <c r="O53" s="629"/>
      <c r="P53" s="642"/>
      <c r="Q53" s="630"/>
    </row>
    <row r="54" spans="1:17" ht="14.4" customHeight="1" x14ac:dyDescent="0.3">
      <c r="A54" s="625" t="s">
        <v>6492</v>
      </c>
      <c r="B54" s="626" t="s">
        <v>6779</v>
      </c>
      <c r="C54" s="626" t="s">
        <v>5377</v>
      </c>
      <c r="D54" s="626" t="s">
        <v>6790</v>
      </c>
      <c r="E54" s="626" t="s">
        <v>6791</v>
      </c>
      <c r="F54" s="629"/>
      <c r="G54" s="629"/>
      <c r="H54" s="629"/>
      <c r="I54" s="629"/>
      <c r="J54" s="629">
        <v>2</v>
      </c>
      <c r="K54" s="629">
        <v>1178</v>
      </c>
      <c r="L54" s="629"/>
      <c r="M54" s="629">
        <v>589</v>
      </c>
      <c r="N54" s="629"/>
      <c r="O54" s="629"/>
      <c r="P54" s="642"/>
      <c r="Q54" s="630"/>
    </row>
    <row r="55" spans="1:17" ht="14.4" customHeight="1" x14ac:dyDescent="0.3">
      <c r="A55" s="625" t="s">
        <v>6492</v>
      </c>
      <c r="B55" s="626" t="s">
        <v>6779</v>
      </c>
      <c r="C55" s="626" t="s">
        <v>5377</v>
      </c>
      <c r="D55" s="626" t="s">
        <v>6792</v>
      </c>
      <c r="E55" s="626" t="s">
        <v>6793</v>
      </c>
      <c r="F55" s="629">
        <v>5</v>
      </c>
      <c r="G55" s="629">
        <v>945</v>
      </c>
      <c r="H55" s="629">
        <v>1</v>
      </c>
      <c r="I55" s="629">
        <v>189</v>
      </c>
      <c r="J55" s="629">
        <v>6</v>
      </c>
      <c r="K55" s="629">
        <v>1134</v>
      </c>
      <c r="L55" s="629">
        <v>1.2</v>
      </c>
      <c r="M55" s="629">
        <v>189</v>
      </c>
      <c r="N55" s="629"/>
      <c r="O55" s="629"/>
      <c r="P55" s="642"/>
      <c r="Q55" s="630"/>
    </row>
    <row r="56" spans="1:17" ht="14.4" customHeight="1" x14ac:dyDescent="0.3">
      <c r="A56" s="625" t="s">
        <v>6492</v>
      </c>
      <c r="B56" s="626" t="s">
        <v>6779</v>
      </c>
      <c r="C56" s="626" t="s">
        <v>5377</v>
      </c>
      <c r="D56" s="626" t="s">
        <v>6794</v>
      </c>
      <c r="E56" s="626" t="s">
        <v>6795</v>
      </c>
      <c r="F56" s="629"/>
      <c r="G56" s="629"/>
      <c r="H56" s="629"/>
      <c r="I56" s="629"/>
      <c r="J56" s="629">
        <v>2</v>
      </c>
      <c r="K56" s="629">
        <v>1178</v>
      </c>
      <c r="L56" s="629"/>
      <c r="M56" s="629">
        <v>589</v>
      </c>
      <c r="N56" s="629"/>
      <c r="O56" s="629"/>
      <c r="P56" s="642"/>
      <c r="Q56" s="630"/>
    </row>
    <row r="57" spans="1:17" ht="14.4" customHeight="1" x14ac:dyDescent="0.3">
      <c r="A57" s="625" t="s">
        <v>6492</v>
      </c>
      <c r="B57" s="626" t="s">
        <v>6779</v>
      </c>
      <c r="C57" s="626" t="s">
        <v>5377</v>
      </c>
      <c r="D57" s="626" t="s">
        <v>6796</v>
      </c>
      <c r="E57" s="626" t="s">
        <v>6797</v>
      </c>
      <c r="F57" s="629">
        <v>2</v>
      </c>
      <c r="G57" s="629">
        <v>650</v>
      </c>
      <c r="H57" s="629">
        <v>1</v>
      </c>
      <c r="I57" s="629">
        <v>325</v>
      </c>
      <c r="J57" s="629">
        <v>2</v>
      </c>
      <c r="K57" s="629">
        <v>652</v>
      </c>
      <c r="L57" s="629">
        <v>1.003076923076923</v>
      </c>
      <c r="M57" s="629">
        <v>326</v>
      </c>
      <c r="N57" s="629"/>
      <c r="O57" s="629"/>
      <c r="P57" s="642"/>
      <c r="Q57" s="630"/>
    </row>
    <row r="58" spans="1:17" ht="14.4" customHeight="1" x14ac:dyDescent="0.3">
      <c r="A58" s="625" t="s">
        <v>6492</v>
      </c>
      <c r="B58" s="626" t="s">
        <v>6779</v>
      </c>
      <c r="C58" s="626" t="s">
        <v>5377</v>
      </c>
      <c r="D58" s="626" t="s">
        <v>6798</v>
      </c>
      <c r="E58" s="626" t="s">
        <v>6799</v>
      </c>
      <c r="F58" s="629">
        <v>275</v>
      </c>
      <c r="G58" s="629">
        <v>49500</v>
      </c>
      <c r="H58" s="629">
        <v>1</v>
      </c>
      <c r="I58" s="629">
        <v>180</v>
      </c>
      <c r="J58" s="629">
        <v>215</v>
      </c>
      <c r="K58" s="629">
        <v>38700</v>
      </c>
      <c r="L58" s="629">
        <v>0.78181818181818186</v>
      </c>
      <c r="M58" s="629">
        <v>180</v>
      </c>
      <c r="N58" s="629">
        <v>167</v>
      </c>
      <c r="O58" s="629">
        <v>30060</v>
      </c>
      <c r="P58" s="642">
        <v>0.6072727272727273</v>
      </c>
      <c r="Q58" s="630">
        <v>180</v>
      </c>
    </row>
    <row r="59" spans="1:17" ht="14.4" customHeight="1" x14ac:dyDescent="0.3">
      <c r="A59" s="625" t="s">
        <v>6492</v>
      </c>
      <c r="B59" s="626" t="s">
        <v>6779</v>
      </c>
      <c r="C59" s="626" t="s">
        <v>5377</v>
      </c>
      <c r="D59" s="626" t="s">
        <v>6800</v>
      </c>
      <c r="E59" s="626" t="s">
        <v>6801</v>
      </c>
      <c r="F59" s="629"/>
      <c r="G59" s="629"/>
      <c r="H59" s="629"/>
      <c r="I59" s="629"/>
      <c r="J59" s="629">
        <v>2</v>
      </c>
      <c r="K59" s="629">
        <v>1500</v>
      </c>
      <c r="L59" s="629"/>
      <c r="M59" s="629">
        <v>750</v>
      </c>
      <c r="N59" s="629"/>
      <c r="O59" s="629"/>
      <c r="P59" s="642"/>
      <c r="Q59" s="630"/>
    </row>
    <row r="60" spans="1:17" ht="14.4" customHeight="1" x14ac:dyDescent="0.3">
      <c r="A60" s="625" t="s">
        <v>6492</v>
      </c>
      <c r="B60" s="626" t="s">
        <v>6779</v>
      </c>
      <c r="C60" s="626" t="s">
        <v>5377</v>
      </c>
      <c r="D60" s="626" t="s">
        <v>6802</v>
      </c>
      <c r="E60" s="626" t="s">
        <v>6803</v>
      </c>
      <c r="F60" s="629">
        <v>240</v>
      </c>
      <c r="G60" s="629">
        <v>50160</v>
      </c>
      <c r="H60" s="629">
        <v>1</v>
      </c>
      <c r="I60" s="629">
        <v>209</v>
      </c>
      <c r="J60" s="629">
        <v>237</v>
      </c>
      <c r="K60" s="629">
        <v>49533</v>
      </c>
      <c r="L60" s="629">
        <v>0.98750000000000004</v>
      </c>
      <c r="M60" s="629">
        <v>209</v>
      </c>
      <c r="N60" s="629">
        <v>156</v>
      </c>
      <c r="O60" s="629">
        <v>32604</v>
      </c>
      <c r="P60" s="642">
        <v>0.65</v>
      </c>
      <c r="Q60" s="630">
        <v>209</v>
      </c>
    </row>
    <row r="61" spans="1:17" ht="14.4" customHeight="1" x14ac:dyDescent="0.3">
      <c r="A61" s="625" t="s">
        <v>6492</v>
      </c>
      <c r="B61" s="626" t="s">
        <v>6779</v>
      </c>
      <c r="C61" s="626" t="s">
        <v>5377</v>
      </c>
      <c r="D61" s="626" t="s">
        <v>6804</v>
      </c>
      <c r="E61" s="626" t="s">
        <v>6805</v>
      </c>
      <c r="F61" s="629">
        <v>277</v>
      </c>
      <c r="G61" s="629">
        <v>59832</v>
      </c>
      <c r="H61" s="629">
        <v>1</v>
      </c>
      <c r="I61" s="629">
        <v>216</v>
      </c>
      <c r="J61" s="629">
        <v>223</v>
      </c>
      <c r="K61" s="629">
        <v>48168</v>
      </c>
      <c r="L61" s="629">
        <v>0.80505415162454874</v>
      </c>
      <c r="M61" s="629">
        <v>216</v>
      </c>
      <c r="N61" s="629">
        <v>189</v>
      </c>
      <c r="O61" s="629">
        <v>40824</v>
      </c>
      <c r="P61" s="642">
        <v>0.68231046931407946</v>
      </c>
      <c r="Q61" s="630">
        <v>216</v>
      </c>
    </row>
    <row r="62" spans="1:17" ht="14.4" customHeight="1" x14ac:dyDescent="0.3">
      <c r="A62" s="625" t="s">
        <v>6492</v>
      </c>
      <c r="B62" s="626" t="s">
        <v>6779</v>
      </c>
      <c r="C62" s="626" t="s">
        <v>5377</v>
      </c>
      <c r="D62" s="626" t="s">
        <v>6806</v>
      </c>
      <c r="E62" s="626" t="s">
        <v>6807</v>
      </c>
      <c r="F62" s="629"/>
      <c r="G62" s="629"/>
      <c r="H62" s="629"/>
      <c r="I62" s="629"/>
      <c r="J62" s="629">
        <v>2</v>
      </c>
      <c r="K62" s="629">
        <v>1228</v>
      </c>
      <c r="L62" s="629"/>
      <c r="M62" s="629">
        <v>614</v>
      </c>
      <c r="N62" s="629"/>
      <c r="O62" s="629"/>
      <c r="P62" s="642"/>
      <c r="Q62" s="630"/>
    </row>
    <row r="63" spans="1:17" ht="14.4" customHeight="1" x14ac:dyDescent="0.3">
      <c r="A63" s="625" t="s">
        <v>6492</v>
      </c>
      <c r="B63" s="626" t="s">
        <v>6779</v>
      </c>
      <c r="C63" s="626" t="s">
        <v>5377</v>
      </c>
      <c r="D63" s="626" t="s">
        <v>6808</v>
      </c>
      <c r="E63" s="626" t="s">
        <v>6809</v>
      </c>
      <c r="F63" s="629">
        <v>1</v>
      </c>
      <c r="G63" s="629">
        <v>649</v>
      </c>
      <c r="H63" s="629">
        <v>1</v>
      </c>
      <c r="I63" s="629">
        <v>649</v>
      </c>
      <c r="J63" s="629">
        <v>1</v>
      </c>
      <c r="K63" s="629">
        <v>649</v>
      </c>
      <c r="L63" s="629">
        <v>1</v>
      </c>
      <c r="M63" s="629">
        <v>649</v>
      </c>
      <c r="N63" s="629">
        <v>1</v>
      </c>
      <c r="O63" s="629">
        <v>650</v>
      </c>
      <c r="P63" s="642">
        <v>1.0015408320493067</v>
      </c>
      <c r="Q63" s="630">
        <v>650</v>
      </c>
    </row>
    <row r="64" spans="1:17" ht="14.4" customHeight="1" x14ac:dyDescent="0.3">
      <c r="A64" s="625" t="s">
        <v>6492</v>
      </c>
      <c r="B64" s="626" t="s">
        <v>6779</v>
      </c>
      <c r="C64" s="626" t="s">
        <v>5377</v>
      </c>
      <c r="D64" s="626" t="s">
        <v>6810</v>
      </c>
      <c r="E64" s="626" t="s">
        <v>6811</v>
      </c>
      <c r="F64" s="629">
        <v>2442</v>
      </c>
      <c r="G64" s="629">
        <v>188034</v>
      </c>
      <c r="H64" s="629">
        <v>1</v>
      </c>
      <c r="I64" s="629">
        <v>77</v>
      </c>
      <c r="J64" s="629">
        <v>2360</v>
      </c>
      <c r="K64" s="629">
        <v>181720</v>
      </c>
      <c r="L64" s="629">
        <v>0.96642096642096642</v>
      </c>
      <c r="M64" s="629">
        <v>77</v>
      </c>
      <c r="N64" s="629">
        <v>2082</v>
      </c>
      <c r="O64" s="629">
        <v>160314</v>
      </c>
      <c r="P64" s="642">
        <v>0.85257985257985258</v>
      </c>
      <c r="Q64" s="630">
        <v>77</v>
      </c>
    </row>
    <row r="65" spans="1:17" ht="14.4" customHeight="1" x14ac:dyDescent="0.3">
      <c r="A65" s="625" t="s">
        <v>6492</v>
      </c>
      <c r="B65" s="626" t="s">
        <v>6779</v>
      </c>
      <c r="C65" s="626" t="s">
        <v>5377</v>
      </c>
      <c r="D65" s="626" t="s">
        <v>6812</v>
      </c>
      <c r="E65" s="626" t="s">
        <v>6813</v>
      </c>
      <c r="F65" s="629"/>
      <c r="G65" s="629"/>
      <c r="H65" s="629"/>
      <c r="I65" s="629"/>
      <c r="J65" s="629">
        <v>1</v>
      </c>
      <c r="K65" s="629">
        <v>149</v>
      </c>
      <c r="L65" s="629"/>
      <c r="M65" s="629">
        <v>149</v>
      </c>
      <c r="N65" s="629"/>
      <c r="O65" s="629"/>
      <c r="P65" s="642"/>
      <c r="Q65" s="630"/>
    </row>
    <row r="66" spans="1:17" ht="14.4" customHeight="1" x14ac:dyDescent="0.3">
      <c r="A66" s="625" t="s">
        <v>6492</v>
      </c>
      <c r="B66" s="626" t="s">
        <v>6779</v>
      </c>
      <c r="C66" s="626" t="s">
        <v>5377</v>
      </c>
      <c r="D66" s="626" t="s">
        <v>6814</v>
      </c>
      <c r="E66" s="626" t="s">
        <v>6815</v>
      </c>
      <c r="F66" s="629"/>
      <c r="G66" s="629"/>
      <c r="H66" s="629"/>
      <c r="I66" s="629"/>
      <c r="J66" s="629"/>
      <c r="K66" s="629"/>
      <c r="L66" s="629"/>
      <c r="M66" s="629"/>
      <c r="N66" s="629">
        <v>69</v>
      </c>
      <c r="O66" s="629">
        <v>24012</v>
      </c>
      <c r="P66" s="642"/>
      <c r="Q66" s="630">
        <v>348</v>
      </c>
    </row>
    <row r="67" spans="1:17" ht="14.4" customHeight="1" x14ac:dyDescent="0.3">
      <c r="A67" s="625" t="s">
        <v>6492</v>
      </c>
      <c r="B67" s="626" t="s">
        <v>6779</v>
      </c>
      <c r="C67" s="626" t="s">
        <v>5377</v>
      </c>
      <c r="D67" s="626" t="s">
        <v>6816</v>
      </c>
      <c r="E67" s="626" t="s">
        <v>6817</v>
      </c>
      <c r="F67" s="629">
        <v>189</v>
      </c>
      <c r="G67" s="629">
        <v>4158</v>
      </c>
      <c r="H67" s="629">
        <v>1</v>
      </c>
      <c r="I67" s="629">
        <v>22</v>
      </c>
      <c r="J67" s="629">
        <v>259</v>
      </c>
      <c r="K67" s="629">
        <v>5698</v>
      </c>
      <c r="L67" s="629">
        <v>1.3703703703703705</v>
      </c>
      <c r="M67" s="629">
        <v>22</v>
      </c>
      <c r="N67" s="629">
        <v>147</v>
      </c>
      <c r="O67" s="629">
        <v>3234</v>
      </c>
      <c r="P67" s="642">
        <v>0.77777777777777779</v>
      </c>
      <c r="Q67" s="630">
        <v>22</v>
      </c>
    </row>
    <row r="68" spans="1:17" ht="14.4" customHeight="1" x14ac:dyDescent="0.3">
      <c r="A68" s="625" t="s">
        <v>6492</v>
      </c>
      <c r="B68" s="626" t="s">
        <v>6779</v>
      </c>
      <c r="C68" s="626" t="s">
        <v>5377</v>
      </c>
      <c r="D68" s="626" t="s">
        <v>6818</v>
      </c>
      <c r="E68" s="626" t="s">
        <v>6819</v>
      </c>
      <c r="F68" s="629"/>
      <c r="G68" s="629"/>
      <c r="H68" s="629"/>
      <c r="I68" s="629"/>
      <c r="J68" s="629">
        <v>1</v>
      </c>
      <c r="K68" s="629">
        <v>229</v>
      </c>
      <c r="L68" s="629"/>
      <c r="M68" s="629">
        <v>229</v>
      </c>
      <c r="N68" s="629"/>
      <c r="O68" s="629"/>
      <c r="P68" s="642"/>
      <c r="Q68" s="630"/>
    </row>
    <row r="69" spans="1:17" ht="14.4" customHeight="1" x14ac:dyDescent="0.3">
      <c r="A69" s="625" t="s">
        <v>6492</v>
      </c>
      <c r="B69" s="626" t="s">
        <v>6779</v>
      </c>
      <c r="C69" s="626" t="s">
        <v>5377</v>
      </c>
      <c r="D69" s="626" t="s">
        <v>6820</v>
      </c>
      <c r="E69" s="626" t="s">
        <v>6821</v>
      </c>
      <c r="F69" s="629">
        <v>57</v>
      </c>
      <c r="G69" s="629">
        <v>19950</v>
      </c>
      <c r="H69" s="629">
        <v>1</v>
      </c>
      <c r="I69" s="629">
        <v>350</v>
      </c>
      <c r="J69" s="629">
        <v>70</v>
      </c>
      <c r="K69" s="629">
        <v>24500</v>
      </c>
      <c r="L69" s="629">
        <v>1.2280701754385965</v>
      </c>
      <c r="M69" s="629">
        <v>350</v>
      </c>
      <c r="N69" s="629">
        <v>112</v>
      </c>
      <c r="O69" s="629">
        <v>39200</v>
      </c>
      <c r="P69" s="642">
        <v>1.9649122807017543</v>
      </c>
      <c r="Q69" s="630">
        <v>350</v>
      </c>
    </row>
    <row r="70" spans="1:17" ht="14.4" customHeight="1" x14ac:dyDescent="0.3">
      <c r="A70" s="625" t="s">
        <v>6492</v>
      </c>
      <c r="B70" s="626" t="s">
        <v>6779</v>
      </c>
      <c r="C70" s="626" t="s">
        <v>5377</v>
      </c>
      <c r="D70" s="626" t="s">
        <v>6822</v>
      </c>
      <c r="E70" s="626" t="s">
        <v>6823</v>
      </c>
      <c r="F70" s="629"/>
      <c r="G70" s="629"/>
      <c r="H70" s="629"/>
      <c r="I70" s="629"/>
      <c r="J70" s="629">
        <v>1</v>
      </c>
      <c r="K70" s="629">
        <v>542</v>
      </c>
      <c r="L70" s="629"/>
      <c r="M70" s="629">
        <v>542</v>
      </c>
      <c r="N70" s="629"/>
      <c r="O70" s="629"/>
      <c r="P70" s="642"/>
      <c r="Q70" s="630"/>
    </row>
    <row r="71" spans="1:17" ht="14.4" customHeight="1" x14ac:dyDescent="0.3">
      <c r="A71" s="625" t="s">
        <v>6492</v>
      </c>
      <c r="B71" s="626" t="s">
        <v>6779</v>
      </c>
      <c r="C71" s="626" t="s">
        <v>5377</v>
      </c>
      <c r="D71" s="626" t="s">
        <v>6824</v>
      </c>
      <c r="E71" s="626" t="s">
        <v>6825</v>
      </c>
      <c r="F71" s="629">
        <v>4</v>
      </c>
      <c r="G71" s="629">
        <v>264</v>
      </c>
      <c r="H71" s="629">
        <v>1</v>
      </c>
      <c r="I71" s="629">
        <v>66</v>
      </c>
      <c r="J71" s="629">
        <v>15</v>
      </c>
      <c r="K71" s="629">
        <v>990</v>
      </c>
      <c r="L71" s="629">
        <v>3.75</v>
      </c>
      <c r="M71" s="629">
        <v>66</v>
      </c>
      <c r="N71" s="629">
        <v>14</v>
      </c>
      <c r="O71" s="629">
        <v>924</v>
      </c>
      <c r="P71" s="642">
        <v>3.5</v>
      </c>
      <c r="Q71" s="630">
        <v>66</v>
      </c>
    </row>
    <row r="72" spans="1:17" ht="14.4" customHeight="1" x14ac:dyDescent="0.3">
      <c r="A72" s="625" t="s">
        <v>6492</v>
      </c>
      <c r="B72" s="626" t="s">
        <v>6779</v>
      </c>
      <c r="C72" s="626" t="s">
        <v>5377</v>
      </c>
      <c r="D72" s="626" t="s">
        <v>6826</v>
      </c>
      <c r="E72" s="626" t="s">
        <v>6827</v>
      </c>
      <c r="F72" s="629">
        <v>106</v>
      </c>
      <c r="G72" s="629">
        <v>2438</v>
      </c>
      <c r="H72" s="629">
        <v>1</v>
      </c>
      <c r="I72" s="629">
        <v>23</v>
      </c>
      <c r="J72" s="629">
        <v>148</v>
      </c>
      <c r="K72" s="629">
        <v>3404</v>
      </c>
      <c r="L72" s="629">
        <v>1.3962264150943395</v>
      </c>
      <c r="M72" s="629">
        <v>23</v>
      </c>
      <c r="N72" s="629">
        <v>70</v>
      </c>
      <c r="O72" s="629">
        <v>1610</v>
      </c>
      <c r="P72" s="642">
        <v>0.660377358490566</v>
      </c>
      <c r="Q72" s="630">
        <v>23</v>
      </c>
    </row>
    <row r="73" spans="1:17" ht="14.4" customHeight="1" x14ac:dyDescent="0.3">
      <c r="A73" s="625" t="s">
        <v>6492</v>
      </c>
      <c r="B73" s="626" t="s">
        <v>6779</v>
      </c>
      <c r="C73" s="626" t="s">
        <v>5377</v>
      </c>
      <c r="D73" s="626" t="s">
        <v>6828</v>
      </c>
      <c r="E73" s="626" t="s">
        <v>6829</v>
      </c>
      <c r="F73" s="629">
        <v>186</v>
      </c>
      <c r="G73" s="629">
        <v>10044</v>
      </c>
      <c r="H73" s="629">
        <v>1</v>
      </c>
      <c r="I73" s="629">
        <v>54</v>
      </c>
      <c r="J73" s="629">
        <v>112</v>
      </c>
      <c r="K73" s="629">
        <v>6048</v>
      </c>
      <c r="L73" s="629">
        <v>0.60215053763440862</v>
      </c>
      <c r="M73" s="629">
        <v>54</v>
      </c>
      <c r="N73" s="629">
        <v>106</v>
      </c>
      <c r="O73" s="629">
        <v>5724</v>
      </c>
      <c r="P73" s="642">
        <v>0.56989247311827962</v>
      </c>
      <c r="Q73" s="630">
        <v>54</v>
      </c>
    </row>
    <row r="74" spans="1:17" ht="14.4" customHeight="1" x14ac:dyDescent="0.3">
      <c r="A74" s="625" t="s">
        <v>6492</v>
      </c>
      <c r="B74" s="626" t="s">
        <v>6779</v>
      </c>
      <c r="C74" s="626" t="s">
        <v>5377</v>
      </c>
      <c r="D74" s="626" t="s">
        <v>6830</v>
      </c>
      <c r="E74" s="626" t="s">
        <v>6831</v>
      </c>
      <c r="F74" s="629">
        <v>114</v>
      </c>
      <c r="G74" s="629">
        <v>28842</v>
      </c>
      <c r="H74" s="629">
        <v>1</v>
      </c>
      <c r="I74" s="629">
        <v>253</v>
      </c>
      <c r="J74" s="629">
        <v>76</v>
      </c>
      <c r="K74" s="629">
        <v>19228</v>
      </c>
      <c r="L74" s="629">
        <v>0.66666666666666663</v>
      </c>
      <c r="M74" s="629">
        <v>253</v>
      </c>
      <c r="N74" s="629">
        <v>129</v>
      </c>
      <c r="O74" s="629">
        <v>32637</v>
      </c>
      <c r="P74" s="642">
        <v>1.131578947368421</v>
      </c>
      <c r="Q74" s="630">
        <v>253</v>
      </c>
    </row>
    <row r="75" spans="1:17" ht="14.4" customHeight="1" x14ac:dyDescent="0.3">
      <c r="A75" s="625" t="s">
        <v>6492</v>
      </c>
      <c r="B75" s="626" t="s">
        <v>6779</v>
      </c>
      <c r="C75" s="626" t="s">
        <v>5377</v>
      </c>
      <c r="D75" s="626" t="s">
        <v>6832</v>
      </c>
      <c r="E75" s="626" t="s">
        <v>6833</v>
      </c>
      <c r="F75" s="629">
        <v>1</v>
      </c>
      <c r="G75" s="629">
        <v>34</v>
      </c>
      <c r="H75" s="629">
        <v>1</v>
      </c>
      <c r="I75" s="629">
        <v>34</v>
      </c>
      <c r="J75" s="629">
        <v>9</v>
      </c>
      <c r="K75" s="629">
        <v>315</v>
      </c>
      <c r="L75" s="629">
        <v>9.264705882352942</v>
      </c>
      <c r="M75" s="629">
        <v>35</v>
      </c>
      <c r="N75" s="629">
        <v>5</v>
      </c>
      <c r="O75" s="629">
        <v>175</v>
      </c>
      <c r="P75" s="642">
        <v>5.1470588235294121</v>
      </c>
      <c r="Q75" s="630">
        <v>35</v>
      </c>
    </row>
    <row r="76" spans="1:17" ht="14.4" customHeight="1" x14ac:dyDescent="0.3">
      <c r="A76" s="625" t="s">
        <v>6492</v>
      </c>
      <c r="B76" s="626" t="s">
        <v>6779</v>
      </c>
      <c r="C76" s="626" t="s">
        <v>5377</v>
      </c>
      <c r="D76" s="626" t="s">
        <v>6834</v>
      </c>
      <c r="E76" s="626" t="s">
        <v>6835</v>
      </c>
      <c r="F76" s="629">
        <v>75</v>
      </c>
      <c r="G76" s="629">
        <v>3750</v>
      </c>
      <c r="H76" s="629">
        <v>1</v>
      </c>
      <c r="I76" s="629">
        <v>50</v>
      </c>
      <c r="J76" s="629">
        <v>74</v>
      </c>
      <c r="K76" s="629">
        <v>3700</v>
      </c>
      <c r="L76" s="629">
        <v>0.98666666666666669</v>
      </c>
      <c r="M76" s="629">
        <v>50</v>
      </c>
      <c r="N76" s="629">
        <v>74</v>
      </c>
      <c r="O76" s="629">
        <v>3700</v>
      </c>
      <c r="P76" s="642">
        <v>0.98666666666666669</v>
      </c>
      <c r="Q76" s="630">
        <v>50</v>
      </c>
    </row>
    <row r="77" spans="1:17" ht="14.4" customHeight="1" x14ac:dyDescent="0.3">
      <c r="A77" s="625" t="s">
        <v>6492</v>
      </c>
      <c r="B77" s="626" t="s">
        <v>6779</v>
      </c>
      <c r="C77" s="626" t="s">
        <v>5377</v>
      </c>
      <c r="D77" s="626" t="s">
        <v>6836</v>
      </c>
      <c r="E77" s="626" t="s">
        <v>6837</v>
      </c>
      <c r="F77" s="629"/>
      <c r="G77" s="629"/>
      <c r="H77" s="629"/>
      <c r="I77" s="629"/>
      <c r="J77" s="629">
        <v>1</v>
      </c>
      <c r="K77" s="629">
        <v>384</v>
      </c>
      <c r="L77" s="629"/>
      <c r="M77" s="629">
        <v>384</v>
      </c>
      <c r="N77" s="629"/>
      <c r="O77" s="629"/>
      <c r="P77" s="642"/>
      <c r="Q77" s="630"/>
    </row>
    <row r="78" spans="1:17" ht="14.4" customHeight="1" x14ac:dyDescent="0.3">
      <c r="A78" s="625" t="s">
        <v>6492</v>
      </c>
      <c r="B78" s="626" t="s">
        <v>6779</v>
      </c>
      <c r="C78" s="626" t="s">
        <v>5377</v>
      </c>
      <c r="D78" s="626" t="s">
        <v>6838</v>
      </c>
      <c r="E78" s="626" t="s">
        <v>6839</v>
      </c>
      <c r="F78" s="629"/>
      <c r="G78" s="629"/>
      <c r="H78" s="629"/>
      <c r="I78" s="629"/>
      <c r="J78" s="629">
        <v>1</v>
      </c>
      <c r="K78" s="629">
        <v>563</v>
      </c>
      <c r="L78" s="629"/>
      <c r="M78" s="629">
        <v>563</v>
      </c>
      <c r="N78" s="629"/>
      <c r="O78" s="629"/>
      <c r="P78" s="642"/>
      <c r="Q78" s="630"/>
    </row>
    <row r="79" spans="1:17" ht="14.4" customHeight="1" x14ac:dyDescent="0.3">
      <c r="A79" s="625" t="s">
        <v>6840</v>
      </c>
      <c r="B79" s="626" t="s">
        <v>6841</v>
      </c>
      <c r="C79" s="626" t="s">
        <v>5377</v>
      </c>
      <c r="D79" s="626" t="s">
        <v>6714</v>
      </c>
      <c r="E79" s="626" t="s">
        <v>6715</v>
      </c>
      <c r="F79" s="629"/>
      <c r="G79" s="629"/>
      <c r="H79" s="629"/>
      <c r="I79" s="629"/>
      <c r="J79" s="629"/>
      <c r="K79" s="629"/>
      <c r="L79" s="629"/>
      <c r="M79" s="629"/>
      <c r="N79" s="629">
        <v>1</v>
      </c>
      <c r="O79" s="629">
        <v>1245</v>
      </c>
      <c r="P79" s="642"/>
      <c r="Q79" s="630">
        <v>1245</v>
      </c>
    </row>
    <row r="80" spans="1:17" ht="14.4" customHeight="1" x14ac:dyDescent="0.3">
      <c r="A80" s="625" t="s">
        <v>6840</v>
      </c>
      <c r="B80" s="626" t="s">
        <v>6841</v>
      </c>
      <c r="C80" s="626" t="s">
        <v>5377</v>
      </c>
      <c r="D80" s="626" t="s">
        <v>6718</v>
      </c>
      <c r="E80" s="626" t="s">
        <v>6719</v>
      </c>
      <c r="F80" s="629">
        <v>11</v>
      </c>
      <c r="G80" s="629">
        <v>10978</v>
      </c>
      <c r="H80" s="629">
        <v>1</v>
      </c>
      <c r="I80" s="629">
        <v>998</v>
      </c>
      <c r="J80" s="629">
        <v>4</v>
      </c>
      <c r="K80" s="629">
        <v>4000</v>
      </c>
      <c r="L80" s="629">
        <v>0.36436509382401167</v>
      </c>
      <c r="M80" s="629">
        <v>1000</v>
      </c>
      <c r="N80" s="629">
        <v>23</v>
      </c>
      <c r="O80" s="629">
        <v>23046</v>
      </c>
      <c r="P80" s="642">
        <v>2.099289488067043</v>
      </c>
      <c r="Q80" s="630">
        <v>1002</v>
      </c>
    </row>
    <row r="81" spans="1:17" ht="14.4" customHeight="1" x14ac:dyDescent="0.3">
      <c r="A81" s="625" t="s">
        <v>6840</v>
      </c>
      <c r="B81" s="626" t="s">
        <v>6841</v>
      </c>
      <c r="C81" s="626" t="s">
        <v>5377</v>
      </c>
      <c r="D81" s="626" t="s">
        <v>6744</v>
      </c>
      <c r="E81" s="626" t="s">
        <v>6745</v>
      </c>
      <c r="F81" s="629">
        <v>4</v>
      </c>
      <c r="G81" s="629">
        <v>500</v>
      </c>
      <c r="H81" s="629">
        <v>1</v>
      </c>
      <c r="I81" s="629">
        <v>125</v>
      </c>
      <c r="J81" s="629">
        <v>3</v>
      </c>
      <c r="K81" s="629">
        <v>378</v>
      </c>
      <c r="L81" s="629">
        <v>0.75600000000000001</v>
      </c>
      <c r="M81" s="629">
        <v>126</v>
      </c>
      <c r="N81" s="629"/>
      <c r="O81" s="629"/>
      <c r="P81" s="642"/>
      <c r="Q81" s="630"/>
    </row>
    <row r="82" spans="1:17" ht="14.4" customHeight="1" x14ac:dyDescent="0.3">
      <c r="A82" s="625" t="s">
        <v>6840</v>
      </c>
      <c r="B82" s="626" t="s">
        <v>6841</v>
      </c>
      <c r="C82" s="626" t="s">
        <v>5377</v>
      </c>
      <c r="D82" s="626" t="s">
        <v>6746</v>
      </c>
      <c r="E82" s="626" t="s">
        <v>6747</v>
      </c>
      <c r="F82" s="629">
        <v>4</v>
      </c>
      <c r="G82" s="629">
        <v>144</v>
      </c>
      <c r="H82" s="629">
        <v>1</v>
      </c>
      <c r="I82" s="629">
        <v>36</v>
      </c>
      <c r="J82" s="629">
        <v>3</v>
      </c>
      <c r="K82" s="629">
        <v>108</v>
      </c>
      <c r="L82" s="629">
        <v>0.75</v>
      </c>
      <c r="M82" s="629">
        <v>36</v>
      </c>
      <c r="N82" s="629"/>
      <c r="O82" s="629"/>
      <c r="P82" s="642"/>
      <c r="Q82" s="630"/>
    </row>
    <row r="83" spans="1:17" ht="14.4" customHeight="1" x14ac:dyDescent="0.3">
      <c r="A83" s="625" t="s">
        <v>6840</v>
      </c>
      <c r="B83" s="626" t="s">
        <v>6841</v>
      </c>
      <c r="C83" s="626" t="s">
        <v>5377</v>
      </c>
      <c r="D83" s="626" t="s">
        <v>6786</v>
      </c>
      <c r="E83" s="626" t="s">
        <v>6787</v>
      </c>
      <c r="F83" s="629">
        <v>3</v>
      </c>
      <c r="G83" s="629">
        <v>69</v>
      </c>
      <c r="H83" s="629">
        <v>1</v>
      </c>
      <c r="I83" s="629">
        <v>23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6840</v>
      </c>
      <c r="B84" s="626" t="s">
        <v>6841</v>
      </c>
      <c r="C84" s="626" t="s">
        <v>5377</v>
      </c>
      <c r="D84" s="626" t="s">
        <v>6816</v>
      </c>
      <c r="E84" s="626" t="s">
        <v>6817</v>
      </c>
      <c r="F84" s="629">
        <v>4</v>
      </c>
      <c r="G84" s="629">
        <v>88</v>
      </c>
      <c r="H84" s="629">
        <v>1</v>
      </c>
      <c r="I84" s="629">
        <v>22</v>
      </c>
      <c r="J84" s="629">
        <v>3</v>
      </c>
      <c r="K84" s="629">
        <v>66</v>
      </c>
      <c r="L84" s="629">
        <v>0.75</v>
      </c>
      <c r="M84" s="629">
        <v>22</v>
      </c>
      <c r="N84" s="629"/>
      <c r="O84" s="629"/>
      <c r="P84" s="642"/>
      <c r="Q84" s="630"/>
    </row>
    <row r="85" spans="1:17" ht="14.4" customHeight="1" x14ac:dyDescent="0.3">
      <c r="A85" s="625" t="s">
        <v>6840</v>
      </c>
      <c r="B85" s="626" t="s">
        <v>6841</v>
      </c>
      <c r="C85" s="626" t="s">
        <v>5377</v>
      </c>
      <c r="D85" s="626" t="s">
        <v>6842</v>
      </c>
      <c r="E85" s="626" t="s">
        <v>6843</v>
      </c>
      <c r="F85" s="629">
        <v>82</v>
      </c>
      <c r="G85" s="629">
        <v>3854</v>
      </c>
      <c r="H85" s="629">
        <v>1</v>
      </c>
      <c r="I85" s="629">
        <v>47</v>
      </c>
      <c r="J85" s="629">
        <v>149</v>
      </c>
      <c r="K85" s="629">
        <v>7003</v>
      </c>
      <c r="L85" s="629">
        <v>1.8170731707317074</v>
      </c>
      <c r="M85" s="629">
        <v>47</v>
      </c>
      <c r="N85" s="629">
        <v>83</v>
      </c>
      <c r="O85" s="629">
        <v>3901</v>
      </c>
      <c r="P85" s="642">
        <v>1.0121951219512195</v>
      </c>
      <c r="Q85" s="630">
        <v>47</v>
      </c>
    </row>
    <row r="86" spans="1:17" ht="14.4" customHeight="1" x14ac:dyDescent="0.3">
      <c r="A86" s="625" t="s">
        <v>6840</v>
      </c>
      <c r="B86" s="626" t="s">
        <v>6841</v>
      </c>
      <c r="C86" s="626" t="s">
        <v>5377</v>
      </c>
      <c r="D86" s="626" t="s">
        <v>6844</v>
      </c>
      <c r="E86" s="626" t="s">
        <v>6845</v>
      </c>
      <c r="F86" s="629">
        <v>10</v>
      </c>
      <c r="G86" s="629">
        <v>4610</v>
      </c>
      <c r="H86" s="629">
        <v>1</v>
      </c>
      <c r="I86" s="629">
        <v>461</v>
      </c>
      <c r="J86" s="629">
        <v>23</v>
      </c>
      <c r="K86" s="629">
        <v>10603</v>
      </c>
      <c r="L86" s="629">
        <v>2.2999999999999998</v>
      </c>
      <c r="M86" s="629">
        <v>461</v>
      </c>
      <c r="N86" s="629">
        <v>11</v>
      </c>
      <c r="O86" s="629">
        <v>5071</v>
      </c>
      <c r="P86" s="642">
        <v>1.1000000000000001</v>
      </c>
      <c r="Q86" s="630">
        <v>461</v>
      </c>
    </row>
    <row r="87" spans="1:17" ht="14.4" customHeight="1" x14ac:dyDescent="0.3">
      <c r="A87" s="625" t="s">
        <v>6840</v>
      </c>
      <c r="B87" s="626" t="s">
        <v>6841</v>
      </c>
      <c r="C87" s="626" t="s">
        <v>5377</v>
      </c>
      <c r="D87" s="626" t="s">
        <v>6846</v>
      </c>
      <c r="E87" s="626" t="s">
        <v>6847</v>
      </c>
      <c r="F87" s="629">
        <v>2</v>
      </c>
      <c r="G87" s="629">
        <v>156</v>
      </c>
      <c r="H87" s="629">
        <v>1</v>
      </c>
      <c r="I87" s="629">
        <v>78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6840</v>
      </c>
      <c r="B88" s="626" t="s">
        <v>6841</v>
      </c>
      <c r="C88" s="626" t="s">
        <v>5377</v>
      </c>
      <c r="D88" s="626" t="s">
        <v>6848</v>
      </c>
      <c r="E88" s="626" t="s">
        <v>6849</v>
      </c>
      <c r="F88" s="629"/>
      <c r="G88" s="629"/>
      <c r="H88" s="629"/>
      <c r="I88" s="629"/>
      <c r="J88" s="629">
        <v>1</v>
      </c>
      <c r="K88" s="629">
        <v>226</v>
      </c>
      <c r="L88" s="629"/>
      <c r="M88" s="629">
        <v>226</v>
      </c>
      <c r="N88" s="629">
        <v>1</v>
      </c>
      <c r="O88" s="629">
        <v>227</v>
      </c>
      <c r="P88" s="642"/>
      <c r="Q88" s="630">
        <v>227</v>
      </c>
    </row>
    <row r="89" spans="1:17" ht="14.4" customHeight="1" x14ac:dyDescent="0.3">
      <c r="A89" s="625" t="s">
        <v>6840</v>
      </c>
      <c r="B89" s="626" t="s">
        <v>6841</v>
      </c>
      <c r="C89" s="626" t="s">
        <v>5377</v>
      </c>
      <c r="D89" s="626" t="s">
        <v>6850</v>
      </c>
      <c r="E89" s="626" t="s">
        <v>6851</v>
      </c>
      <c r="F89" s="629">
        <v>1</v>
      </c>
      <c r="G89" s="629">
        <v>183</v>
      </c>
      <c r="H89" s="629">
        <v>1</v>
      </c>
      <c r="I89" s="629">
        <v>183</v>
      </c>
      <c r="J89" s="629"/>
      <c r="K89" s="629"/>
      <c r="L89" s="629"/>
      <c r="M89" s="629"/>
      <c r="N89" s="629"/>
      <c r="O89" s="629"/>
      <c r="P89" s="642"/>
      <c r="Q89" s="630"/>
    </row>
    <row r="90" spans="1:17" ht="14.4" customHeight="1" x14ac:dyDescent="0.3">
      <c r="A90" s="625" t="s">
        <v>6840</v>
      </c>
      <c r="B90" s="626" t="s">
        <v>6841</v>
      </c>
      <c r="C90" s="626" t="s">
        <v>5377</v>
      </c>
      <c r="D90" s="626" t="s">
        <v>6852</v>
      </c>
      <c r="E90" s="626" t="s">
        <v>6853</v>
      </c>
      <c r="F90" s="629"/>
      <c r="G90" s="629"/>
      <c r="H90" s="629"/>
      <c r="I90" s="629"/>
      <c r="J90" s="629">
        <v>1</v>
      </c>
      <c r="K90" s="629">
        <v>1443</v>
      </c>
      <c r="L90" s="629"/>
      <c r="M90" s="629">
        <v>1443</v>
      </c>
      <c r="N90" s="629"/>
      <c r="O90" s="629"/>
      <c r="P90" s="642"/>
      <c r="Q90" s="630"/>
    </row>
    <row r="91" spans="1:17" ht="14.4" customHeight="1" x14ac:dyDescent="0.3">
      <c r="A91" s="625" t="s">
        <v>6840</v>
      </c>
      <c r="B91" s="626" t="s">
        <v>6841</v>
      </c>
      <c r="C91" s="626" t="s">
        <v>5377</v>
      </c>
      <c r="D91" s="626" t="s">
        <v>6854</v>
      </c>
      <c r="E91" s="626" t="s">
        <v>6855</v>
      </c>
      <c r="F91" s="629"/>
      <c r="G91" s="629"/>
      <c r="H91" s="629"/>
      <c r="I91" s="629"/>
      <c r="J91" s="629"/>
      <c r="K91" s="629"/>
      <c r="L91" s="629"/>
      <c r="M91" s="629"/>
      <c r="N91" s="629">
        <v>1</v>
      </c>
      <c r="O91" s="629">
        <v>1645</v>
      </c>
      <c r="P91" s="642"/>
      <c r="Q91" s="630">
        <v>1645</v>
      </c>
    </row>
    <row r="92" spans="1:17" ht="14.4" customHeight="1" x14ac:dyDescent="0.3">
      <c r="A92" s="625" t="s">
        <v>6840</v>
      </c>
      <c r="B92" s="626" t="s">
        <v>6841</v>
      </c>
      <c r="C92" s="626" t="s">
        <v>5377</v>
      </c>
      <c r="D92" s="626" t="s">
        <v>6856</v>
      </c>
      <c r="E92" s="626" t="s">
        <v>6857</v>
      </c>
      <c r="F92" s="629">
        <v>1</v>
      </c>
      <c r="G92" s="629">
        <v>166</v>
      </c>
      <c r="H92" s="629">
        <v>1</v>
      </c>
      <c r="I92" s="629">
        <v>166</v>
      </c>
      <c r="J92" s="629"/>
      <c r="K92" s="629"/>
      <c r="L92" s="629"/>
      <c r="M92" s="629"/>
      <c r="N92" s="629"/>
      <c r="O92" s="629"/>
      <c r="P92" s="642"/>
      <c r="Q92" s="630"/>
    </row>
    <row r="93" spans="1:17" ht="14.4" customHeight="1" x14ac:dyDescent="0.3">
      <c r="A93" s="625" t="s">
        <v>6840</v>
      </c>
      <c r="B93" s="626" t="s">
        <v>6841</v>
      </c>
      <c r="C93" s="626" t="s">
        <v>5377</v>
      </c>
      <c r="D93" s="626" t="s">
        <v>6858</v>
      </c>
      <c r="E93" s="626" t="s">
        <v>6859</v>
      </c>
      <c r="F93" s="629">
        <v>3</v>
      </c>
      <c r="G93" s="629">
        <v>993</v>
      </c>
      <c r="H93" s="629">
        <v>1</v>
      </c>
      <c r="I93" s="629">
        <v>331</v>
      </c>
      <c r="J93" s="629">
        <v>1</v>
      </c>
      <c r="K93" s="629">
        <v>331</v>
      </c>
      <c r="L93" s="629">
        <v>0.33333333333333331</v>
      </c>
      <c r="M93" s="629">
        <v>331</v>
      </c>
      <c r="N93" s="629">
        <v>3</v>
      </c>
      <c r="O93" s="629">
        <v>993</v>
      </c>
      <c r="P93" s="642">
        <v>1</v>
      </c>
      <c r="Q93" s="630">
        <v>331</v>
      </c>
    </row>
    <row r="94" spans="1:17" ht="14.4" customHeight="1" x14ac:dyDescent="0.3">
      <c r="A94" s="625" t="s">
        <v>6840</v>
      </c>
      <c r="B94" s="626" t="s">
        <v>6841</v>
      </c>
      <c r="C94" s="626" t="s">
        <v>5377</v>
      </c>
      <c r="D94" s="626" t="s">
        <v>6860</v>
      </c>
      <c r="E94" s="626" t="s">
        <v>6861</v>
      </c>
      <c r="F94" s="629">
        <v>251</v>
      </c>
      <c r="G94" s="629">
        <v>4267</v>
      </c>
      <c r="H94" s="629">
        <v>1</v>
      </c>
      <c r="I94" s="629">
        <v>17</v>
      </c>
      <c r="J94" s="629">
        <v>280</v>
      </c>
      <c r="K94" s="629">
        <v>4760</v>
      </c>
      <c r="L94" s="629">
        <v>1.1155378486055776</v>
      </c>
      <c r="M94" s="629">
        <v>17</v>
      </c>
      <c r="N94" s="629">
        <v>274</v>
      </c>
      <c r="O94" s="629">
        <v>4658</v>
      </c>
      <c r="P94" s="642">
        <v>1.0916334661354581</v>
      </c>
      <c r="Q94" s="630">
        <v>17</v>
      </c>
    </row>
    <row r="95" spans="1:17" ht="14.4" customHeight="1" x14ac:dyDescent="0.3">
      <c r="A95" s="625" t="s">
        <v>6840</v>
      </c>
      <c r="B95" s="626" t="s">
        <v>6841</v>
      </c>
      <c r="C95" s="626" t="s">
        <v>5377</v>
      </c>
      <c r="D95" s="626" t="s">
        <v>6862</v>
      </c>
      <c r="E95" s="626" t="s">
        <v>6863</v>
      </c>
      <c r="F95" s="629">
        <v>22</v>
      </c>
      <c r="G95" s="629">
        <v>3806</v>
      </c>
      <c r="H95" s="629">
        <v>1</v>
      </c>
      <c r="I95" s="629">
        <v>173</v>
      </c>
      <c r="J95" s="629">
        <v>15</v>
      </c>
      <c r="K95" s="629">
        <v>2595</v>
      </c>
      <c r="L95" s="629">
        <v>0.68181818181818177</v>
      </c>
      <c r="M95" s="629">
        <v>173</v>
      </c>
      <c r="N95" s="629">
        <v>27</v>
      </c>
      <c r="O95" s="629">
        <v>4698</v>
      </c>
      <c r="P95" s="642">
        <v>1.234366789280084</v>
      </c>
      <c r="Q95" s="630">
        <v>174</v>
      </c>
    </row>
    <row r="96" spans="1:17" ht="14.4" customHeight="1" x14ac:dyDescent="0.3">
      <c r="A96" s="625" t="s">
        <v>6840</v>
      </c>
      <c r="B96" s="626" t="s">
        <v>6841</v>
      </c>
      <c r="C96" s="626" t="s">
        <v>5377</v>
      </c>
      <c r="D96" s="626" t="s">
        <v>6864</v>
      </c>
      <c r="E96" s="626" t="s">
        <v>6865</v>
      </c>
      <c r="F96" s="629">
        <v>7092</v>
      </c>
      <c r="G96" s="629">
        <v>141840</v>
      </c>
      <c r="H96" s="629">
        <v>1</v>
      </c>
      <c r="I96" s="629">
        <v>20</v>
      </c>
      <c r="J96" s="629">
        <v>10183</v>
      </c>
      <c r="K96" s="629">
        <v>203660</v>
      </c>
      <c r="L96" s="629">
        <v>1.4358432036097011</v>
      </c>
      <c r="M96" s="629">
        <v>20</v>
      </c>
      <c r="N96" s="629">
        <v>9976</v>
      </c>
      <c r="O96" s="629">
        <v>199520</v>
      </c>
      <c r="P96" s="642">
        <v>1.4066553863508178</v>
      </c>
      <c r="Q96" s="630">
        <v>20</v>
      </c>
    </row>
    <row r="97" spans="1:17" ht="14.4" customHeight="1" x14ac:dyDescent="0.3">
      <c r="A97" s="625" t="s">
        <v>6840</v>
      </c>
      <c r="B97" s="626" t="s">
        <v>6841</v>
      </c>
      <c r="C97" s="626" t="s">
        <v>5377</v>
      </c>
      <c r="D97" s="626" t="s">
        <v>6866</v>
      </c>
      <c r="E97" s="626" t="s">
        <v>6867</v>
      </c>
      <c r="F97" s="629">
        <v>412</v>
      </c>
      <c r="G97" s="629">
        <v>4944</v>
      </c>
      <c r="H97" s="629">
        <v>1</v>
      </c>
      <c r="I97" s="629">
        <v>12</v>
      </c>
      <c r="J97" s="629">
        <v>619</v>
      </c>
      <c r="K97" s="629">
        <v>7428</v>
      </c>
      <c r="L97" s="629">
        <v>1.5024271844660195</v>
      </c>
      <c r="M97" s="629">
        <v>12</v>
      </c>
      <c r="N97" s="629">
        <v>1282</v>
      </c>
      <c r="O97" s="629">
        <v>15384</v>
      </c>
      <c r="P97" s="642">
        <v>3.1116504854368934</v>
      </c>
      <c r="Q97" s="630">
        <v>12</v>
      </c>
    </row>
    <row r="98" spans="1:17" ht="14.4" customHeight="1" x14ac:dyDescent="0.3">
      <c r="A98" s="625" t="s">
        <v>6840</v>
      </c>
      <c r="B98" s="626" t="s">
        <v>6841</v>
      </c>
      <c r="C98" s="626" t="s">
        <v>5377</v>
      </c>
      <c r="D98" s="626" t="s">
        <v>6868</v>
      </c>
      <c r="E98" s="626" t="s">
        <v>6869</v>
      </c>
      <c r="F98" s="629"/>
      <c r="G98" s="629"/>
      <c r="H98" s="629"/>
      <c r="I98" s="629"/>
      <c r="J98" s="629"/>
      <c r="K98" s="629"/>
      <c r="L98" s="629"/>
      <c r="M98" s="629"/>
      <c r="N98" s="629">
        <v>2</v>
      </c>
      <c r="O98" s="629">
        <v>370</v>
      </c>
      <c r="P98" s="642"/>
      <c r="Q98" s="630">
        <v>185</v>
      </c>
    </row>
    <row r="99" spans="1:17" ht="14.4" customHeight="1" x14ac:dyDescent="0.3">
      <c r="A99" s="625" t="s">
        <v>6840</v>
      </c>
      <c r="B99" s="626" t="s">
        <v>6841</v>
      </c>
      <c r="C99" s="626" t="s">
        <v>5377</v>
      </c>
      <c r="D99" s="626" t="s">
        <v>6870</v>
      </c>
      <c r="E99" s="626" t="s">
        <v>6871</v>
      </c>
      <c r="F99" s="629">
        <v>1</v>
      </c>
      <c r="G99" s="629">
        <v>176</v>
      </c>
      <c r="H99" s="629">
        <v>1</v>
      </c>
      <c r="I99" s="629">
        <v>176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6840</v>
      </c>
      <c r="B100" s="626" t="s">
        <v>6841</v>
      </c>
      <c r="C100" s="626" t="s">
        <v>5377</v>
      </c>
      <c r="D100" s="626" t="s">
        <v>6872</v>
      </c>
      <c r="E100" s="626" t="s">
        <v>6873</v>
      </c>
      <c r="F100" s="629">
        <v>7</v>
      </c>
      <c r="G100" s="629">
        <v>910</v>
      </c>
      <c r="H100" s="629">
        <v>1</v>
      </c>
      <c r="I100" s="629">
        <v>130</v>
      </c>
      <c r="J100" s="629">
        <v>8</v>
      </c>
      <c r="K100" s="629">
        <v>1040</v>
      </c>
      <c r="L100" s="629">
        <v>1.1428571428571428</v>
      </c>
      <c r="M100" s="629">
        <v>130</v>
      </c>
      <c r="N100" s="629">
        <v>4</v>
      </c>
      <c r="O100" s="629">
        <v>524</v>
      </c>
      <c r="P100" s="642">
        <v>0.57582417582417578</v>
      </c>
      <c r="Q100" s="630">
        <v>131</v>
      </c>
    </row>
    <row r="101" spans="1:17" ht="14.4" customHeight="1" x14ac:dyDescent="0.3">
      <c r="A101" s="625" t="s">
        <v>6840</v>
      </c>
      <c r="B101" s="626" t="s">
        <v>6841</v>
      </c>
      <c r="C101" s="626" t="s">
        <v>5377</v>
      </c>
      <c r="D101" s="626" t="s">
        <v>6874</v>
      </c>
      <c r="E101" s="626" t="s">
        <v>6875</v>
      </c>
      <c r="F101" s="629"/>
      <c r="G101" s="629"/>
      <c r="H101" s="629"/>
      <c r="I101" s="629"/>
      <c r="J101" s="629"/>
      <c r="K101" s="629"/>
      <c r="L101" s="629"/>
      <c r="M101" s="629"/>
      <c r="N101" s="629">
        <v>3</v>
      </c>
      <c r="O101" s="629">
        <v>1236</v>
      </c>
      <c r="P101" s="642"/>
      <c r="Q101" s="630">
        <v>412</v>
      </c>
    </row>
    <row r="102" spans="1:17" ht="14.4" customHeight="1" x14ac:dyDescent="0.3">
      <c r="A102" s="625" t="s">
        <v>6840</v>
      </c>
      <c r="B102" s="626" t="s">
        <v>6841</v>
      </c>
      <c r="C102" s="626" t="s">
        <v>5377</v>
      </c>
      <c r="D102" s="626" t="s">
        <v>6876</v>
      </c>
      <c r="E102" s="626" t="s">
        <v>6877</v>
      </c>
      <c r="F102" s="629">
        <v>7053</v>
      </c>
      <c r="G102" s="629">
        <v>500763</v>
      </c>
      <c r="H102" s="629">
        <v>1</v>
      </c>
      <c r="I102" s="629">
        <v>71</v>
      </c>
      <c r="J102" s="629">
        <v>10169</v>
      </c>
      <c r="K102" s="629">
        <v>721999</v>
      </c>
      <c r="L102" s="629">
        <v>1.4417978165319723</v>
      </c>
      <c r="M102" s="629">
        <v>71</v>
      </c>
      <c r="N102" s="629">
        <v>9858</v>
      </c>
      <c r="O102" s="629">
        <v>699918</v>
      </c>
      <c r="P102" s="642">
        <v>1.3977031050616759</v>
      </c>
      <c r="Q102" s="630">
        <v>71</v>
      </c>
    </row>
    <row r="103" spans="1:17" ht="14.4" customHeight="1" x14ac:dyDescent="0.3">
      <c r="A103" s="625" t="s">
        <v>6840</v>
      </c>
      <c r="B103" s="626" t="s">
        <v>6841</v>
      </c>
      <c r="C103" s="626" t="s">
        <v>5377</v>
      </c>
      <c r="D103" s="626" t="s">
        <v>6878</v>
      </c>
      <c r="E103" s="626" t="s">
        <v>6879</v>
      </c>
      <c r="F103" s="629">
        <v>1</v>
      </c>
      <c r="G103" s="629">
        <v>277</v>
      </c>
      <c r="H103" s="629">
        <v>1</v>
      </c>
      <c r="I103" s="629">
        <v>277</v>
      </c>
      <c r="J103" s="629">
        <v>1</v>
      </c>
      <c r="K103" s="629">
        <v>277</v>
      </c>
      <c r="L103" s="629">
        <v>1</v>
      </c>
      <c r="M103" s="629">
        <v>277</v>
      </c>
      <c r="N103" s="629"/>
      <c r="O103" s="629"/>
      <c r="P103" s="642"/>
      <c r="Q103" s="630"/>
    </row>
    <row r="104" spans="1:17" ht="14.4" customHeight="1" x14ac:dyDescent="0.3">
      <c r="A104" s="625" t="s">
        <v>6840</v>
      </c>
      <c r="B104" s="626" t="s">
        <v>6841</v>
      </c>
      <c r="C104" s="626" t="s">
        <v>5377</v>
      </c>
      <c r="D104" s="626" t="s">
        <v>6880</v>
      </c>
      <c r="E104" s="626" t="s">
        <v>6881</v>
      </c>
      <c r="F104" s="629">
        <v>1</v>
      </c>
      <c r="G104" s="629">
        <v>252</v>
      </c>
      <c r="H104" s="629">
        <v>1</v>
      </c>
      <c r="I104" s="629">
        <v>252</v>
      </c>
      <c r="J104" s="629">
        <v>3</v>
      </c>
      <c r="K104" s="629">
        <v>759</v>
      </c>
      <c r="L104" s="629">
        <v>3.0119047619047619</v>
      </c>
      <c r="M104" s="629">
        <v>253</v>
      </c>
      <c r="N104" s="629"/>
      <c r="O104" s="629"/>
      <c r="P104" s="642"/>
      <c r="Q104" s="630"/>
    </row>
    <row r="105" spans="1:17" ht="14.4" customHeight="1" x14ac:dyDescent="0.3">
      <c r="A105" s="625" t="s">
        <v>6840</v>
      </c>
      <c r="B105" s="626" t="s">
        <v>6841</v>
      </c>
      <c r="C105" s="626" t="s">
        <v>5377</v>
      </c>
      <c r="D105" s="626" t="s">
        <v>6882</v>
      </c>
      <c r="E105" s="626" t="s">
        <v>6883</v>
      </c>
      <c r="F105" s="629">
        <v>1</v>
      </c>
      <c r="G105" s="629">
        <v>404</v>
      </c>
      <c r="H105" s="629">
        <v>1</v>
      </c>
      <c r="I105" s="629">
        <v>404</v>
      </c>
      <c r="J105" s="629">
        <v>3</v>
      </c>
      <c r="K105" s="629">
        <v>1212</v>
      </c>
      <c r="L105" s="629">
        <v>3</v>
      </c>
      <c r="M105" s="629">
        <v>404</v>
      </c>
      <c r="N105" s="629"/>
      <c r="O105" s="629"/>
      <c r="P105" s="642"/>
      <c r="Q105" s="630"/>
    </row>
    <row r="106" spans="1:17" ht="14.4" customHeight="1" x14ac:dyDescent="0.3">
      <c r="A106" s="625" t="s">
        <v>6840</v>
      </c>
      <c r="B106" s="626" t="s">
        <v>6841</v>
      </c>
      <c r="C106" s="626" t="s">
        <v>5377</v>
      </c>
      <c r="D106" s="626" t="s">
        <v>6884</v>
      </c>
      <c r="E106" s="626" t="s">
        <v>6885</v>
      </c>
      <c r="F106" s="629">
        <v>7285</v>
      </c>
      <c r="G106" s="629">
        <v>182125</v>
      </c>
      <c r="H106" s="629">
        <v>1</v>
      </c>
      <c r="I106" s="629">
        <v>25</v>
      </c>
      <c r="J106" s="629">
        <v>10436</v>
      </c>
      <c r="K106" s="629">
        <v>260900</v>
      </c>
      <c r="L106" s="629">
        <v>1.4325326012354151</v>
      </c>
      <c r="M106" s="629">
        <v>25</v>
      </c>
      <c r="N106" s="629">
        <v>6439</v>
      </c>
      <c r="O106" s="629">
        <v>160975</v>
      </c>
      <c r="P106" s="642">
        <v>0.88387096774193552</v>
      </c>
      <c r="Q106" s="630">
        <v>25</v>
      </c>
    </row>
    <row r="107" spans="1:17" ht="14.4" customHeight="1" x14ac:dyDescent="0.3">
      <c r="A107" s="625" t="s">
        <v>6840</v>
      </c>
      <c r="B107" s="626" t="s">
        <v>6841</v>
      </c>
      <c r="C107" s="626" t="s">
        <v>5377</v>
      </c>
      <c r="D107" s="626" t="s">
        <v>6886</v>
      </c>
      <c r="E107" s="626" t="s">
        <v>6887</v>
      </c>
      <c r="F107" s="629">
        <v>508</v>
      </c>
      <c r="G107" s="629">
        <v>7620</v>
      </c>
      <c r="H107" s="629">
        <v>1</v>
      </c>
      <c r="I107" s="629">
        <v>15</v>
      </c>
      <c r="J107" s="629">
        <v>501</v>
      </c>
      <c r="K107" s="629">
        <v>7515</v>
      </c>
      <c r="L107" s="629">
        <v>0.98622047244094491</v>
      </c>
      <c r="M107" s="629">
        <v>15</v>
      </c>
      <c r="N107" s="629">
        <v>408</v>
      </c>
      <c r="O107" s="629">
        <v>6120</v>
      </c>
      <c r="P107" s="642">
        <v>0.80314960629921262</v>
      </c>
      <c r="Q107" s="630">
        <v>15</v>
      </c>
    </row>
    <row r="108" spans="1:17" ht="14.4" customHeight="1" x14ac:dyDescent="0.3">
      <c r="A108" s="625" t="s">
        <v>6840</v>
      </c>
      <c r="B108" s="626" t="s">
        <v>6841</v>
      </c>
      <c r="C108" s="626" t="s">
        <v>5377</v>
      </c>
      <c r="D108" s="626" t="s">
        <v>6888</v>
      </c>
      <c r="E108" s="626" t="s">
        <v>6889</v>
      </c>
      <c r="F108" s="629">
        <v>15</v>
      </c>
      <c r="G108" s="629">
        <v>330</v>
      </c>
      <c r="H108" s="629">
        <v>1</v>
      </c>
      <c r="I108" s="629">
        <v>22</v>
      </c>
      <c r="J108" s="629">
        <v>44</v>
      </c>
      <c r="K108" s="629">
        <v>968</v>
      </c>
      <c r="L108" s="629">
        <v>2.9333333333333331</v>
      </c>
      <c r="M108" s="629">
        <v>22</v>
      </c>
      <c r="N108" s="629">
        <v>44</v>
      </c>
      <c r="O108" s="629">
        <v>968</v>
      </c>
      <c r="P108" s="642">
        <v>2.9333333333333331</v>
      </c>
      <c r="Q108" s="630">
        <v>22</v>
      </c>
    </row>
    <row r="109" spans="1:17" ht="14.4" customHeight="1" x14ac:dyDescent="0.3">
      <c r="A109" s="625" t="s">
        <v>6840</v>
      </c>
      <c r="B109" s="626" t="s">
        <v>6841</v>
      </c>
      <c r="C109" s="626" t="s">
        <v>5377</v>
      </c>
      <c r="D109" s="626" t="s">
        <v>6890</v>
      </c>
      <c r="E109" s="626" t="s">
        <v>6891</v>
      </c>
      <c r="F109" s="629">
        <v>7</v>
      </c>
      <c r="G109" s="629">
        <v>350</v>
      </c>
      <c r="H109" s="629">
        <v>1</v>
      </c>
      <c r="I109" s="629">
        <v>50</v>
      </c>
      <c r="J109" s="629">
        <v>5</v>
      </c>
      <c r="K109" s="629">
        <v>250</v>
      </c>
      <c r="L109" s="629">
        <v>0.7142857142857143</v>
      </c>
      <c r="M109" s="629">
        <v>50</v>
      </c>
      <c r="N109" s="629">
        <v>5</v>
      </c>
      <c r="O109" s="629">
        <v>250</v>
      </c>
      <c r="P109" s="642">
        <v>0.7142857142857143</v>
      </c>
      <c r="Q109" s="630">
        <v>50</v>
      </c>
    </row>
    <row r="110" spans="1:17" ht="14.4" customHeight="1" x14ac:dyDescent="0.3">
      <c r="A110" s="625" t="s">
        <v>6840</v>
      </c>
      <c r="B110" s="626" t="s">
        <v>6841</v>
      </c>
      <c r="C110" s="626" t="s">
        <v>5377</v>
      </c>
      <c r="D110" s="626" t="s">
        <v>6892</v>
      </c>
      <c r="E110" s="626" t="s">
        <v>6893</v>
      </c>
      <c r="F110" s="629"/>
      <c r="G110" s="629"/>
      <c r="H110" s="629"/>
      <c r="I110" s="629"/>
      <c r="J110" s="629"/>
      <c r="K110" s="629"/>
      <c r="L110" s="629"/>
      <c r="M110" s="629"/>
      <c r="N110" s="629">
        <v>2</v>
      </c>
      <c r="O110" s="629">
        <v>788</v>
      </c>
      <c r="P110" s="642"/>
      <c r="Q110" s="630">
        <v>394</v>
      </c>
    </row>
    <row r="111" spans="1:17" ht="14.4" customHeight="1" x14ac:dyDescent="0.3">
      <c r="A111" s="625" t="s">
        <v>6840</v>
      </c>
      <c r="B111" s="626" t="s">
        <v>6841</v>
      </c>
      <c r="C111" s="626" t="s">
        <v>5377</v>
      </c>
      <c r="D111" s="626" t="s">
        <v>6894</v>
      </c>
      <c r="E111" s="626" t="s">
        <v>6895</v>
      </c>
      <c r="F111" s="629">
        <v>5</v>
      </c>
      <c r="G111" s="629">
        <v>300</v>
      </c>
      <c r="H111" s="629">
        <v>1</v>
      </c>
      <c r="I111" s="629">
        <v>60</v>
      </c>
      <c r="J111" s="629">
        <v>5</v>
      </c>
      <c r="K111" s="629">
        <v>300</v>
      </c>
      <c r="L111" s="629">
        <v>1</v>
      </c>
      <c r="M111" s="629">
        <v>60</v>
      </c>
      <c r="N111" s="629">
        <v>5</v>
      </c>
      <c r="O111" s="629">
        <v>300</v>
      </c>
      <c r="P111" s="642">
        <v>1</v>
      </c>
      <c r="Q111" s="630">
        <v>60</v>
      </c>
    </row>
    <row r="112" spans="1:17" ht="14.4" customHeight="1" x14ac:dyDescent="0.3">
      <c r="A112" s="625" t="s">
        <v>6840</v>
      </c>
      <c r="B112" s="626" t="s">
        <v>6841</v>
      </c>
      <c r="C112" s="626" t="s">
        <v>5377</v>
      </c>
      <c r="D112" s="626" t="s">
        <v>6896</v>
      </c>
      <c r="E112" s="626" t="s">
        <v>6897</v>
      </c>
      <c r="F112" s="629"/>
      <c r="G112" s="629"/>
      <c r="H112" s="629"/>
      <c r="I112" s="629"/>
      <c r="J112" s="629">
        <v>1</v>
      </c>
      <c r="K112" s="629">
        <v>1207</v>
      </c>
      <c r="L112" s="629"/>
      <c r="M112" s="629">
        <v>1207</v>
      </c>
      <c r="N112" s="629">
        <v>3</v>
      </c>
      <c r="O112" s="629">
        <v>3630</v>
      </c>
      <c r="P112" s="642"/>
      <c r="Q112" s="630">
        <v>1210</v>
      </c>
    </row>
    <row r="113" spans="1:17" ht="14.4" customHeight="1" x14ac:dyDescent="0.3">
      <c r="A113" s="625" t="s">
        <v>6840</v>
      </c>
      <c r="B113" s="626" t="s">
        <v>6841</v>
      </c>
      <c r="C113" s="626" t="s">
        <v>5377</v>
      </c>
      <c r="D113" s="626" t="s">
        <v>6898</v>
      </c>
      <c r="E113" s="626" t="s">
        <v>6899</v>
      </c>
      <c r="F113" s="629"/>
      <c r="G113" s="629"/>
      <c r="H113" s="629"/>
      <c r="I113" s="629"/>
      <c r="J113" s="629">
        <v>1</v>
      </c>
      <c r="K113" s="629">
        <v>298</v>
      </c>
      <c r="L113" s="629"/>
      <c r="M113" s="629">
        <v>298</v>
      </c>
      <c r="N113" s="629"/>
      <c r="O113" s="629"/>
      <c r="P113" s="642"/>
      <c r="Q113" s="630"/>
    </row>
    <row r="114" spans="1:17" ht="14.4" customHeight="1" x14ac:dyDescent="0.3">
      <c r="A114" s="625" t="s">
        <v>6840</v>
      </c>
      <c r="B114" s="626" t="s">
        <v>6841</v>
      </c>
      <c r="C114" s="626" t="s">
        <v>5377</v>
      </c>
      <c r="D114" s="626" t="s">
        <v>6900</v>
      </c>
      <c r="E114" s="626" t="s">
        <v>6901</v>
      </c>
      <c r="F114" s="629">
        <v>353</v>
      </c>
      <c r="G114" s="629">
        <v>9531</v>
      </c>
      <c r="H114" s="629">
        <v>1</v>
      </c>
      <c r="I114" s="629">
        <v>27</v>
      </c>
      <c r="J114" s="629">
        <v>408</v>
      </c>
      <c r="K114" s="629">
        <v>11016</v>
      </c>
      <c r="L114" s="629">
        <v>1.1558073654390935</v>
      </c>
      <c r="M114" s="629">
        <v>27</v>
      </c>
      <c r="N114" s="629">
        <v>386</v>
      </c>
      <c r="O114" s="629">
        <v>10422</v>
      </c>
      <c r="P114" s="642">
        <v>1.0934844192634561</v>
      </c>
      <c r="Q114" s="630">
        <v>27</v>
      </c>
    </row>
    <row r="115" spans="1:17" ht="14.4" customHeight="1" x14ac:dyDescent="0.3">
      <c r="A115" s="625" t="s">
        <v>6840</v>
      </c>
      <c r="B115" s="626" t="s">
        <v>6841</v>
      </c>
      <c r="C115" s="626" t="s">
        <v>5377</v>
      </c>
      <c r="D115" s="626" t="s">
        <v>6902</v>
      </c>
      <c r="E115" s="626" t="s">
        <v>6903</v>
      </c>
      <c r="F115" s="629">
        <v>7266</v>
      </c>
      <c r="G115" s="629">
        <v>196182</v>
      </c>
      <c r="H115" s="629">
        <v>1</v>
      </c>
      <c r="I115" s="629">
        <v>27</v>
      </c>
      <c r="J115" s="629">
        <v>10402</v>
      </c>
      <c r="K115" s="629">
        <v>280854</v>
      </c>
      <c r="L115" s="629">
        <v>1.4315992292870905</v>
      </c>
      <c r="M115" s="629">
        <v>27</v>
      </c>
      <c r="N115" s="629">
        <v>6427</v>
      </c>
      <c r="O115" s="629">
        <v>173529</v>
      </c>
      <c r="P115" s="642">
        <v>0.88453069088907244</v>
      </c>
      <c r="Q115" s="630">
        <v>27</v>
      </c>
    </row>
    <row r="116" spans="1:17" ht="14.4" customHeight="1" x14ac:dyDescent="0.3">
      <c r="A116" s="625" t="s">
        <v>6840</v>
      </c>
      <c r="B116" s="626" t="s">
        <v>6841</v>
      </c>
      <c r="C116" s="626" t="s">
        <v>5377</v>
      </c>
      <c r="D116" s="626" t="s">
        <v>6904</v>
      </c>
      <c r="E116" s="626" t="s">
        <v>6905</v>
      </c>
      <c r="F116" s="629">
        <v>249</v>
      </c>
      <c r="G116" s="629">
        <v>7719</v>
      </c>
      <c r="H116" s="629">
        <v>1</v>
      </c>
      <c r="I116" s="629">
        <v>31</v>
      </c>
      <c r="J116" s="629">
        <v>307</v>
      </c>
      <c r="K116" s="629">
        <v>9517</v>
      </c>
      <c r="L116" s="629">
        <v>1.2329317269076305</v>
      </c>
      <c r="M116" s="629">
        <v>31</v>
      </c>
      <c r="N116" s="629">
        <v>283</v>
      </c>
      <c r="O116" s="629">
        <v>8773</v>
      </c>
      <c r="P116" s="642">
        <v>1.1365461847389557</v>
      </c>
      <c r="Q116" s="630">
        <v>31</v>
      </c>
    </row>
    <row r="117" spans="1:17" ht="14.4" customHeight="1" x14ac:dyDescent="0.3">
      <c r="A117" s="625" t="s">
        <v>6840</v>
      </c>
      <c r="B117" s="626" t="s">
        <v>6841</v>
      </c>
      <c r="C117" s="626" t="s">
        <v>5377</v>
      </c>
      <c r="D117" s="626" t="s">
        <v>6906</v>
      </c>
      <c r="E117" s="626" t="s">
        <v>6907</v>
      </c>
      <c r="F117" s="629">
        <v>1</v>
      </c>
      <c r="G117" s="629">
        <v>63</v>
      </c>
      <c r="H117" s="629">
        <v>1</v>
      </c>
      <c r="I117" s="629">
        <v>63</v>
      </c>
      <c r="J117" s="629">
        <v>8</v>
      </c>
      <c r="K117" s="629">
        <v>504</v>
      </c>
      <c r="L117" s="629">
        <v>8</v>
      </c>
      <c r="M117" s="629">
        <v>63</v>
      </c>
      <c r="N117" s="629">
        <v>4</v>
      </c>
      <c r="O117" s="629">
        <v>252</v>
      </c>
      <c r="P117" s="642">
        <v>4</v>
      </c>
      <c r="Q117" s="630">
        <v>63</v>
      </c>
    </row>
    <row r="118" spans="1:17" ht="14.4" customHeight="1" x14ac:dyDescent="0.3">
      <c r="A118" s="625" t="s">
        <v>6840</v>
      </c>
      <c r="B118" s="626" t="s">
        <v>6841</v>
      </c>
      <c r="C118" s="626" t="s">
        <v>5377</v>
      </c>
      <c r="D118" s="626" t="s">
        <v>6908</v>
      </c>
      <c r="E118" s="626" t="s">
        <v>6909</v>
      </c>
      <c r="F118" s="629">
        <v>2</v>
      </c>
      <c r="G118" s="629">
        <v>646</v>
      </c>
      <c r="H118" s="629">
        <v>1</v>
      </c>
      <c r="I118" s="629">
        <v>323</v>
      </c>
      <c r="J118" s="629">
        <v>2</v>
      </c>
      <c r="K118" s="629">
        <v>648</v>
      </c>
      <c r="L118" s="629">
        <v>1.0030959752321982</v>
      </c>
      <c r="M118" s="629">
        <v>324</v>
      </c>
      <c r="N118" s="629">
        <v>1</v>
      </c>
      <c r="O118" s="629">
        <v>324</v>
      </c>
      <c r="P118" s="642">
        <v>0.50154798761609909</v>
      </c>
      <c r="Q118" s="630">
        <v>324</v>
      </c>
    </row>
    <row r="119" spans="1:17" ht="14.4" customHeight="1" x14ac:dyDescent="0.3">
      <c r="A119" s="625" t="s">
        <v>6840</v>
      </c>
      <c r="B119" s="626" t="s">
        <v>6841</v>
      </c>
      <c r="C119" s="626" t="s">
        <v>5377</v>
      </c>
      <c r="D119" s="626" t="s">
        <v>6910</v>
      </c>
      <c r="E119" s="626" t="s">
        <v>6911</v>
      </c>
      <c r="F119" s="629">
        <v>12</v>
      </c>
      <c r="G119" s="629">
        <v>360</v>
      </c>
      <c r="H119" s="629">
        <v>1</v>
      </c>
      <c r="I119" s="629">
        <v>30</v>
      </c>
      <c r="J119" s="629">
        <v>7</v>
      </c>
      <c r="K119" s="629">
        <v>210</v>
      </c>
      <c r="L119" s="629">
        <v>0.58333333333333337</v>
      </c>
      <c r="M119" s="629">
        <v>30</v>
      </c>
      <c r="N119" s="629">
        <v>9</v>
      </c>
      <c r="O119" s="629">
        <v>270</v>
      </c>
      <c r="P119" s="642">
        <v>0.75</v>
      </c>
      <c r="Q119" s="630">
        <v>30</v>
      </c>
    </row>
    <row r="120" spans="1:17" ht="14.4" customHeight="1" x14ac:dyDescent="0.3">
      <c r="A120" s="625" t="s">
        <v>6840</v>
      </c>
      <c r="B120" s="626" t="s">
        <v>6841</v>
      </c>
      <c r="C120" s="626" t="s">
        <v>5377</v>
      </c>
      <c r="D120" s="626" t="s">
        <v>6912</v>
      </c>
      <c r="E120" s="626" t="s">
        <v>6913</v>
      </c>
      <c r="F120" s="629">
        <v>132</v>
      </c>
      <c r="G120" s="629">
        <v>11088</v>
      </c>
      <c r="H120" s="629">
        <v>1</v>
      </c>
      <c r="I120" s="629">
        <v>84</v>
      </c>
      <c r="J120" s="629">
        <v>186</v>
      </c>
      <c r="K120" s="629">
        <v>15624</v>
      </c>
      <c r="L120" s="629">
        <v>1.4090909090909092</v>
      </c>
      <c r="M120" s="629">
        <v>84</v>
      </c>
      <c r="N120" s="629">
        <v>133</v>
      </c>
      <c r="O120" s="629">
        <v>11172</v>
      </c>
      <c r="P120" s="642">
        <v>1.0075757575757576</v>
      </c>
      <c r="Q120" s="630">
        <v>84</v>
      </c>
    </row>
    <row r="121" spans="1:17" ht="14.4" customHeight="1" x14ac:dyDescent="0.3">
      <c r="A121" s="625" t="s">
        <v>6840</v>
      </c>
      <c r="B121" s="626" t="s">
        <v>6841</v>
      </c>
      <c r="C121" s="626" t="s">
        <v>5377</v>
      </c>
      <c r="D121" s="626" t="s">
        <v>6914</v>
      </c>
      <c r="E121" s="626" t="s">
        <v>6915</v>
      </c>
      <c r="F121" s="629">
        <v>1</v>
      </c>
      <c r="G121" s="629">
        <v>172</v>
      </c>
      <c r="H121" s="629">
        <v>1</v>
      </c>
      <c r="I121" s="629">
        <v>172</v>
      </c>
      <c r="J121" s="629">
        <v>1</v>
      </c>
      <c r="K121" s="629">
        <v>172</v>
      </c>
      <c r="L121" s="629">
        <v>1</v>
      </c>
      <c r="M121" s="629">
        <v>172</v>
      </c>
      <c r="N121" s="629"/>
      <c r="O121" s="629"/>
      <c r="P121" s="642"/>
      <c r="Q121" s="630"/>
    </row>
    <row r="122" spans="1:17" ht="14.4" customHeight="1" x14ac:dyDescent="0.3">
      <c r="A122" s="625" t="s">
        <v>6840</v>
      </c>
      <c r="B122" s="626" t="s">
        <v>6841</v>
      </c>
      <c r="C122" s="626" t="s">
        <v>5377</v>
      </c>
      <c r="D122" s="626" t="s">
        <v>6916</v>
      </c>
      <c r="E122" s="626" t="s">
        <v>6917</v>
      </c>
      <c r="F122" s="629">
        <v>17</v>
      </c>
      <c r="G122" s="629">
        <v>391</v>
      </c>
      <c r="H122" s="629">
        <v>1</v>
      </c>
      <c r="I122" s="629">
        <v>23</v>
      </c>
      <c r="J122" s="629">
        <v>27</v>
      </c>
      <c r="K122" s="629">
        <v>621</v>
      </c>
      <c r="L122" s="629">
        <v>1.588235294117647</v>
      </c>
      <c r="M122" s="629">
        <v>23</v>
      </c>
      <c r="N122" s="629">
        <v>19</v>
      </c>
      <c r="O122" s="629">
        <v>437</v>
      </c>
      <c r="P122" s="642">
        <v>1.1176470588235294</v>
      </c>
      <c r="Q122" s="630">
        <v>23</v>
      </c>
    </row>
    <row r="123" spans="1:17" ht="14.4" customHeight="1" x14ac:dyDescent="0.3">
      <c r="A123" s="625" t="s">
        <v>6840</v>
      </c>
      <c r="B123" s="626" t="s">
        <v>6841</v>
      </c>
      <c r="C123" s="626" t="s">
        <v>5377</v>
      </c>
      <c r="D123" s="626" t="s">
        <v>6918</v>
      </c>
      <c r="E123" s="626" t="s">
        <v>6919</v>
      </c>
      <c r="F123" s="629">
        <v>2</v>
      </c>
      <c r="G123" s="629">
        <v>38</v>
      </c>
      <c r="H123" s="629">
        <v>1</v>
      </c>
      <c r="I123" s="629">
        <v>19</v>
      </c>
      <c r="J123" s="629">
        <v>1</v>
      </c>
      <c r="K123" s="629">
        <v>19</v>
      </c>
      <c r="L123" s="629">
        <v>0.5</v>
      </c>
      <c r="M123" s="629">
        <v>19</v>
      </c>
      <c r="N123" s="629"/>
      <c r="O123" s="629"/>
      <c r="P123" s="642"/>
      <c r="Q123" s="630"/>
    </row>
    <row r="124" spans="1:17" ht="14.4" customHeight="1" x14ac:dyDescent="0.3">
      <c r="A124" s="625" t="s">
        <v>6840</v>
      </c>
      <c r="B124" s="626" t="s">
        <v>6841</v>
      </c>
      <c r="C124" s="626" t="s">
        <v>5377</v>
      </c>
      <c r="D124" s="626" t="s">
        <v>6920</v>
      </c>
      <c r="E124" s="626" t="s">
        <v>6921</v>
      </c>
      <c r="F124" s="629">
        <v>25</v>
      </c>
      <c r="G124" s="629">
        <v>375</v>
      </c>
      <c r="H124" s="629">
        <v>1</v>
      </c>
      <c r="I124" s="629">
        <v>15</v>
      </c>
      <c r="J124" s="629">
        <v>43</v>
      </c>
      <c r="K124" s="629">
        <v>645</v>
      </c>
      <c r="L124" s="629">
        <v>1.72</v>
      </c>
      <c r="M124" s="629">
        <v>15</v>
      </c>
      <c r="N124" s="629">
        <v>37</v>
      </c>
      <c r="O124" s="629">
        <v>555</v>
      </c>
      <c r="P124" s="642">
        <v>1.48</v>
      </c>
      <c r="Q124" s="630">
        <v>15</v>
      </c>
    </row>
    <row r="125" spans="1:17" ht="14.4" customHeight="1" x14ac:dyDescent="0.3">
      <c r="A125" s="625" t="s">
        <v>6840</v>
      </c>
      <c r="B125" s="626" t="s">
        <v>6841</v>
      </c>
      <c r="C125" s="626" t="s">
        <v>5377</v>
      </c>
      <c r="D125" s="626" t="s">
        <v>6922</v>
      </c>
      <c r="E125" s="626" t="s">
        <v>6923</v>
      </c>
      <c r="F125" s="629"/>
      <c r="G125" s="629"/>
      <c r="H125" s="629"/>
      <c r="I125" s="629"/>
      <c r="J125" s="629"/>
      <c r="K125" s="629"/>
      <c r="L125" s="629"/>
      <c r="M125" s="629"/>
      <c r="N125" s="629">
        <v>1</v>
      </c>
      <c r="O125" s="629">
        <v>310</v>
      </c>
      <c r="P125" s="642"/>
      <c r="Q125" s="630">
        <v>310</v>
      </c>
    </row>
    <row r="126" spans="1:17" ht="14.4" customHeight="1" x14ac:dyDescent="0.3">
      <c r="A126" s="625" t="s">
        <v>6840</v>
      </c>
      <c r="B126" s="626" t="s">
        <v>6841</v>
      </c>
      <c r="C126" s="626" t="s">
        <v>5377</v>
      </c>
      <c r="D126" s="626" t="s">
        <v>6924</v>
      </c>
      <c r="E126" s="626" t="s">
        <v>6925</v>
      </c>
      <c r="F126" s="629"/>
      <c r="G126" s="629"/>
      <c r="H126" s="629"/>
      <c r="I126" s="629"/>
      <c r="J126" s="629">
        <v>3</v>
      </c>
      <c r="K126" s="629">
        <v>558</v>
      </c>
      <c r="L126" s="629"/>
      <c r="M126" s="629">
        <v>186</v>
      </c>
      <c r="N126" s="629"/>
      <c r="O126" s="629"/>
      <c r="P126" s="642"/>
      <c r="Q126" s="630"/>
    </row>
    <row r="127" spans="1:17" ht="14.4" customHeight="1" x14ac:dyDescent="0.3">
      <c r="A127" s="625" t="s">
        <v>6840</v>
      </c>
      <c r="B127" s="626" t="s">
        <v>6841</v>
      </c>
      <c r="C127" s="626" t="s">
        <v>5377</v>
      </c>
      <c r="D127" s="626" t="s">
        <v>6926</v>
      </c>
      <c r="E127" s="626" t="s">
        <v>6927</v>
      </c>
      <c r="F127" s="629">
        <v>68</v>
      </c>
      <c r="G127" s="629">
        <v>1292</v>
      </c>
      <c r="H127" s="629">
        <v>1</v>
      </c>
      <c r="I127" s="629">
        <v>19</v>
      </c>
      <c r="J127" s="629">
        <v>130</v>
      </c>
      <c r="K127" s="629">
        <v>2470</v>
      </c>
      <c r="L127" s="629">
        <v>1.911764705882353</v>
      </c>
      <c r="M127" s="629">
        <v>19</v>
      </c>
      <c r="N127" s="629">
        <v>155</v>
      </c>
      <c r="O127" s="629">
        <v>2945</v>
      </c>
      <c r="P127" s="642">
        <v>2.2794117647058822</v>
      </c>
      <c r="Q127" s="630">
        <v>19</v>
      </c>
    </row>
    <row r="128" spans="1:17" ht="14.4" customHeight="1" x14ac:dyDescent="0.3">
      <c r="A128" s="625" t="s">
        <v>6840</v>
      </c>
      <c r="B128" s="626" t="s">
        <v>6841</v>
      </c>
      <c r="C128" s="626" t="s">
        <v>5377</v>
      </c>
      <c r="D128" s="626" t="s">
        <v>6928</v>
      </c>
      <c r="E128" s="626" t="s">
        <v>6929</v>
      </c>
      <c r="F128" s="629">
        <v>19</v>
      </c>
      <c r="G128" s="629">
        <v>3420</v>
      </c>
      <c r="H128" s="629">
        <v>1</v>
      </c>
      <c r="I128" s="629">
        <v>180</v>
      </c>
      <c r="J128" s="629">
        <v>17</v>
      </c>
      <c r="K128" s="629">
        <v>3060</v>
      </c>
      <c r="L128" s="629">
        <v>0.89473684210526316</v>
      </c>
      <c r="M128" s="629">
        <v>180</v>
      </c>
      <c r="N128" s="629">
        <v>25</v>
      </c>
      <c r="O128" s="629">
        <v>4525</v>
      </c>
      <c r="P128" s="642">
        <v>1.3230994152046784</v>
      </c>
      <c r="Q128" s="630">
        <v>181</v>
      </c>
    </row>
    <row r="129" spans="1:17" ht="14.4" customHeight="1" x14ac:dyDescent="0.3">
      <c r="A129" s="625" t="s">
        <v>6840</v>
      </c>
      <c r="B129" s="626" t="s">
        <v>6841</v>
      </c>
      <c r="C129" s="626" t="s">
        <v>5377</v>
      </c>
      <c r="D129" s="626" t="s">
        <v>6930</v>
      </c>
      <c r="E129" s="626" t="s">
        <v>6931</v>
      </c>
      <c r="F129" s="629">
        <v>68</v>
      </c>
      <c r="G129" s="629">
        <v>57800</v>
      </c>
      <c r="H129" s="629">
        <v>1</v>
      </c>
      <c r="I129" s="629">
        <v>850</v>
      </c>
      <c r="J129" s="629">
        <v>59</v>
      </c>
      <c r="K129" s="629">
        <v>50150</v>
      </c>
      <c r="L129" s="629">
        <v>0.86764705882352944</v>
      </c>
      <c r="M129" s="629">
        <v>850</v>
      </c>
      <c r="N129" s="629">
        <v>69</v>
      </c>
      <c r="O129" s="629">
        <v>58719</v>
      </c>
      <c r="P129" s="642">
        <v>1.0158996539792386</v>
      </c>
      <c r="Q129" s="630">
        <v>851</v>
      </c>
    </row>
    <row r="130" spans="1:17" ht="14.4" customHeight="1" x14ac:dyDescent="0.3">
      <c r="A130" s="625" t="s">
        <v>6840</v>
      </c>
      <c r="B130" s="626" t="s">
        <v>6841</v>
      </c>
      <c r="C130" s="626" t="s">
        <v>5377</v>
      </c>
      <c r="D130" s="626" t="s">
        <v>6932</v>
      </c>
      <c r="E130" s="626" t="s">
        <v>6933</v>
      </c>
      <c r="F130" s="629">
        <v>6</v>
      </c>
      <c r="G130" s="629">
        <v>2970</v>
      </c>
      <c r="H130" s="629">
        <v>1</v>
      </c>
      <c r="I130" s="629">
        <v>495</v>
      </c>
      <c r="J130" s="629">
        <v>3</v>
      </c>
      <c r="K130" s="629">
        <v>1485</v>
      </c>
      <c r="L130" s="629">
        <v>0.5</v>
      </c>
      <c r="M130" s="629">
        <v>495</v>
      </c>
      <c r="N130" s="629">
        <v>9</v>
      </c>
      <c r="O130" s="629">
        <v>4455</v>
      </c>
      <c r="P130" s="642">
        <v>1.5</v>
      </c>
      <c r="Q130" s="630">
        <v>495</v>
      </c>
    </row>
    <row r="131" spans="1:17" ht="14.4" customHeight="1" x14ac:dyDescent="0.3">
      <c r="A131" s="625" t="s">
        <v>6840</v>
      </c>
      <c r="B131" s="626" t="s">
        <v>6841</v>
      </c>
      <c r="C131" s="626" t="s">
        <v>5377</v>
      </c>
      <c r="D131" s="626" t="s">
        <v>6934</v>
      </c>
      <c r="E131" s="626" t="s">
        <v>6935</v>
      </c>
      <c r="F131" s="629">
        <v>272</v>
      </c>
      <c r="G131" s="629">
        <v>268464</v>
      </c>
      <c r="H131" s="629">
        <v>1</v>
      </c>
      <c r="I131" s="629">
        <v>987</v>
      </c>
      <c r="J131" s="629">
        <v>292</v>
      </c>
      <c r="K131" s="629">
        <v>288204</v>
      </c>
      <c r="L131" s="629">
        <v>1.0735294117647058</v>
      </c>
      <c r="M131" s="629">
        <v>987</v>
      </c>
      <c r="N131" s="629">
        <v>345</v>
      </c>
      <c r="O131" s="629">
        <v>340515</v>
      </c>
      <c r="P131" s="642">
        <v>1.2683823529411764</v>
      </c>
      <c r="Q131" s="630">
        <v>987</v>
      </c>
    </row>
    <row r="132" spans="1:17" ht="14.4" customHeight="1" x14ac:dyDescent="0.3">
      <c r="A132" s="625" t="s">
        <v>6840</v>
      </c>
      <c r="B132" s="626" t="s">
        <v>6841</v>
      </c>
      <c r="C132" s="626" t="s">
        <v>5377</v>
      </c>
      <c r="D132" s="626" t="s">
        <v>6936</v>
      </c>
      <c r="E132" s="626" t="s">
        <v>6937</v>
      </c>
      <c r="F132" s="629"/>
      <c r="G132" s="629"/>
      <c r="H132" s="629"/>
      <c r="I132" s="629"/>
      <c r="J132" s="629">
        <v>5</v>
      </c>
      <c r="K132" s="629">
        <v>635</v>
      </c>
      <c r="L132" s="629"/>
      <c r="M132" s="629">
        <v>127</v>
      </c>
      <c r="N132" s="629">
        <v>2</v>
      </c>
      <c r="O132" s="629">
        <v>254</v>
      </c>
      <c r="P132" s="642"/>
      <c r="Q132" s="630">
        <v>127</v>
      </c>
    </row>
    <row r="133" spans="1:17" ht="14.4" customHeight="1" x14ac:dyDescent="0.3">
      <c r="A133" s="625" t="s">
        <v>6840</v>
      </c>
      <c r="B133" s="626" t="s">
        <v>6841</v>
      </c>
      <c r="C133" s="626" t="s">
        <v>5377</v>
      </c>
      <c r="D133" s="626" t="s">
        <v>6938</v>
      </c>
      <c r="E133" s="626" t="s">
        <v>6939</v>
      </c>
      <c r="F133" s="629">
        <v>262</v>
      </c>
      <c r="G133" s="629">
        <v>75980</v>
      </c>
      <c r="H133" s="629">
        <v>1</v>
      </c>
      <c r="I133" s="629">
        <v>290</v>
      </c>
      <c r="J133" s="629">
        <v>254</v>
      </c>
      <c r="K133" s="629">
        <v>73914</v>
      </c>
      <c r="L133" s="629">
        <v>0.97280863385101346</v>
      </c>
      <c r="M133" s="629">
        <v>291</v>
      </c>
      <c r="N133" s="629">
        <v>280</v>
      </c>
      <c r="O133" s="629">
        <v>81480</v>
      </c>
      <c r="P133" s="642">
        <v>1.072387470386944</v>
      </c>
      <c r="Q133" s="630">
        <v>291</v>
      </c>
    </row>
    <row r="134" spans="1:17" ht="14.4" customHeight="1" x14ac:dyDescent="0.3">
      <c r="A134" s="625" t="s">
        <v>6840</v>
      </c>
      <c r="B134" s="626" t="s">
        <v>6841</v>
      </c>
      <c r="C134" s="626" t="s">
        <v>5377</v>
      </c>
      <c r="D134" s="626" t="s">
        <v>6940</v>
      </c>
      <c r="E134" s="626" t="s">
        <v>6941</v>
      </c>
      <c r="F134" s="629">
        <v>6</v>
      </c>
      <c r="G134" s="629">
        <v>780</v>
      </c>
      <c r="H134" s="629">
        <v>1</v>
      </c>
      <c r="I134" s="629">
        <v>130</v>
      </c>
      <c r="J134" s="629">
        <v>8</v>
      </c>
      <c r="K134" s="629">
        <v>1040</v>
      </c>
      <c r="L134" s="629">
        <v>1.3333333333333333</v>
      </c>
      <c r="M134" s="629">
        <v>130</v>
      </c>
      <c r="N134" s="629">
        <v>4</v>
      </c>
      <c r="O134" s="629">
        <v>524</v>
      </c>
      <c r="P134" s="642">
        <v>0.67179487179487174</v>
      </c>
      <c r="Q134" s="630">
        <v>131</v>
      </c>
    </row>
    <row r="135" spans="1:17" ht="14.4" customHeight="1" x14ac:dyDescent="0.3">
      <c r="A135" s="625" t="s">
        <v>6840</v>
      </c>
      <c r="B135" s="626" t="s">
        <v>6841</v>
      </c>
      <c r="C135" s="626" t="s">
        <v>5377</v>
      </c>
      <c r="D135" s="626" t="s">
        <v>6942</v>
      </c>
      <c r="E135" s="626" t="s">
        <v>6943</v>
      </c>
      <c r="F135" s="629">
        <v>17</v>
      </c>
      <c r="G135" s="629">
        <v>3077</v>
      </c>
      <c r="H135" s="629">
        <v>1</v>
      </c>
      <c r="I135" s="629">
        <v>181</v>
      </c>
      <c r="J135" s="629">
        <v>16</v>
      </c>
      <c r="K135" s="629">
        <v>2896</v>
      </c>
      <c r="L135" s="629">
        <v>0.94117647058823528</v>
      </c>
      <c r="M135" s="629">
        <v>181</v>
      </c>
      <c r="N135" s="629">
        <v>25</v>
      </c>
      <c r="O135" s="629">
        <v>4550</v>
      </c>
      <c r="P135" s="642">
        <v>1.4787130321741957</v>
      </c>
      <c r="Q135" s="630">
        <v>182</v>
      </c>
    </row>
    <row r="136" spans="1:17" ht="14.4" customHeight="1" x14ac:dyDescent="0.3">
      <c r="A136" s="625" t="s">
        <v>6840</v>
      </c>
      <c r="B136" s="626" t="s">
        <v>6841</v>
      </c>
      <c r="C136" s="626" t="s">
        <v>5377</v>
      </c>
      <c r="D136" s="626" t="s">
        <v>6724</v>
      </c>
      <c r="E136" s="626" t="s">
        <v>6725</v>
      </c>
      <c r="F136" s="629">
        <v>11</v>
      </c>
      <c r="G136" s="629">
        <v>6149</v>
      </c>
      <c r="H136" s="629">
        <v>1</v>
      </c>
      <c r="I136" s="629">
        <v>559</v>
      </c>
      <c r="J136" s="629">
        <v>4</v>
      </c>
      <c r="K136" s="629">
        <v>2248</v>
      </c>
      <c r="L136" s="629">
        <v>0.36558790047162137</v>
      </c>
      <c r="M136" s="629">
        <v>562</v>
      </c>
      <c r="N136" s="629">
        <v>23</v>
      </c>
      <c r="O136" s="629">
        <v>12972</v>
      </c>
      <c r="P136" s="642">
        <v>2.1096113189136445</v>
      </c>
      <c r="Q136" s="630">
        <v>564</v>
      </c>
    </row>
    <row r="137" spans="1:17" ht="14.4" customHeight="1" x14ac:dyDescent="0.3">
      <c r="A137" s="625" t="s">
        <v>6840</v>
      </c>
      <c r="B137" s="626" t="s">
        <v>6841</v>
      </c>
      <c r="C137" s="626" t="s">
        <v>5377</v>
      </c>
      <c r="D137" s="626" t="s">
        <v>6944</v>
      </c>
      <c r="E137" s="626" t="s">
        <v>6945</v>
      </c>
      <c r="F137" s="629">
        <v>285</v>
      </c>
      <c r="G137" s="629">
        <v>10545</v>
      </c>
      <c r="H137" s="629">
        <v>1</v>
      </c>
      <c r="I137" s="629">
        <v>37</v>
      </c>
      <c r="J137" s="629">
        <v>310</v>
      </c>
      <c r="K137" s="629">
        <v>11470</v>
      </c>
      <c r="L137" s="629">
        <v>1.0877192982456141</v>
      </c>
      <c r="M137" s="629">
        <v>37</v>
      </c>
      <c r="N137" s="629">
        <v>232</v>
      </c>
      <c r="O137" s="629">
        <v>8584</v>
      </c>
      <c r="P137" s="642">
        <v>0.81403508771929822</v>
      </c>
      <c r="Q137" s="630">
        <v>37</v>
      </c>
    </row>
    <row r="138" spans="1:17" ht="14.4" customHeight="1" x14ac:dyDescent="0.3">
      <c r="A138" s="625" t="s">
        <v>6840</v>
      </c>
      <c r="B138" s="626" t="s">
        <v>6841</v>
      </c>
      <c r="C138" s="626" t="s">
        <v>5377</v>
      </c>
      <c r="D138" s="626" t="s">
        <v>6946</v>
      </c>
      <c r="E138" s="626" t="s">
        <v>6947</v>
      </c>
      <c r="F138" s="629">
        <v>2</v>
      </c>
      <c r="G138" s="629">
        <v>1298</v>
      </c>
      <c r="H138" s="629">
        <v>1</v>
      </c>
      <c r="I138" s="629">
        <v>649</v>
      </c>
      <c r="J138" s="629"/>
      <c r="K138" s="629"/>
      <c r="L138" s="629"/>
      <c r="M138" s="629"/>
      <c r="N138" s="629">
        <v>1</v>
      </c>
      <c r="O138" s="629">
        <v>649</v>
      </c>
      <c r="P138" s="642">
        <v>0.5</v>
      </c>
      <c r="Q138" s="630">
        <v>649</v>
      </c>
    </row>
    <row r="139" spans="1:17" ht="14.4" customHeight="1" x14ac:dyDescent="0.3">
      <c r="A139" s="625" t="s">
        <v>6840</v>
      </c>
      <c r="B139" s="626" t="s">
        <v>6841</v>
      </c>
      <c r="C139" s="626" t="s">
        <v>5377</v>
      </c>
      <c r="D139" s="626" t="s">
        <v>6948</v>
      </c>
      <c r="E139" s="626" t="s">
        <v>6949</v>
      </c>
      <c r="F139" s="629">
        <v>56</v>
      </c>
      <c r="G139" s="629">
        <v>1624</v>
      </c>
      <c r="H139" s="629">
        <v>1</v>
      </c>
      <c r="I139" s="629">
        <v>29</v>
      </c>
      <c r="J139" s="629">
        <v>67</v>
      </c>
      <c r="K139" s="629">
        <v>1943</v>
      </c>
      <c r="L139" s="629">
        <v>1.1964285714285714</v>
      </c>
      <c r="M139" s="629">
        <v>29</v>
      </c>
      <c r="N139" s="629">
        <v>84</v>
      </c>
      <c r="O139" s="629">
        <v>2436</v>
      </c>
      <c r="P139" s="642">
        <v>1.5</v>
      </c>
      <c r="Q139" s="630">
        <v>29</v>
      </c>
    </row>
    <row r="140" spans="1:17" ht="14.4" customHeight="1" x14ac:dyDescent="0.3">
      <c r="A140" s="625" t="s">
        <v>6840</v>
      </c>
      <c r="B140" s="626" t="s">
        <v>6841</v>
      </c>
      <c r="C140" s="626" t="s">
        <v>5377</v>
      </c>
      <c r="D140" s="626" t="s">
        <v>6950</v>
      </c>
      <c r="E140" s="626" t="s">
        <v>6951</v>
      </c>
      <c r="F140" s="629">
        <v>157</v>
      </c>
      <c r="G140" s="629">
        <v>3611</v>
      </c>
      <c r="H140" s="629">
        <v>1</v>
      </c>
      <c r="I140" s="629">
        <v>23</v>
      </c>
      <c r="J140" s="629">
        <v>156</v>
      </c>
      <c r="K140" s="629">
        <v>3588</v>
      </c>
      <c r="L140" s="629">
        <v>0.99363057324840764</v>
      </c>
      <c r="M140" s="629">
        <v>23</v>
      </c>
      <c r="N140" s="629">
        <v>136</v>
      </c>
      <c r="O140" s="629">
        <v>3128</v>
      </c>
      <c r="P140" s="642">
        <v>0.86624203821656054</v>
      </c>
      <c r="Q140" s="630">
        <v>23</v>
      </c>
    </row>
    <row r="141" spans="1:17" ht="14.4" customHeight="1" x14ac:dyDescent="0.3">
      <c r="A141" s="625" t="s">
        <v>6840</v>
      </c>
      <c r="B141" s="626" t="s">
        <v>6841</v>
      </c>
      <c r="C141" s="626" t="s">
        <v>5377</v>
      </c>
      <c r="D141" s="626" t="s">
        <v>6952</v>
      </c>
      <c r="E141" s="626" t="s">
        <v>6953</v>
      </c>
      <c r="F141" s="629">
        <v>6</v>
      </c>
      <c r="G141" s="629">
        <v>528</v>
      </c>
      <c r="H141" s="629">
        <v>1</v>
      </c>
      <c r="I141" s="629">
        <v>88</v>
      </c>
      <c r="J141" s="629">
        <v>11</v>
      </c>
      <c r="K141" s="629">
        <v>968</v>
      </c>
      <c r="L141" s="629">
        <v>1.8333333333333333</v>
      </c>
      <c r="M141" s="629">
        <v>88</v>
      </c>
      <c r="N141" s="629">
        <v>15</v>
      </c>
      <c r="O141" s="629">
        <v>1320</v>
      </c>
      <c r="P141" s="642">
        <v>2.5</v>
      </c>
      <c r="Q141" s="630">
        <v>88</v>
      </c>
    </row>
    <row r="142" spans="1:17" ht="14.4" customHeight="1" x14ac:dyDescent="0.3">
      <c r="A142" s="625" t="s">
        <v>6840</v>
      </c>
      <c r="B142" s="626" t="s">
        <v>6841</v>
      </c>
      <c r="C142" s="626" t="s">
        <v>5377</v>
      </c>
      <c r="D142" s="626" t="s">
        <v>6954</v>
      </c>
      <c r="E142" s="626" t="s">
        <v>6955</v>
      </c>
      <c r="F142" s="629"/>
      <c r="G142" s="629"/>
      <c r="H142" s="629"/>
      <c r="I142" s="629"/>
      <c r="J142" s="629">
        <v>3</v>
      </c>
      <c r="K142" s="629">
        <v>1182</v>
      </c>
      <c r="L142" s="629"/>
      <c r="M142" s="629">
        <v>394</v>
      </c>
      <c r="N142" s="629"/>
      <c r="O142" s="629"/>
      <c r="P142" s="642"/>
      <c r="Q142" s="630"/>
    </row>
    <row r="143" spans="1:17" ht="14.4" customHeight="1" x14ac:dyDescent="0.3">
      <c r="A143" s="625" t="s">
        <v>6840</v>
      </c>
      <c r="B143" s="626" t="s">
        <v>6841</v>
      </c>
      <c r="C143" s="626" t="s">
        <v>5377</v>
      </c>
      <c r="D143" s="626" t="s">
        <v>6956</v>
      </c>
      <c r="E143" s="626" t="s">
        <v>6957</v>
      </c>
      <c r="F143" s="629">
        <v>3</v>
      </c>
      <c r="G143" s="629">
        <v>186</v>
      </c>
      <c r="H143" s="629">
        <v>1</v>
      </c>
      <c r="I143" s="629">
        <v>62</v>
      </c>
      <c r="J143" s="629">
        <v>7</v>
      </c>
      <c r="K143" s="629">
        <v>434</v>
      </c>
      <c r="L143" s="629">
        <v>2.3333333333333335</v>
      </c>
      <c r="M143" s="629">
        <v>62</v>
      </c>
      <c r="N143" s="629">
        <v>1</v>
      </c>
      <c r="O143" s="629">
        <v>63</v>
      </c>
      <c r="P143" s="642">
        <v>0.33870967741935482</v>
      </c>
      <c r="Q143" s="630">
        <v>63</v>
      </c>
    </row>
    <row r="144" spans="1:17" ht="14.4" customHeight="1" x14ac:dyDescent="0.3">
      <c r="A144" s="625" t="s">
        <v>6840</v>
      </c>
      <c r="B144" s="626" t="s">
        <v>6841</v>
      </c>
      <c r="C144" s="626" t="s">
        <v>5377</v>
      </c>
      <c r="D144" s="626" t="s">
        <v>6958</v>
      </c>
      <c r="E144" s="626" t="s">
        <v>6959</v>
      </c>
      <c r="F144" s="629"/>
      <c r="G144" s="629"/>
      <c r="H144" s="629"/>
      <c r="I144" s="629"/>
      <c r="J144" s="629">
        <v>1</v>
      </c>
      <c r="K144" s="629">
        <v>78</v>
      </c>
      <c r="L144" s="629"/>
      <c r="M144" s="629">
        <v>78</v>
      </c>
      <c r="N144" s="629"/>
      <c r="O144" s="629"/>
      <c r="P144" s="642"/>
      <c r="Q144" s="630"/>
    </row>
    <row r="145" spans="1:17" ht="14.4" customHeight="1" x14ac:dyDescent="0.3">
      <c r="A145" s="625" t="s">
        <v>6840</v>
      </c>
      <c r="B145" s="626" t="s">
        <v>6841</v>
      </c>
      <c r="C145" s="626" t="s">
        <v>5377</v>
      </c>
      <c r="D145" s="626" t="s">
        <v>6960</v>
      </c>
      <c r="E145" s="626" t="s">
        <v>6961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586</v>
      </c>
      <c r="P145" s="642"/>
      <c r="Q145" s="630">
        <v>586</v>
      </c>
    </row>
    <row r="146" spans="1:17" ht="14.4" customHeight="1" x14ac:dyDescent="0.3">
      <c r="A146" s="625" t="s">
        <v>6840</v>
      </c>
      <c r="B146" s="626" t="s">
        <v>6841</v>
      </c>
      <c r="C146" s="626" t="s">
        <v>5377</v>
      </c>
      <c r="D146" s="626" t="s">
        <v>6962</v>
      </c>
      <c r="E146" s="626" t="s">
        <v>6963</v>
      </c>
      <c r="F146" s="629">
        <v>1598</v>
      </c>
      <c r="G146" s="629">
        <v>234906</v>
      </c>
      <c r="H146" s="629">
        <v>1</v>
      </c>
      <c r="I146" s="629">
        <v>147</v>
      </c>
      <c r="J146" s="629">
        <v>1810</v>
      </c>
      <c r="K146" s="629">
        <v>266070</v>
      </c>
      <c r="L146" s="629">
        <v>1.1326658322903629</v>
      </c>
      <c r="M146" s="629">
        <v>147</v>
      </c>
      <c r="N146" s="629">
        <v>1718</v>
      </c>
      <c r="O146" s="629">
        <v>252546</v>
      </c>
      <c r="P146" s="642">
        <v>1.0750938673341677</v>
      </c>
      <c r="Q146" s="630">
        <v>147</v>
      </c>
    </row>
    <row r="147" spans="1:17" ht="14.4" customHeight="1" x14ac:dyDescent="0.3">
      <c r="A147" s="625" t="s">
        <v>6840</v>
      </c>
      <c r="B147" s="626" t="s">
        <v>6841</v>
      </c>
      <c r="C147" s="626" t="s">
        <v>5377</v>
      </c>
      <c r="D147" s="626" t="s">
        <v>6964</v>
      </c>
      <c r="E147" s="626" t="s">
        <v>6965</v>
      </c>
      <c r="F147" s="629">
        <v>175</v>
      </c>
      <c r="G147" s="629">
        <v>4025</v>
      </c>
      <c r="H147" s="629">
        <v>1</v>
      </c>
      <c r="I147" s="629">
        <v>23</v>
      </c>
      <c r="J147" s="629">
        <v>253</v>
      </c>
      <c r="K147" s="629">
        <v>5819</v>
      </c>
      <c r="L147" s="629">
        <v>1.4457142857142857</v>
      </c>
      <c r="M147" s="629">
        <v>23</v>
      </c>
      <c r="N147" s="629">
        <v>147</v>
      </c>
      <c r="O147" s="629">
        <v>3381</v>
      </c>
      <c r="P147" s="642">
        <v>0.84</v>
      </c>
      <c r="Q147" s="630">
        <v>23</v>
      </c>
    </row>
    <row r="148" spans="1:17" ht="14.4" customHeight="1" x14ac:dyDescent="0.3">
      <c r="A148" s="625" t="s">
        <v>6840</v>
      </c>
      <c r="B148" s="626" t="s">
        <v>6841</v>
      </c>
      <c r="C148" s="626" t="s">
        <v>5377</v>
      </c>
      <c r="D148" s="626" t="s">
        <v>6966</v>
      </c>
      <c r="E148" s="626" t="s">
        <v>6967</v>
      </c>
      <c r="F148" s="629">
        <v>20</v>
      </c>
      <c r="G148" s="629">
        <v>660</v>
      </c>
      <c r="H148" s="629">
        <v>1</v>
      </c>
      <c r="I148" s="629">
        <v>33</v>
      </c>
      <c r="J148" s="629">
        <v>36</v>
      </c>
      <c r="K148" s="629">
        <v>1188</v>
      </c>
      <c r="L148" s="629">
        <v>1.8</v>
      </c>
      <c r="M148" s="629">
        <v>33</v>
      </c>
      <c r="N148" s="629">
        <v>38</v>
      </c>
      <c r="O148" s="629">
        <v>1254</v>
      </c>
      <c r="P148" s="642">
        <v>1.9</v>
      </c>
      <c r="Q148" s="630">
        <v>33</v>
      </c>
    </row>
    <row r="149" spans="1:17" ht="14.4" customHeight="1" x14ac:dyDescent="0.3">
      <c r="A149" s="625" t="s">
        <v>6840</v>
      </c>
      <c r="B149" s="626" t="s">
        <v>6841</v>
      </c>
      <c r="C149" s="626" t="s">
        <v>5377</v>
      </c>
      <c r="D149" s="626" t="s">
        <v>6968</v>
      </c>
      <c r="E149" s="626" t="s">
        <v>6969</v>
      </c>
      <c r="F149" s="629">
        <v>18</v>
      </c>
      <c r="G149" s="629">
        <v>468</v>
      </c>
      <c r="H149" s="629">
        <v>1</v>
      </c>
      <c r="I149" s="629">
        <v>26</v>
      </c>
      <c r="J149" s="629">
        <v>17</v>
      </c>
      <c r="K149" s="629">
        <v>442</v>
      </c>
      <c r="L149" s="629">
        <v>0.94444444444444442</v>
      </c>
      <c r="M149" s="629">
        <v>26</v>
      </c>
      <c r="N149" s="629">
        <v>7</v>
      </c>
      <c r="O149" s="629">
        <v>182</v>
      </c>
      <c r="P149" s="642">
        <v>0.3888888888888889</v>
      </c>
      <c r="Q149" s="630">
        <v>26</v>
      </c>
    </row>
    <row r="150" spans="1:17" ht="14.4" customHeight="1" x14ac:dyDescent="0.3">
      <c r="A150" s="625" t="s">
        <v>6840</v>
      </c>
      <c r="B150" s="626" t="s">
        <v>6841</v>
      </c>
      <c r="C150" s="626" t="s">
        <v>5377</v>
      </c>
      <c r="D150" s="626" t="s">
        <v>6970</v>
      </c>
      <c r="E150" s="626" t="s">
        <v>6971</v>
      </c>
      <c r="F150" s="629">
        <v>22</v>
      </c>
      <c r="G150" s="629">
        <v>1804</v>
      </c>
      <c r="H150" s="629">
        <v>1</v>
      </c>
      <c r="I150" s="629">
        <v>82</v>
      </c>
      <c r="J150" s="629">
        <v>22</v>
      </c>
      <c r="K150" s="629">
        <v>1804</v>
      </c>
      <c r="L150" s="629">
        <v>1</v>
      </c>
      <c r="M150" s="629">
        <v>82</v>
      </c>
      <c r="N150" s="629">
        <v>24</v>
      </c>
      <c r="O150" s="629">
        <v>1968</v>
      </c>
      <c r="P150" s="642">
        <v>1.0909090909090908</v>
      </c>
      <c r="Q150" s="630">
        <v>82</v>
      </c>
    </row>
    <row r="151" spans="1:17" ht="14.4" customHeight="1" x14ac:dyDescent="0.3">
      <c r="A151" s="625" t="s">
        <v>6840</v>
      </c>
      <c r="B151" s="626" t="s">
        <v>6841</v>
      </c>
      <c r="C151" s="626" t="s">
        <v>5377</v>
      </c>
      <c r="D151" s="626" t="s">
        <v>6972</v>
      </c>
      <c r="E151" s="626" t="s">
        <v>6973</v>
      </c>
      <c r="F151" s="629">
        <v>2</v>
      </c>
      <c r="G151" s="629">
        <v>410</v>
      </c>
      <c r="H151" s="629">
        <v>1</v>
      </c>
      <c r="I151" s="629">
        <v>205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6840</v>
      </c>
      <c r="B152" s="626" t="s">
        <v>6841</v>
      </c>
      <c r="C152" s="626" t="s">
        <v>5377</v>
      </c>
      <c r="D152" s="626" t="s">
        <v>6974</v>
      </c>
      <c r="E152" s="626" t="s">
        <v>6975</v>
      </c>
      <c r="F152" s="629"/>
      <c r="G152" s="629"/>
      <c r="H152" s="629"/>
      <c r="I152" s="629"/>
      <c r="J152" s="629">
        <v>1</v>
      </c>
      <c r="K152" s="629">
        <v>236</v>
      </c>
      <c r="L152" s="629"/>
      <c r="M152" s="629">
        <v>236</v>
      </c>
      <c r="N152" s="629">
        <v>1</v>
      </c>
      <c r="O152" s="629">
        <v>236</v>
      </c>
      <c r="P152" s="642"/>
      <c r="Q152" s="630">
        <v>236</v>
      </c>
    </row>
    <row r="153" spans="1:17" ht="14.4" customHeight="1" x14ac:dyDescent="0.3">
      <c r="A153" s="625" t="s">
        <v>6840</v>
      </c>
      <c r="B153" s="626" t="s">
        <v>6841</v>
      </c>
      <c r="C153" s="626" t="s">
        <v>5377</v>
      </c>
      <c r="D153" s="626" t="s">
        <v>6976</v>
      </c>
      <c r="E153" s="626" t="s">
        <v>6977</v>
      </c>
      <c r="F153" s="629">
        <v>7055</v>
      </c>
      <c r="G153" s="629">
        <v>430355</v>
      </c>
      <c r="H153" s="629">
        <v>1</v>
      </c>
      <c r="I153" s="629">
        <v>61</v>
      </c>
      <c r="J153" s="629">
        <v>10170</v>
      </c>
      <c r="K153" s="629">
        <v>620370</v>
      </c>
      <c r="L153" s="629">
        <v>1.4415308291991495</v>
      </c>
      <c r="M153" s="629">
        <v>61</v>
      </c>
      <c r="N153" s="629">
        <v>9880</v>
      </c>
      <c r="O153" s="629">
        <v>602680</v>
      </c>
      <c r="P153" s="642">
        <v>1.4004252303330971</v>
      </c>
      <c r="Q153" s="630">
        <v>61</v>
      </c>
    </row>
    <row r="154" spans="1:17" ht="14.4" customHeight="1" x14ac:dyDescent="0.3">
      <c r="A154" s="625" t="s">
        <v>6840</v>
      </c>
      <c r="B154" s="626" t="s">
        <v>6841</v>
      </c>
      <c r="C154" s="626" t="s">
        <v>5377</v>
      </c>
      <c r="D154" s="626" t="s">
        <v>6978</v>
      </c>
      <c r="E154" s="626" t="s">
        <v>6979</v>
      </c>
      <c r="F154" s="629">
        <v>14</v>
      </c>
      <c r="G154" s="629">
        <v>2464</v>
      </c>
      <c r="H154" s="629">
        <v>1</v>
      </c>
      <c r="I154" s="629">
        <v>176</v>
      </c>
      <c r="J154" s="629">
        <v>21</v>
      </c>
      <c r="K154" s="629">
        <v>3696</v>
      </c>
      <c r="L154" s="629">
        <v>1.5</v>
      </c>
      <c r="M154" s="629">
        <v>176</v>
      </c>
      <c r="N154" s="629">
        <v>15</v>
      </c>
      <c r="O154" s="629">
        <v>2640</v>
      </c>
      <c r="P154" s="642">
        <v>1.0714285714285714</v>
      </c>
      <c r="Q154" s="630">
        <v>176</v>
      </c>
    </row>
    <row r="155" spans="1:17" ht="14.4" customHeight="1" x14ac:dyDescent="0.3">
      <c r="A155" s="625" t="s">
        <v>6840</v>
      </c>
      <c r="B155" s="626" t="s">
        <v>6841</v>
      </c>
      <c r="C155" s="626" t="s">
        <v>5377</v>
      </c>
      <c r="D155" s="626" t="s">
        <v>6980</v>
      </c>
      <c r="E155" s="626" t="s">
        <v>6981</v>
      </c>
      <c r="F155" s="629">
        <v>7254</v>
      </c>
      <c r="G155" s="629">
        <v>210366</v>
      </c>
      <c r="H155" s="629">
        <v>1</v>
      </c>
      <c r="I155" s="629">
        <v>29</v>
      </c>
      <c r="J155" s="629">
        <v>10383</v>
      </c>
      <c r="K155" s="629">
        <v>301107</v>
      </c>
      <c r="L155" s="629">
        <v>1.4313482216708022</v>
      </c>
      <c r="M155" s="629">
        <v>29</v>
      </c>
      <c r="N155" s="629">
        <v>10162</v>
      </c>
      <c r="O155" s="629">
        <v>294698</v>
      </c>
      <c r="P155" s="642">
        <v>1.4008822718500138</v>
      </c>
      <c r="Q155" s="630">
        <v>29</v>
      </c>
    </row>
    <row r="156" spans="1:17" ht="14.4" customHeight="1" x14ac:dyDescent="0.3">
      <c r="A156" s="625" t="s">
        <v>6840</v>
      </c>
      <c r="B156" s="626" t="s">
        <v>6841</v>
      </c>
      <c r="C156" s="626" t="s">
        <v>5377</v>
      </c>
      <c r="D156" s="626" t="s">
        <v>6982</v>
      </c>
      <c r="E156" s="626" t="s">
        <v>6983</v>
      </c>
      <c r="F156" s="629"/>
      <c r="G156" s="629"/>
      <c r="H156" s="629"/>
      <c r="I156" s="629"/>
      <c r="J156" s="629"/>
      <c r="K156" s="629"/>
      <c r="L156" s="629"/>
      <c r="M156" s="629"/>
      <c r="N156" s="629">
        <v>1</v>
      </c>
      <c r="O156" s="629">
        <v>526</v>
      </c>
      <c r="P156" s="642"/>
      <c r="Q156" s="630">
        <v>526</v>
      </c>
    </row>
    <row r="157" spans="1:17" ht="14.4" customHeight="1" x14ac:dyDescent="0.3">
      <c r="A157" s="625" t="s">
        <v>6840</v>
      </c>
      <c r="B157" s="626" t="s">
        <v>6841</v>
      </c>
      <c r="C157" s="626" t="s">
        <v>5377</v>
      </c>
      <c r="D157" s="626" t="s">
        <v>6984</v>
      </c>
      <c r="E157" s="626" t="s">
        <v>6985</v>
      </c>
      <c r="F157" s="629">
        <v>3</v>
      </c>
      <c r="G157" s="629">
        <v>63</v>
      </c>
      <c r="H157" s="629">
        <v>1</v>
      </c>
      <c r="I157" s="629">
        <v>21</v>
      </c>
      <c r="J157" s="629">
        <v>4</v>
      </c>
      <c r="K157" s="629">
        <v>84</v>
      </c>
      <c r="L157" s="629">
        <v>1.3333333333333333</v>
      </c>
      <c r="M157" s="629">
        <v>21</v>
      </c>
      <c r="N157" s="629">
        <v>3</v>
      </c>
      <c r="O157" s="629">
        <v>63</v>
      </c>
      <c r="P157" s="642">
        <v>1</v>
      </c>
      <c r="Q157" s="630">
        <v>21</v>
      </c>
    </row>
    <row r="158" spans="1:17" ht="14.4" customHeight="1" x14ac:dyDescent="0.3">
      <c r="A158" s="625" t="s">
        <v>6840</v>
      </c>
      <c r="B158" s="626" t="s">
        <v>6841</v>
      </c>
      <c r="C158" s="626" t="s">
        <v>5377</v>
      </c>
      <c r="D158" s="626" t="s">
        <v>6986</v>
      </c>
      <c r="E158" s="626" t="s">
        <v>6987</v>
      </c>
      <c r="F158" s="629"/>
      <c r="G158" s="629"/>
      <c r="H158" s="629"/>
      <c r="I158" s="629"/>
      <c r="J158" s="629"/>
      <c r="K158" s="629"/>
      <c r="L158" s="629"/>
      <c r="M158" s="629"/>
      <c r="N158" s="629">
        <v>1</v>
      </c>
      <c r="O158" s="629">
        <v>308</v>
      </c>
      <c r="P158" s="642"/>
      <c r="Q158" s="630">
        <v>308</v>
      </c>
    </row>
    <row r="159" spans="1:17" ht="14.4" customHeight="1" x14ac:dyDescent="0.3">
      <c r="A159" s="625" t="s">
        <v>6840</v>
      </c>
      <c r="B159" s="626" t="s">
        <v>6841</v>
      </c>
      <c r="C159" s="626" t="s">
        <v>5377</v>
      </c>
      <c r="D159" s="626" t="s">
        <v>6988</v>
      </c>
      <c r="E159" s="626" t="s">
        <v>6989</v>
      </c>
      <c r="F159" s="629">
        <v>2</v>
      </c>
      <c r="G159" s="629">
        <v>696</v>
      </c>
      <c r="H159" s="629">
        <v>1</v>
      </c>
      <c r="I159" s="629">
        <v>348</v>
      </c>
      <c r="J159" s="629">
        <v>2</v>
      </c>
      <c r="K159" s="629">
        <v>698</v>
      </c>
      <c r="L159" s="629">
        <v>1.0028735632183907</v>
      </c>
      <c r="M159" s="629">
        <v>349</v>
      </c>
      <c r="N159" s="629">
        <v>1</v>
      </c>
      <c r="O159" s="629">
        <v>349</v>
      </c>
      <c r="P159" s="642">
        <v>0.50143678160919536</v>
      </c>
      <c r="Q159" s="630">
        <v>349</v>
      </c>
    </row>
    <row r="160" spans="1:17" ht="14.4" customHeight="1" x14ac:dyDescent="0.3">
      <c r="A160" s="625" t="s">
        <v>6840</v>
      </c>
      <c r="B160" s="626" t="s">
        <v>6841</v>
      </c>
      <c r="C160" s="626" t="s">
        <v>5377</v>
      </c>
      <c r="D160" s="626" t="s">
        <v>6990</v>
      </c>
      <c r="E160" s="626" t="s">
        <v>6991</v>
      </c>
      <c r="F160" s="629"/>
      <c r="G160" s="629"/>
      <c r="H160" s="629"/>
      <c r="I160" s="629"/>
      <c r="J160" s="629">
        <v>9</v>
      </c>
      <c r="K160" s="629">
        <v>1494</v>
      </c>
      <c r="L160" s="629"/>
      <c r="M160" s="629">
        <v>166</v>
      </c>
      <c r="N160" s="629">
        <v>4</v>
      </c>
      <c r="O160" s="629">
        <v>664</v>
      </c>
      <c r="P160" s="642"/>
      <c r="Q160" s="630">
        <v>166</v>
      </c>
    </row>
    <row r="161" spans="1:17" ht="14.4" customHeight="1" x14ac:dyDescent="0.3">
      <c r="A161" s="625" t="s">
        <v>6840</v>
      </c>
      <c r="B161" s="626" t="s">
        <v>6841</v>
      </c>
      <c r="C161" s="626" t="s">
        <v>5377</v>
      </c>
      <c r="D161" s="626" t="s">
        <v>6992</v>
      </c>
      <c r="E161" s="626" t="s">
        <v>6993</v>
      </c>
      <c r="F161" s="629">
        <v>59</v>
      </c>
      <c r="G161" s="629">
        <v>1003</v>
      </c>
      <c r="H161" s="629">
        <v>1</v>
      </c>
      <c r="I161" s="629">
        <v>17</v>
      </c>
      <c r="J161" s="629">
        <v>47</v>
      </c>
      <c r="K161" s="629">
        <v>799</v>
      </c>
      <c r="L161" s="629">
        <v>0.79661016949152541</v>
      </c>
      <c r="M161" s="629">
        <v>17</v>
      </c>
      <c r="N161" s="629">
        <v>19</v>
      </c>
      <c r="O161" s="629">
        <v>323</v>
      </c>
      <c r="P161" s="642">
        <v>0.32203389830508472</v>
      </c>
      <c r="Q161" s="630">
        <v>17</v>
      </c>
    </row>
    <row r="162" spans="1:17" ht="14.4" customHeight="1" x14ac:dyDescent="0.3">
      <c r="A162" s="625" t="s">
        <v>6840</v>
      </c>
      <c r="B162" s="626" t="s">
        <v>6841</v>
      </c>
      <c r="C162" s="626" t="s">
        <v>5377</v>
      </c>
      <c r="D162" s="626" t="s">
        <v>6994</v>
      </c>
      <c r="E162" s="626" t="s">
        <v>6995</v>
      </c>
      <c r="F162" s="629">
        <v>129</v>
      </c>
      <c r="G162" s="629">
        <v>3354</v>
      </c>
      <c r="H162" s="629">
        <v>1</v>
      </c>
      <c r="I162" s="629">
        <v>26</v>
      </c>
      <c r="J162" s="629">
        <v>138</v>
      </c>
      <c r="K162" s="629">
        <v>3588</v>
      </c>
      <c r="L162" s="629">
        <v>1.069767441860465</v>
      </c>
      <c r="M162" s="629">
        <v>26</v>
      </c>
      <c r="N162" s="629">
        <v>156</v>
      </c>
      <c r="O162" s="629">
        <v>4056</v>
      </c>
      <c r="P162" s="642">
        <v>1.2093023255813953</v>
      </c>
      <c r="Q162" s="630">
        <v>26</v>
      </c>
    </row>
    <row r="163" spans="1:17" ht="14.4" customHeight="1" x14ac:dyDescent="0.3">
      <c r="A163" s="625" t="s">
        <v>6840</v>
      </c>
      <c r="B163" s="626" t="s">
        <v>6841</v>
      </c>
      <c r="C163" s="626" t="s">
        <v>5377</v>
      </c>
      <c r="D163" s="626" t="s">
        <v>6996</v>
      </c>
      <c r="E163" s="626" t="s">
        <v>6997</v>
      </c>
      <c r="F163" s="629">
        <v>7245</v>
      </c>
      <c r="G163" s="629">
        <v>210105</v>
      </c>
      <c r="H163" s="629">
        <v>1</v>
      </c>
      <c r="I163" s="629">
        <v>29</v>
      </c>
      <c r="J163" s="629">
        <v>10323</v>
      </c>
      <c r="K163" s="629">
        <v>299367</v>
      </c>
      <c r="L163" s="629">
        <v>1.4248447204968944</v>
      </c>
      <c r="M163" s="629">
        <v>29</v>
      </c>
      <c r="N163" s="629">
        <v>10108</v>
      </c>
      <c r="O163" s="629">
        <v>293132</v>
      </c>
      <c r="P163" s="642">
        <v>1.3951690821256038</v>
      </c>
      <c r="Q163" s="630">
        <v>29</v>
      </c>
    </row>
    <row r="164" spans="1:17" ht="14.4" customHeight="1" x14ac:dyDescent="0.3">
      <c r="A164" s="625" t="s">
        <v>6840</v>
      </c>
      <c r="B164" s="626" t="s">
        <v>6841</v>
      </c>
      <c r="C164" s="626" t="s">
        <v>5377</v>
      </c>
      <c r="D164" s="626" t="s">
        <v>6998</v>
      </c>
      <c r="E164" s="626" t="s">
        <v>6999</v>
      </c>
      <c r="F164" s="629">
        <v>222</v>
      </c>
      <c r="G164" s="629">
        <v>5994</v>
      </c>
      <c r="H164" s="629">
        <v>1</v>
      </c>
      <c r="I164" s="629">
        <v>27</v>
      </c>
      <c r="J164" s="629">
        <v>267</v>
      </c>
      <c r="K164" s="629">
        <v>7209</v>
      </c>
      <c r="L164" s="629">
        <v>1.2027027027027026</v>
      </c>
      <c r="M164" s="629">
        <v>27</v>
      </c>
      <c r="N164" s="629">
        <v>246</v>
      </c>
      <c r="O164" s="629">
        <v>6642</v>
      </c>
      <c r="P164" s="642">
        <v>1.1081081081081081</v>
      </c>
      <c r="Q164" s="630">
        <v>27</v>
      </c>
    </row>
    <row r="165" spans="1:17" ht="14.4" customHeight="1" x14ac:dyDescent="0.3">
      <c r="A165" s="625" t="s">
        <v>6840</v>
      </c>
      <c r="B165" s="626" t="s">
        <v>6841</v>
      </c>
      <c r="C165" s="626" t="s">
        <v>5377</v>
      </c>
      <c r="D165" s="626" t="s">
        <v>7000</v>
      </c>
      <c r="E165" s="626" t="s">
        <v>7001</v>
      </c>
      <c r="F165" s="629">
        <v>20</v>
      </c>
      <c r="G165" s="629">
        <v>900</v>
      </c>
      <c r="H165" s="629">
        <v>1</v>
      </c>
      <c r="I165" s="629">
        <v>45</v>
      </c>
      <c r="J165" s="629">
        <v>17</v>
      </c>
      <c r="K165" s="629">
        <v>765</v>
      </c>
      <c r="L165" s="629">
        <v>0.85</v>
      </c>
      <c r="M165" s="629">
        <v>45</v>
      </c>
      <c r="N165" s="629">
        <v>12</v>
      </c>
      <c r="O165" s="629">
        <v>540</v>
      </c>
      <c r="P165" s="642">
        <v>0.6</v>
      </c>
      <c r="Q165" s="630">
        <v>45</v>
      </c>
    </row>
    <row r="166" spans="1:17" ht="14.4" customHeight="1" x14ac:dyDescent="0.3">
      <c r="A166" s="625" t="s">
        <v>6840</v>
      </c>
      <c r="B166" s="626" t="s">
        <v>6841</v>
      </c>
      <c r="C166" s="626" t="s">
        <v>5377</v>
      </c>
      <c r="D166" s="626" t="s">
        <v>7002</v>
      </c>
      <c r="E166" s="626" t="s">
        <v>7003</v>
      </c>
      <c r="F166" s="629">
        <v>31</v>
      </c>
      <c r="G166" s="629">
        <v>1922</v>
      </c>
      <c r="H166" s="629">
        <v>1</v>
      </c>
      <c r="I166" s="629">
        <v>62</v>
      </c>
      <c r="J166" s="629">
        <v>21</v>
      </c>
      <c r="K166" s="629">
        <v>1302</v>
      </c>
      <c r="L166" s="629">
        <v>0.67741935483870963</v>
      </c>
      <c r="M166" s="629">
        <v>62</v>
      </c>
      <c r="N166" s="629">
        <v>14</v>
      </c>
      <c r="O166" s="629">
        <v>868</v>
      </c>
      <c r="P166" s="642">
        <v>0.45161290322580644</v>
      </c>
      <c r="Q166" s="630">
        <v>62</v>
      </c>
    </row>
    <row r="167" spans="1:17" ht="14.4" customHeight="1" x14ac:dyDescent="0.3">
      <c r="A167" s="625" t="s">
        <v>6840</v>
      </c>
      <c r="B167" s="626" t="s">
        <v>6841</v>
      </c>
      <c r="C167" s="626" t="s">
        <v>5377</v>
      </c>
      <c r="D167" s="626" t="s">
        <v>7004</v>
      </c>
      <c r="E167" s="626" t="s">
        <v>7005</v>
      </c>
      <c r="F167" s="629">
        <v>3</v>
      </c>
      <c r="G167" s="629">
        <v>573</v>
      </c>
      <c r="H167" s="629">
        <v>1</v>
      </c>
      <c r="I167" s="629">
        <v>191</v>
      </c>
      <c r="J167" s="629">
        <v>2</v>
      </c>
      <c r="K167" s="629">
        <v>382</v>
      </c>
      <c r="L167" s="629">
        <v>0.66666666666666663</v>
      </c>
      <c r="M167" s="629">
        <v>191</v>
      </c>
      <c r="N167" s="629">
        <v>1</v>
      </c>
      <c r="O167" s="629">
        <v>191</v>
      </c>
      <c r="P167" s="642">
        <v>0.33333333333333331</v>
      </c>
      <c r="Q167" s="630">
        <v>191</v>
      </c>
    </row>
    <row r="168" spans="1:17" ht="14.4" customHeight="1" x14ac:dyDescent="0.3">
      <c r="A168" s="625" t="s">
        <v>6840</v>
      </c>
      <c r="B168" s="626" t="s">
        <v>6841</v>
      </c>
      <c r="C168" s="626" t="s">
        <v>5377</v>
      </c>
      <c r="D168" s="626" t="s">
        <v>7006</v>
      </c>
      <c r="E168" s="626" t="s">
        <v>7007</v>
      </c>
      <c r="F168" s="629">
        <v>1</v>
      </c>
      <c r="G168" s="629">
        <v>165</v>
      </c>
      <c r="H168" s="629">
        <v>1</v>
      </c>
      <c r="I168" s="629">
        <v>165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6840</v>
      </c>
      <c r="B169" s="626" t="s">
        <v>6841</v>
      </c>
      <c r="C169" s="626" t="s">
        <v>5377</v>
      </c>
      <c r="D169" s="626" t="s">
        <v>7008</v>
      </c>
      <c r="E169" s="626" t="s">
        <v>7009</v>
      </c>
      <c r="F169" s="629">
        <v>87</v>
      </c>
      <c r="G169" s="629">
        <v>7308</v>
      </c>
      <c r="H169" s="629">
        <v>1</v>
      </c>
      <c r="I169" s="629">
        <v>84</v>
      </c>
      <c r="J169" s="629">
        <v>105</v>
      </c>
      <c r="K169" s="629">
        <v>8820</v>
      </c>
      <c r="L169" s="629">
        <v>1.2068965517241379</v>
      </c>
      <c r="M169" s="629">
        <v>84</v>
      </c>
      <c r="N169" s="629">
        <v>79</v>
      </c>
      <c r="O169" s="629">
        <v>6636</v>
      </c>
      <c r="P169" s="642">
        <v>0.90804597701149425</v>
      </c>
      <c r="Q169" s="630">
        <v>84</v>
      </c>
    </row>
    <row r="170" spans="1:17" ht="14.4" customHeight="1" x14ac:dyDescent="0.3">
      <c r="A170" s="625" t="s">
        <v>6840</v>
      </c>
      <c r="B170" s="626" t="s">
        <v>6841</v>
      </c>
      <c r="C170" s="626" t="s">
        <v>5377</v>
      </c>
      <c r="D170" s="626" t="s">
        <v>7010</v>
      </c>
      <c r="E170" s="626" t="s">
        <v>7011</v>
      </c>
      <c r="F170" s="629">
        <v>574</v>
      </c>
      <c r="G170" s="629">
        <v>13776</v>
      </c>
      <c r="H170" s="629">
        <v>1</v>
      </c>
      <c r="I170" s="629">
        <v>24</v>
      </c>
      <c r="J170" s="629">
        <v>575</v>
      </c>
      <c r="K170" s="629">
        <v>13800</v>
      </c>
      <c r="L170" s="629">
        <v>1.0017421602787457</v>
      </c>
      <c r="M170" s="629">
        <v>24</v>
      </c>
      <c r="N170" s="629">
        <v>534</v>
      </c>
      <c r="O170" s="629">
        <v>12816</v>
      </c>
      <c r="P170" s="642">
        <v>0.93031358885017423</v>
      </c>
      <c r="Q170" s="630">
        <v>24</v>
      </c>
    </row>
    <row r="171" spans="1:17" ht="14.4" customHeight="1" x14ac:dyDescent="0.3">
      <c r="A171" s="625" t="s">
        <v>6840</v>
      </c>
      <c r="B171" s="626" t="s">
        <v>6841</v>
      </c>
      <c r="C171" s="626" t="s">
        <v>5377</v>
      </c>
      <c r="D171" s="626" t="s">
        <v>7012</v>
      </c>
      <c r="E171" s="626" t="s">
        <v>7013</v>
      </c>
      <c r="F171" s="629">
        <v>45</v>
      </c>
      <c r="G171" s="629">
        <v>3060</v>
      </c>
      <c r="H171" s="629">
        <v>1</v>
      </c>
      <c r="I171" s="629">
        <v>68</v>
      </c>
      <c r="J171" s="629">
        <v>69</v>
      </c>
      <c r="K171" s="629">
        <v>4692</v>
      </c>
      <c r="L171" s="629">
        <v>1.5333333333333334</v>
      </c>
      <c r="M171" s="629">
        <v>68</v>
      </c>
      <c r="N171" s="629">
        <v>49</v>
      </c>
      <c r="O171" s="629">
        <v>3332</v>
      </c>
      <c r="P171" s="642">
        <v>1.0888888888888888</v>
      </c>
      <c r="Q171" s="630">
        <v>68</v>
      </c>
    </row>
    <row r="172" spans="1:17" ht="14.4" customHeight="1" x14ac:dyDescent="0.3">
      <c r="A172" s="625" t="s">
        <v>6840</v>
      </c>
      <c r="B172" s="626" t="s">
        <v>6841</v>
      </c>
      <c r="C172" s="626" t="s">
        <v>5377</v>
      </c>
      <c r="D172" s="626" t="s">
        <v>7014</v>
      </c>
      <c r="E172" s="626" t="s">
        <v>7015</v>
      </c>
      <c r="F172" s="629">
        <v>140</v>
      </c>
      <c r="G172" s="629">
        <v>3080</v>
      </c>
      <c r="H172" s="629">
        <v>1</v>
      </c>
      <c r="I172" s="629">
        <v>22</v>
      </c>
      <c r="J172" s="629">
        <v>195</v>
      </c>
      <c r="K172" s="629">
        <v>4290</v>
      </c>
      <c r="L172" s="629">
        <v>1.3928571428571428</v>
      </c>
      <c r="M172" s="629">
        <v>22</v>
      </c>
      <c r="N172" s="629">
        <v>115</v>
      </c>
      <c r="O172" s="629">
        <v>2530</v>
      </c>
      <c r="P172" s="642">
        <v>0.8214285714285714</v>
      </c>
      <c r="Q172" s="630">
        <v>22</v>
      </c>
    </row>
    <row r="173" spans="1:17" ht="14.4" customHeight="1" x14ac:dyDescent="0.3">
      <c r="A173" s="625" t="s">
        <v>6840</v>
      </c>
      <c r="B173" s="626" t="s">
        <v>6841</v>
      </c>
      <c r="C173" s="626" t="s">
        <v>5377</v>
      </c>
      <c r="D173" s="626" t="s">
        <v>7016</v>
      </c>
      <c r="E173" s="626" t="s">
        <v>7017</v>
      </c>
      <c r="F173" s="629">
        <v>2</v>
      </c>
      <c r="G173" s="629">
        <v>524</v>
      </c>
      <c r="H173" s="629">
        <v>1</v>
      </c>
      <c r="I173" s="629">
        <v>262</v>
      </c>
      <c r="J173" s="629">
        <v>2</v>
      </c>
      <c r="K173" s="629">
        <v>524</v>
      </c>
      <c r="L173" s="629">
        <v>1</v>
      </c>
      <c r="M173" s="629">
        <v>262</v>
      </c>
      <c r="N173" s="629"/>
      <c r="O173" s="629"/>
      <c r="P173" s="642"/>
      <c r="Q173" s="630"/>
    </row>
    <row r="174" spans="1:17" ht="14.4" customHeight="1" x14ac:dyDescent="0.3">
      <c r="A174" s="625" t="s">
        <v>6840</v>
      </c>
      <c r="B174" s="626" t="s">
        <v>6841</v>
      </c>
      <c r="C174" s="626" t="s">
        <v>5377</v>
      </c>
      <c r="D174" s="626" t="s">
        <v>7018</v>
      </c>
      <c r="E174" s="626" t="s">
        <v>7019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308</v>
      </c>
      <c r="P174" s="642"/>
      <c r="Q174" s="630">
        <v>308</v>
      </c>
    </row>
    <row r="175" spans="1:17" ht="14.4" customHeight="1" x14ac:dyDescent="0.3">
      <c r="A175" s="625" t="s">
        <v>6840</v>
      </c>
      <c r="B175" s="626" t="s">
        <v>6841</v>
      </c>
      <c r="C175" s="626" t="s">
        <v>5377</v>
      </c>
      <c r="D175" s="626" t="s">
        <v>7020</v>
      </c>
      <c r="E175" s="626" t="s">
        <v>7021</v>
      </c>
      <c r="F175" s="629"/>
      <c r="G175" s="629"/>
      <c r="H175" s="629"/>
      <c r="I175" s="629"/>
      <c r="J175" s="629"/>
      <c r="K175" s="629"/>
      <c r="L175" s="629"/>
      <c r="M175" s="629"/>
      <c r="N175" s="629">
        <v>2</v>
      </c>
      <c r="O175" s="629">
        <v>1120</v>
      </c>
      <c r="P175" s="642"/>
      <c r="Q175" s="630">
        <v>560</v>
      </c>
    </row>
    <row r="176" spans="1:17" ht="14.4" customHeight="1" x14ac:dyDescent="0.3">
      <c r="A176" s="625" t="s">
        <v>6840</v>
      </c>
      <c r="B176" s="626" t="s">
        <v>6841</v>
      </c>
      <c r="C176" s="626" t="s">
        <v>5377</v>
      </c>
      <c r="D176" s="626" t="s">
        <v>7022</v>
      </c>
      <c r="E176" s="626" t="s">
        <v>7023</v>
      </c>
      <c r="F176" s="629">
        <v>7091</v>
      </c>
      <c r="G176" s="629">
        <v>156002</v>
      </c>
      <c r="H176" s="629">
        <v>1</v>
      </c>
      <c r="I176" s="629">
        <v>22</v>
      </c>
      <c r="J176" s="629">
        <v>10165</v>
      </c>
      <c r="K176" s="629">
        <v>223630</v>
      </c>
      <c r="L176" s="629">
        <v>1.433507262727401</v>
      </c>
      <c r="M176" s="629">
        <v>22</v>
      </c>
      <c r="N176" s="629">
        <v>9971</v>
      </c>
      <c r="O176" s="629">
        <v>219362</v>
      </c>
      <c r="P176" s="642">
        <v>1.4061486391200113</v>
      </c>
      <c r="Q176" s="630">
        <v>22</v>
      </c>
    </row>
    <row r="177" spans="1:17" ht="14.4" customHeight="1" x14ac:dyDescent="0.3">
      <c r="A177" s="625" t="s">
        <v>6840</v>
      </c>
      <c r="B177" s="626" t="s">
        <v>6841</v>
      </c>
      <c r="C177" s="626" t="s">
        <v>5377</v>
      </c>
      <c r="D177" s="626" t="s">
        <v>7024</v>
      </c>
      <c r="E177" s="626" t="s">
        <v>7025</v>
      </c>
      <c r="F177" s="629"/>
      <c r="G177" s="629"/>
      <c r="H177" s="629"/>
      <c r="I177" s="629"/>
      <c r="J177" s="629"/>
      <c r="K177" s="629"/>
      <c r="L177" s="629"/>
      <c r="M177" s="629"/>
      <c r="N177" s="629">
        <v>2</v>
      </c>
      <c r="O177" s="629">
        <v>710</v>
      </c>
      <c r="P177" s="642"/>
      <c r="Q177" s="630">
        <v>355</v>
      </c>
    </row>
    <row r="178" spans="1:17" ht="14.4" customHeight="1" x14ac:dyDescent="0.3">
      <c r="A178" s="625" t="s">
        <v>6840</v>
      </c>
      <c r="B178" s="626" t="s">
        <v>6841</v>
      </c>
      <c r="C178" s="626" t="s">
        <v>5377</v>
      </c>
      <c r="D178" s="626" t="s">
        <v>7026</v>
      </c>
      <c r="E178" s="626" t="s">
        <v>7027</v>
      </c>
      <c r="F178" s="629">
        <v>1</v>
      </c>
      <c r="G178" s="629">
        <v>169</v>
      </c>
      <c r="H178" s="629">
        <v>1</v>
      </c>
      <c r="I178" s="629">
        <v>169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6840</v>
      </c>
      <c r="B179" s="626" t="s">
        <v>6841</v>
      </c>
      <c r="C179" s="626" t="s">
        <v>5377</v>
      </c>
      <c r="D179" s="626" t="s">
        <v>7028</v>
      </c>
      <c r="E179" s="626" t="s">
        <v>7029</v>
      </c>
      <c r="F179" s="629">
        <v>192</v>
      </c>
      <c r="G179" s="629">
        <v>10368</v>
      </c>
      <c r="H179" s="629">
        <v>1</v>
      </c>
      <c r="I179" s="629">
        <v>54</v>
      </c>
      <c r="J179" s="629">
        <v>219</v>
      </c>
      <c r="K179" s="629">
        <v>11826</v>
      </c>
      <c r="L179" s="629">
        <v>1.140625</v>
      </c>
      <c r="M179" s="629">
        <v>54</v>
      </c>
      <c r="N179" s="629">
        <v>174</v>
      </c>
      <c r="O179" s="629">
        <v>9396</v>
      </c>
      <c r="P179" s="642">
        <v>0.90625</v>
      </c>
      <c r="Q179" s="630">
        <v>54</v>
      </c>
    </row>
    <row r="180" spans="1:17" ht="14.4" customHeight="1" x14ac:dyDescent="0.3">
      <c r="A180" s="625" t="s">
        <v>6840</v>
      </c>
      <c r="B180" s="626" t="s">
        <v>6841</v>
      </c>
      <c r="C180" s="626" t="s">
        <v>5377</v>
      </c>
      <c r="D180" s="626" t="s">
        <v>7030</v>
      </c>
      <c r="E180" s="626" t="s">
        <v>7031</v>
      </c>
      <c r="F180" s="629">
        <v>2</v>
      </c>
      <c r="G180" s="629">
        <v>84</v>
      </c>
      <c r="H180" s="629">
        <v>1</v>
      </c>
      <c r="I180" s="629">
        <v>42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6840</v>
      </c>
      <c r="B181" s="626" t="s">
        <v>6841</v>
      </c>
      <c r="C181" s="626" t="s">
        <v>5377</v>
      </c>
      <c r="D181" s="626" t="s">
        <v>7032</v>
      </c>
      <c r="E181" s="626" t="s">
        <v>7033</v>
      </c>
      <c r="F181" s="629">
        <v>1</v>
      </c>
      <c r="G181" s="629">
        <v>53</v>
      </c>
      <c r="H181" s="629">
        <v>1</v>
      </c>
      <c r="I181" s="629">
        <v>53</v>
      </c>
      <c r="J181" s="629">
        <v>1</v>
      </c>
      <c r="K181" s="629">
        <v>53</v>
      </c>
      <c r="L181" s="629">
        <v>1</v>
      </c>
      <c r="M181" s="629">
        <v>53</v>
      </c>
      <c r="N181" s="629">
        <v>1</v>
      </c>
      <c r="O181" s="629">
        <v>53</v>
      </c>
      <c r="P181" s="642">
        <v>1</v>
      </c>
      <c r="Q181" s="630">
        <v>53</v>
      </c>
    </row>
    <row r="182" spans="1:17" ht="14.4" customHeight="1" x14ac:dyDescent="0.3">
      <c r="A182" s="625" t="s">
        <v>6840</v>
      </c>
      <c r="B182" s="626" t="s">
        <v>6841</v>
      </c>
      <c r="C182" s="626" t="s">
        <v>5377</v>
      </c>
      <c r="D182" s="626" t="s">
        <v>7034</v>
      </c>
      <c r="E182" s="626" t="s">
        <v>7035</v>
      </c>
      <c r="F182" s="629">
        <v>354</v>
      </c>
      <c r="G182" s="629">
        <v>9558</v>
      </c>
      <c r="H182" s="629">
        <v>1</v>
      </c>
      <c r="I182" s="629">
        <v>27</v>
      </c>
      <c r="J182" s="629">
        <v>413</v>
      </c>
      <c r="K182" s="629">
        <v>11151</v>
      </c>
      <c r="L182" s="629">
        <v>1.1666666666666667</v>
      </c>
      <c r="M182" s="629">
        <v>27</v>
      </c>
      <c r="N182" s="629">
        <v>383</v>
      </c>
      <c r="O182" s="629">
        <v>10341</v>
      </c>
      <c r="P182" s="642">
        <v>1.0819209039548023</v>
      </c>
      <c r="Q182" s="630">
        <v>27</v>
      </c>
    </row>
    <row r="183" spans="1:17" ht="14.4" customHeight="1" x14ac:dyDescent="0.3">
      <c r="A183" s="625" t="s">
        <v>6840</v>
      </c>
      <c r="B183" s="626" t="s">
        <v>6841</v>
      </c>
      <c r="C183" s="626" t="s">
        <v>5377</v>
      </c>
      <c r="D183" s="626" t="s">
        <v>7036</v>
      </c>
      <c r="E183" s="626" t="s">
        <v>7037</v>
      </c>
      <c r="F183" s="629">
        <v>1</v>
      </c>
      <c r="G183" s="629">
        <v>196</v>
      </c>
      <c r="H183" s="629">
        <v>1</v>
      </c>
      <c r="I183" s="629">
        <v>196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6840</v>
      </c>
      <c r="B184" s="626" t="s">
        <v>6841</v>
      </c>
      <c r="C184" s="626" t="s">
        <v>5377</v>
      </c>
      <c r="D184" s="626" t="s">
        <v>7038</v>
      </c>
      <c r="E184" s="626" t="s">
        <v>7039</v>
      </c>
      <c r="F184" s="629">
        <v>2</v>
      </c>
      <c r="G184" s="629">
        <v>1876</v>
      </c>
      <c r="H184" s="629">
        <v>1</v>
      </c>
      <c r="I184" s="629">
        <v>938</v>
      </c>
      <c r="J184" s="629"/>
      <c r="K184" s="629"/>
      <c r="L184" s="629"/>
      <c r="M184" s="629"/>
      <c r="N184" s="629">
        <v>1</v>
      </c>
      <c r="O184" s="629">
        <v>939</v>
      </c>
      <c r="P184" s="642">
        <v>0.50053304904051177</v>
      </c>
      <c r="Q184" s="630">
        <v>939</v>
      </c>
    </row>
    <row r="185" spans="1:17" ht="14.4" customHeight="1" x14ac:dyDescent="0.3">
      <c r="A185" s="625" t="s">
        <v>6840</v>
      </c>
      <c r="B185" s="626" t="s">
        <v>6841</v>
      </c>
      <c r="C185" s="626" t="s">
        <v>5377</v>
      </c>
      <c r="D185" s="626" t="s">
        <v>7040</v>
      </c>
      <c r="E185" s="626" t="s">
        <v>7041</v>
      </c>
      <c r="F185" s="629">
        <v>3</v>
      </c>
      <c r="G185" s="629">
        <v>21</v>
      </c>
      <c r="H185" s="629">
        <v>1</v>
      </c>
      <c r="I185" s="629">
        <v>7</v>
      </c>
      <c r="J185" s="629">
        <v>3</v>
      </c>
      <c r="K185" s="629">
        <v>21</v>
      </c>
      <c r="L185" s="629">
        <v>1</v>
      </c>
      <c r="M185" s="629">
        <v>7</v>
      </c>
      <c r="N185" s="629"/>
      <c r="O185" s="629"/>
      <c r="P185" s="642"/>
      <c r="Q185" s="630"/>
    </row>
    <row r="186" spans="1:17" ht="14.4" customHeight="1" x14ac:dyDescent="0.3">
      <c r="A186" s="625" t="s">
        <v>6840</v>
      </c>
      <c r="B186" s="626" t="s">
        <v>6841</v>
      </c>
      <c r="C186" s="626" t="s">
        <v>5377</v>
      </c>
      <c r="D186" s="626" t="s">
        <v>7042</v>
      </c>
      <c r="E186" s="626" t="s">
        <v>7043</v>
      </c>
      <c r="F186" s="629">
        <v>13959</v>
      </c>
      <c r="G186" s="629">
        <v>781704</v>
      </c>
      <c r="H186" s="629">
        <v>1</v>
      </c>
      <c r="I186" s="629">
        <v>56</v>
      </c>
      <c r="J186" s="629">
        <v>11288</v>
      </c>
      <c r="K186" s="629">
        <v>632128</v>
      </c>
      <c r="L186" s="629">
        <v>0.80865391503689377</v>
      </c>
      <c r="M186" s="629">
        <v>56</v>
      </c>
      <c r="N186" s="629">
        <v>9841</v>
      </c>
      <c r="O186" s="629">
        <v>551096</v>
      </c>
      <c r="P186" s="642">
        <v>0.70499319435489649</v>
      </c>
      <c r="Q186" s="630">
        <v>56</v>
      </c>
    </row>
    <row r="187" spans="1:17" ht="14.4" customHeight="1" x14ac:dyDescent="0.3">
      <c r="A187" s="625" t="s">
        <v>6840</v>
      </c>
      <c r="B187" s="626" t="s">
        <v>6841</v>
      </c>
      <c r="C187" s="626" t="s">
        <v>5377</v>
      </c>
      <c r="D187" s="626" t="s">
        <v>7044</v>
      </c>
      <c r="E187" s="626" t="s">
        <v>7045</v>
      </c>
      <c r="F187" s="629">
        <v>233</v>
      </c>
      <c r="G187" s="629">
        <v>181973</v>
      </c>
      <c r="H187" s="629">
        <v>1</v>
      </c>
      <c r="I187" s="629">
        <v>781</v>
      </c>
      <c r="J187" s="629">
        <v>231</v>
      </c>
      <c r="K187" s="629">
        <v>180642</v>
      </c>
      <c r="L187" s="629">
        <v>0.99268572810252076</v>
      </c>
      <c r="M187" s="629">
        <v>782</v>
      </c>
      <c r="N187" s="629">
        <v>189</v>
      </c>
      <c r="O187" s="629">
        <v>147987</v>
      </c>
      <c r="P187" s="642">
        <v>0.81323602952086294</v>
      </c>
      <c r="Q187" s="630">
        <v>783</v>
      </c>
    </row>
    <row r="188" spans="1:17" ht="14.4" customHeight="1" x14ac:dyDescent="0.3">
      <c r="A188" s="625" t="s">
        <v>6840</v>
      </c>
      <c r="B188" s="626" t="s">
        <v>6841</v>
      </c>
      <c r="C188" s="626" t="s">
        <v>5377</v>
      </c>
      <c r="D188" s="626" t="s">
        <v>7046</v>
      </c>
      <c r="E188" s="626" t="s">
        <v>7047</v>
      </c>
      <c r="F188" s="629"/>
      <c r="G188" s="629"/>
      <c r="H188" s="629"/>
      <c r="I188" s="629"/>
      <c r="J188" s="629">
        <v>4</v>
      </c>
      <c r="K188" s="629">
        <v>544</v>
      </c>
      <c r="L188" s="629"/>
      <c r="M188" s="629">
        <v>136</v>
      </c>
      <c r="N188" s="629"/>
      <c r="O188" s="629"/>
      <c r="P188" s="642"/>
      <c r="Q188" s="630"/>
    </row>
    <row r="189" spans="1:17" ht="14.4" customHeight="1" x14ac:dyDescent="0.3">
      <c r="A189" s="625" t="s">
        <v>6840</v>
      </c>
      <c r="B189" s="626" t="s">
        <v>6841</v>
      </c>
      <c r="C189" s="626" t="s">
        <v>5377</v>
      </c>
      <c r="D189" s="626" t="s">
        <v>7048</v>
      </c>
      <c r="E189" s="626" t="s">
        <v>7049</v>
      </c>
      <c r="F189" s="629">
        <v>3</v>
      </c>
      <c r="G189" s="629">
        <v>1377</v>
      </c>
      <c r="H189" s="629">
        <v>1</v>
      </c>
      <c r="I189" s="629">
        <v>459</v>
      </c>
      <c r="J189" s="629">
        <v>13</v>
      </c>
      <c r="K189" s="629">
        <v>5967</v>
      </c>
      <c r="L189" s="629">
        <v>4.333333333333333</v>
      </c>
      <c r="M189" s="629">
        <v>459</v>
      </c>
      <c r="N189" s="629">
        <v>2</v>
      </c>
      <c r="O189" s="629">
        <v>920</v>
      </c>
      <c r="P189" s="642">
        <v>0.66811909949164849</v>
      </c>
      <c r="Q189" s="630">
        <v>460</v>
      </c>
    </row>
    <row r="190" spans="1:17" ht="14.4" customHeight="1" x14ac:dyDescent="0.3">
      <c r="A190" s="625" t="s">
        <v>6840</v>
      </c>
      <c r="B190" s="626" t="s">
        <v>6841</v>
      </c>
      <c r="C190" s="626" t="s">
        <v>5377</v>
      </c>
      <c r="D190" s="626" t="s">
        <v>7050</v>
      </c>
      <c r="E190" s="626" t="s">
        <v>7051</v>
      </c>
      <c r="F190" s="629">
        <v>2</v>
      </c>
      <c r="G190" s="629">
        <v>60</v>
      </c>
      <c r="H190" s="629">
        <v>1</v>
      </c>
      <c r="I190" s="629">
        <v>30</v>
      </c>
      <c r="J190" s="629">
        <v>2</v>
      </c>
      <c r="K190" s="629">
        <v>60</v>
      </c>
      <c r="L190" s="629">
        <v>1</v>
      </c>
      <c r="M190" s="629">
        <v>30</v>
      </c>
      <c r="N190" s="629"/>
      <c r="O190" s="629"/>
      <c r="P190" s="642"/>
      <c r="Q190" s="630"/>
    </row>
    <row r="191" spans="1:17" ht="14.4" customHeight="1" x14ac:dyDescent="0.3">
      <c r="A191" s="625" t="s">
        <v>6840</v>
      </c>
      <c r="B191" s="626" t="s">
        <v>6841</v>
      </c>
      <c r="C191" s="626" t="s">
        <v>5377</v>
      </c>
      <c r="D191" s="626" t="s">
        <v>7052</v>
      </c>
      <c r="E191" s="626" t="s">
        <v>7053</v>
      </c>
      <c r="F191" s="629">
        <v>2</v>
      </c>
      <c r="G191" s="629">
        <v>696</v>
      </c>
      <c r="H191" s="629">
        <v>1</v>
      </c>
      <c r="I191" s="629">
        <v>348</v>
      </c>
      <c r="J191" s="629">
        <v>2</v>
      </c>
      <c r="K191" s="629">
        <v>698</v>
      </c>
      <c r="L191" s="629">
        <v>1.0028735632183907</v>
      </c>
      <c r="M191" s="629">
        <v>349</v>
      </c>
      <c r="N191" s="629">
        <v>1</v>
      </c>
      <c r="O191" s="629">
        <v>349</v>
      </c>
      <c r="P191" s="642">
        <v>0.50143678160919536</v>
      </c>
      <c r="Q191" s="630">
        <v>349</v>
      </c>
    </row>
    <row r="192" spans="1:17" ht="14.4" customHeight="1" x14ac:dyDescent="0.3">
      <c r="A192" s="625" t="s">
        <v>6840</v>
      </c>
      <c r="B192" s="626" t="s">
        <v>6841</v>
      </c>
      <c r="C192" s="626" t="s">
        <v>5377</v>
      </c>
      <c r="D192" s="626" t="s">
        <v>7054</v>
      </c>
      <c r="E192" s="626" t="s">
        <v>7055</v>
      </c>
      <c r="F192" s="629"/>
      <c r="G192" s="629"/>
      <c r="H192" s="629"/>
      <c r="I192" s="629"/>
      <c r="J192" s="629"/>
      <c r="K192" s="629"/>
      <c r="L192" s="629"/>
      <c r="M192" s="629"/>
      <c r="N192" s="629">
        <v>3</v>
      </c>
      <c r="O192" s="629">
        <v>138</v>
      </c>
      <c r="P192" s="642"/>
      <c r="Q192" s="630">
        <v>46</v>
      </c>
    </row>
    <row r="193" spans="1:17" ht="14.4" customHeight="1" x14ac:dyDescent="0.3">
      <c r="A193" s="625" t="s">
        <v>6840</v>
      </c>
      <c r="B193" s="626" t="s">
        <v>6841</v>
      </c>
      <c r="C193" s="626" t="s">
        <v>5377</v>
      </c>
      <c r="D193" s="626" t="s">
        <v>7056</v>
      </c>
      <c r="E193" s="626" t="s">
        <v>7057</v>
      </c>
      <c r="F193" s="629"/>
      <c r="G193" s="629"/>
      <c r="H193" s="629"/>
      <c r="I193" s="629"/>
      <c r="J193" s="629"/>
      <c r="K193" s="629"/>
      <c r="L193" s="629"/>
      <c r="M193" s="629"/>
      <c r="N193" s="629">
        <v>3</v>
      </c>
      <c r="O193" s="629">
        <v>243</v>
      </c>
      <c r="P193" s="642"/>
      <c r="Q193" s="630">
        <v>81</v>
      </c>
    </row>
    <row r="194" spans="1:17" ht="14.4" customHeight="1" x14ac:dyDescent="0.3">
      <c r="A194" s="625" t="s">
        <v>6840</v>
      </c>
      <c r="B194" s="626" t="s">
        <v>7058</v>
      </c>
      <c r="C194" s="626" t="s">
        <v>5377</v>
      </c>
      <c r="D194" s="626" t="s">
        <v>6714</v>
      </c>
      <c r="E194" s="626" t="s">
        <v>6715</v>
      </c>
      <c r="F194" s="629">
        <v>11</v>
      </c>
      <c r="G194" s="629">
        <v>13508</v>
      </c>
      <c r="H194" s="629">
        <v>1</v>
      </c>
      <c r="I194" s="629">
        <v>1228</v>
      </c>
      <c r="J194" s="629">
        <v>3</v>
      </c>
      <c r="K194" s="629">
        <v>3708</v>
      </c>
      <c r="L194" s="629">
        <v>0.27450399763103345</v>
      </c>
      <c r="M194" s="629">
        <v>1236</v>
      </c>
      <c r="N194" s="629">
        <v>17</v>
      </c>
      <c r="O194" s="629">
        <v>21165</v>
      </c>
      <c r="P194" s="642">
        <v>1.5668492745039977</v>
      </c>
      <c r="Q194" s="630">
        <v>1245</v>
      </c>
    </row>
    <row r="195" spans="1:17" ht="14.4" customHeight="1" x14ac:dyDescent="0.3">
      <c r="A195" s="625" t="s">
        <v>6840</v>
      </c>
      <c r="B195" s="626" t="s">
        <v>7058</v>
      </c>
      <c r="C195" s="626" t="s">
        <v>5377</v>
      </c>
      <c r="D195" s="626" t="s">
        <v>7059</v>
      </c>
      <c r="E195" s="626" t="s">
        <v>7060</v>
      </c>
      <c r="F195" s="629"/>
      <c r="G195" s="629"/>
      <c r="H195" s="629"/>
      <c r="I195" s="629"/>
      <c r="J195" s="629">
        <v>2</v>
      </c>
      <c r="K195" s="629">
        <v>2458</v>
      </c>
      <c r="L195" s="629"/>
      <c r="M195" s="629">
        <v>1229</v>
      </c>
      <c r="N195" s="629"/>
      <c r="O195" s="629"/>
      <c r="P195" s="642"/>
      <c r="Q195" s="630"/>
    </row>
    <row r="196" spans="1:17" ht="14.4" customHeight="1" x14ac:dyDescent="0.3">
      <c r="A196" s="625" t="s">
        <v>6840</v>
      </c>
      <c r="B196" s="626" t="s">
        <v>7058</v>
      </c>
      <c r="C196" s="626" t="s">
        <v>5377</v>
      </c>
      <c r="D196" s="626" t="s">
        <v>7061</v>
      </c>
      <c r="E196" s="626" t="s">
        <v>7062</v>
      </c>
      <c r="F196" s="629">
        <v>1</v>
      </c>
      <c r="G196" s="629">
        <v>1034</v>
      </c>
      <c r="H196" s="629">
        <v>1</v>
      </c>
      <c r="I196" s="629">
        <v>1034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7063</v>
      </c>
      <c r="B197" s="626" t="s">
        <v>6473</v>
      </c>
      <c r="C197" s="626" t="s">
        <v>5361</v>
      </c>
      <c r="D197" s="626" t="s">
        <v>7064</v>
      </c>
      <c r="E197" s="626" t="s">
        <v>7065</v>
      </c>
      <c r="F197" s="629"/>
      <c r="G197" s="629"/>
      <c r="H197" s="629"/>
      <c r="I197" s="629"/>
      <c r="J197" s="629">
        <v>1</v>
      </c>
      <c r="K197" s="629">
        <v>484.78</v>
      </c>
      <c r="L197" s="629"/>
      <c r="M197" s="629">
        <v>484.78</v>
      </c>
      <c r="N197" s="629"/>
      <c r="O197" s="629"/>
      <c r="P197" s="642"/>
      <c r="Q197" s="630"/>
    </row>
    <row r="198" spans="1:17" ht="14.4" customHeight="1" x14ac:dyDescent="0.3">
      <c r="A198" s="625" t="s">
        <v>7063</v>
      </c>
      <c r="B198" s="626" t="s">
        <v>6473</v>
      </c>
      <c r="C198" s="626" t="s">
        <v>5361</v>
      </c>
      <c r="D198" s="626" t="s">
        <v>7066</v>
      </c>
      <c r="E198" s="626" t="s">
        <v>7067</v>
      </c>
      <c r="F198" s="629">
        <v>1.6600000000000001</v>
      </c>
      <c r="G198" s="629">
        <v>4240.4400000000005</v>
      </c>
      <c r="H198" s="629">
        <v>1</v>
      </c>
      <c r="I198" s="629">
        <v>2554.4819277108436</v>
      </c>
      <c r="J198" s="629">
        <v>0.67</v>
      </c>
      <c r="K198" s="629">
        <v>1774.31</v>
      </c>
      <c r="L198" s="629">
        <v>0.41842591806510637</v>
      </c>
      <c r="M198" s="629">
        <v>2648.2238805970146</v>
      </c>
      <c r="N198" s="629">
        <v>2</v>
      </c>
      <c r="O198" s="629">
        <v>5319.68</v>
      </c>
      <c r="P198" s="642">
        <v>1.2545113242965351</v>
      </c>
      <c r="Q198" s="630">
        <v>2659.84</v>
      </c>
    </row>
    <row r="199" spans="1:17" ht="14.4" customHeight="1" x14ac:dyDescent="0.3">
      <c r="A199" s="625" t="s">
        <v>7063</v>
      </c>
      <c r="B199" s="626" t="s">
        <v>6473</v>
      </c>
      <c r="C199" s="626" t="s">
        <v>5361</v>
      </c>
      <c r="D199" s="626" t="s">
        <v>7068</v>
      </c>
      <c r="E199" s="626" t="s">
        <v>7067</v>
      </c>
      <c r="F199" s="629"/>
      <c r="G199" s="629"/>
      <c r="H199" s="629"/>
      <c r="I199" s="629"/>
      <c r="J199" s="629"/>
      <c r="K199" s="629"/>
      <c r="L199" s="629"/>
      <c r="M199" s="629"/>
      <c r="N199" s="629">
        <v>0.2</v>
      </c>
      <c r="O199" s="629">
        <v>1335.72</v>
      </c>
      <c r="P199" s="642"/>
      <c r="Q199" s="630">
        <v>6678.5999999999995</v>
      </c>
    </row>
    <row r="200" spans="1:17" ht="14.4" customHeight="1" x14ac:dyDescent="0.3">
      <c r="A200" s="625" t="s">
        <v>7063</v>
      </c>
      <c r="B200" s="626" t="s">
        <v>6473</v>
      </c>
      <c r="C200" s="626" t="s">
        <v>5361</v>
      </c>
      <c r="D200" s="626" t="s">
        <v>7069</v>
      </c>
      <c r="E200" s="626" t="s">
        <v>7070</v>
      </c>
      <c r="F200" s="629">
        <v>0.8</v>
      </c>
      <c r="G200" s="629">
        <v>715.66</v>
      </c>
      <c r="H200" s="629">
        <v>1</v>
      </c>
      <c r="I200" s="629">
        <v>894.57499999999993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7063</v>
      </c>
      <c r="B201" s="626" t="s">
        <v>6473</v>
      </c>
      <c r="C201" s="626" t="s">
        <v>5361</v>
      </c>
      <c r="D201" s="626" t="s">
        <v>7071</v>
      </c>
      <c r="E201" s="626" t="s">
        <v>7072</v>
      </c>
      <c r="F201" s="629">
        <v>19</v>
      </c>
      <c r="G201" s="629">
        <v>27060.14</v>
      </c>
      <c r="H201" s="629">
        <v>1</v>
      </c>
      <c r="I201" s="629">
        <v>1424.217894736842</v>
      </c>
      <c r="J201" s="629">
        <v>16.41</v>
      </c>
      <c r="K201" s="629">
        <v>18931.830000000002</v>
      </c>
      <c r="L201" s="629">
        <v>0.69962054889590375</v>
      </c>
      <c r="M201" s="629">
        <v>1153.676416819013</v>
      </c>
      <c r="N201" s="629">
        <v>11.899999999999999</v>
      </c>
      <c r="O201" s="629">
        <v>11741.029999999999</v>
      </c>
      <c r="P201" s="642">
        <v>0.43388652091230862</v>
      </c>
      <c r="Q201" s="630">
        <v>986.64117647058822</v>
      </c>
    </row>
    <row r="202" spans="1:17" ht="14.4" customHeight="1" x14ac:dyDescent="0.3">
      <c r="A202" s="625" t="s">
        <v>7063</v>
      </c>
      <c r="B202" s="626" t="s">
        <v>6473</v>
      </c>
      <c r="C202" s="626" t="s">
        <v>5361</v>
      </c>
      <c r="D202" s="626" t="s">
        <v>7073</v>
      </c>
      <c r="E202" s="626" t="s">
        <v>7072</v>
      </c>
      <c r="F202" s="629">
        <v>1</v>
      </c>
      <c r="G202" s="629">
        <v>2980.2</v>
      </c>
      <c r="H202" s="629">
        <v>1</v>
      </c>
      <c r="I202" s="629">
        <v>2980.2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7063</v>
      </c>
      <c r="B203" s="626" t="s">
        <v>6473</v>
      </c>
      <c r="C203" s="626" t="s">
        <v>5361</v>
      </c>
      <c r="D203" s="626" t="s">
        <v>7074</v>
      </c>
      <c r="E203" s="626" t="s">
        <v>5937</v>
      </c>
      <c r="F203" s="629">
        <v>0.33</v>
      </c>
      <c r="G203" s="629">
        <v>4522.16</v>
      </c>
      <c r="H203" s="629">
        <v>1</v>
      </c>
      <c r="I203" s="629">
        <v>13703.51515151515</v>
      </c>
      <c r="J203" s="629"/>
      <c r="K203" s="629"/>
      <c r="L203" s="629"/>
      <c r="M203" s="629"/>
      <c r="N203" s="629"/>
      <c r="O203" s="629"/>
      <c r="P203" s="642"/>
      <c r="Q203" s="630"/>
    </row>
    <row r="204" spans="1:17" ht="14.4" customHeight="1" x14ac:dyDescent="0.3">
      <c r="A204" s="625" t="s">
        <v>7063</v>
      </c>
      <c r="B204" s="626" t="s">
        <v>6473</v>
      </c>
      <c r="C204" s="626" t="s">
        <v>5361</v>
      </c>
      <c r="D204" s="626" t="s">
        <v>7075</v>
      </c>
      <c r="E204" s="626" t="s">
        <v>7076</v>
      </c>
      <c r="F204" s="629">
        <v>2.5500000000000003</v>
      </c>
      <c r="G204" s="629">
        <v>42069.729999999996</v>
      </c>
      <c r="H204" s="629">
        <v>1</v>
      </c>
      <c r="I204" s="629">
        <v>16497.933333333331</v>
      </c>
      <c r="J204" s="629">
        <v>3.7600000000000002</v>
      </c>
      <c r="K204" s="629">
        <v>48471.55</v>
      </c>
      <c r="L204" s="629">
        <v>1.1521716445529839</v>
      </c>
      <c r="M204" s="629">
        <v>12891.369680851063</v>
      </c>
      <c r="N204" s="629">
        <v>3.71</v>
      </c>
      <c r="O204" s="629">
        <v>39427.85</v>
      </c>
      <c r="P204" s="642">
        <v>0.93720235428180787</v>
      </c>
      <c r="Q204" s="630">
        <v>10627.452830188678</v>
      </c>
    </row>
    <row r="205" spans="1:17" ht="14.4" customHeight="1" x14ac:dyDescent="0.3">
      <c r="A205" s="625" t="s">
        <v>7063</v>
      </c>
      <c r="B205" s="626" t="s">
        <v>6473</v>
      </c>
      <c r="C205" s="626" t="s">
        <v>5361</v>
      </c>
      <c r="D205" s="626" t="s">
        <v>7077</v>
      </c>
      <c r="E205" s="626" t="s">
        <v>7076</v>
      </c>
      <c r="F205" s="629">
        <v>0.05</v>
      </c>
      <c r="G205" s="629">
        <v>127.71</v>
      </c>
      <c r="H205" s="629">
        <v>1</v>
      </c>
      <c r="I205" s="629">
        <v>2554.1999999999998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7063</v>
      </c>
      <c r="B206" s="626" t="s">
        <v>6473</v>
      </c>
      <c r="C206" s="626" t="s">
        <v>5361</v>
      </c>
      <c r="D206" s="626" t="s">
        <v>5938</v>
      </c>
      <c r="E206" s="626" t="s">
        <v>5937</v>
      </c>
      <c r="F206" s="629">
        <v>0.2</v>
      </c>
      <c r="G206" s="629">
        <v>1357.76</v>
      </c>
      <c r="H206" s="629">
        <v>1</v>
      </c>
      <c r="I206" s="629">
        <v>6788.7999999999993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7063</v>
      </c>
      <c r="B207" s="626" t="s">
        <v>6473</v>
      </c>
      <c r="C207" s="626" t="s">
        <v>5361</v>
      </c>
      <c r="D207" s="626" t="s">
        <v>7078</v>
      </c>
      <c r="E207" s="626" t="s">
        <v>7076</v>
      </c>
      <c r="F207" s="629">
        <v>0.76</v>
      </c>
      <c r="G207" s="629">
        <v>5710</v>
      </c>
      <c r="H207" s="629">
        <v>1</v>
      </c>
      <c r="I207" s="629">
        <v>7513.1578947368416</v>
      </c>
      <c r="J207" s="629">
        <v>1.42</v>
      </c>
      <c r="K207" s="629">
        <v>9158.89</v>
      </c>
      <c r="L207" s="629">
        <v>1.6040087565674255</v>
      </c>
      <c r="M207" s="629">
        <v>6449.9225352112671</v>
      </c>
      <c r="N207" s="629">
        <v>0.52</v>
      </c>
      <c r="O207" s="629">
        <v>3365.2799999999997</v>
      </c>
      <c r="P207" s="642">
        <v>0.58936602451838871</v>
      </c>
      <c r="Q207" s="630">
        <v>6471.6923076923067</v>
      </c>
    </row>
    <row r="208" spans="1:17" ht="14.4" customHeight="1" x14ac:dyDescent="0.3">
      <c r="A208" s="625" t="s">
        <v>7063</v>
      </c>
      <c r="B208" s="626" t="s">
        <v>6473</v>
      </c>
      <c r="C208" s="626" t="s">
        <v>5361</v>
      </c>
      <c r="D208" s="626" t="s">
        <v>7079</v>
      </c>
      <c r="E208" s="626" t="s">
        <v>7076</v>
      </c>
      <c r="F208" s="629">
        <v>0.48</v>
      </c>
      <c r="G208" s="629">
        <v>8277.35</v>
      </c>
      <c r="H208" s="629">
        <v>1</v>
      </c>
      <c r="I208" s="629">
        <v>17244.479166666668</v>
      </c>
      <c r="J208" s="629">
        <v>0.1</v>
      </c>
      <c r="K208" s="629">
        <v>1289.99</v>
      </c>
      <c r="L208" s="629">
        <v>0.15584577189559459</v>
      </c>
      <c r="M208" s="629">
        <v>12899.9</v>
      </c>
      <c r="N208" s="629"/>
      <c r="O208" s="629"/>
      <c r="P208" s="642"/>
      <c r="Q208" s="630"/>
    </row>
    <row r="209" spans="1:17" ht="14.4" customHeight="1" x14ac:dyDescent="0.3">
      <c r="A209" s="625" t="s">
        <v>7063</v>
      </c>
      <c r="B209" s="626" t="s">
        <v>6473</v>
      </c>
      <c r="C209" s="626" t="s">
        <v>5361</v>
      </c>
      <c r="D209" s="626" t="s">
        <v>7080</v>
      </c>
      <c r="E209" s="626" t="s">
        <v>7081</v>
      </c>
      <c r="F209" s="629"/>
      <c r="G209" s="629"/>
      <c r="H209" s="629"/>
      <c r="I209" s="629"/>
      <c r="J209" s="629"/>
      <c r="K209" s="629"/>
      <c r="L209" s="629"/>
      <c r="M209" s="629"/>
      <c r="N209" s="629">
        <v>0.1</v>
      </c>
      <c r="O209" s="629">
        <v>26.63</v>
      </c>
      <c r="P209" s="642"/>
      <c r="Q209" s="630">
        <v>266.29999999999995</v>
      </c>
    </row>
    <row r="210" spans="1:17" ht="14.4" customHeight="1" x14ac:dyDescent="0.3">
      <c r="A210" s="625" t="s">
        <v>7063</v>
      </c>
      <c r="B210" s="626" t="s">
        <v>6473</v>
      </c>
      <c r="C210" s="626" t="s">
        <v>5361</v>
      </c>
      <c r="D210" s="626" t="s">
        <v>7082</v>
      </c>
      <c r="E210" s="626" t="s">
        <v>5957</v>
      </c>
      <c r="F210" s="629">
        <v>1.5</v>
      </c>
      <c r="G210" s="629">
        <v>1537.17</v>
      </c>
      <c r="H210" s="629">
        <v>1</v>
      </c>
      <c r="I210" s="629">
        <v>1024.78</v>
      </c>
      <c r="J210" s="629"/>
      <c r="K210" s="629"/>
      <c r="L210" s="629"/>
      <c r="M210" s="629"/>
      <c r="N210" s="629">
        <v>2</v>
      </c>
      <c r="O210" s="629">
        <v>1950.44</v>
      </c>
      <c r="P210" s="642">
        <v>1.2688512005828894</v>
      </c>
      <c r="Q210" s="630">
        <v>975.22</v>
      </c>
    </row>
    <row r="211" spans="1:17" ht="14.4" customHeight="1" x14ac:dyDescent="0.3">
      <c r="A211" s="625" t="s">
        <v>7063</v>
      </c>
      <c r="B211" s="626" t="s">
        <v>6473</v>
      </c>
      <c r="C211" s="626" t="s">
        <v>5361</v>
      </c>
      <c r="D211" s="626" t="s">
        <v>5956</v>
      </c>
      <c r="E211" s="626" t="s">
        <v>5957</v>
      </c>
      <c r="F211" s="629"/>
      <c r="G211" s="629"/>
      <c r="H211" s="629"/>
      <c r="I211" s="629"/>
      <c r="J211" s="629">
        <v>0.5</v>
      </c>
      <c r="K211" s="629">
        <v>966.73</v>
      </c>
      <c r="L211" s="629"/>
      <c r="M211" s="629">
        <v>1933.46</v>
      </c>
      <c r="N211" s="629"/>
      <c r="O211" s="629"/>
      <c r="P211" s="642"/>
      <c r="Q211" s="630"/>
    </row>
    <row r="212" spans="1:17" ht="14.4" customHeight="1" x14ac:dyDescent="0.3">
      <c r="A212" s="625" t="s">
        <v>7063</v>
      </c>
      <c r="B212" s="626" t="s">
        <v>6473</v>
      </c>
      <c r="C212" s="626" t="s">
        <v>5361</v>
      </c>
      <c r="D212" s="626" t="s">
        <v>7083</v>
      </c>
      <c r="E212" s="626" t="s">
        <v>7084</v>
      </c>
      <c r="F212" s="629"/>
      <c r="G212" s="629"/>
      <c r="H212" s="629"/>
      <c r="I212" s="629"/>
      <c r="J212" s="629">
        <v>0.06</v>
      </c>
      <c r="K212" s="629">
        <v>339.21</v>
      </c>
      <c r="L212" s="629"/>
      <c r="M212" s="629">
        <v>5653.5</v>
      </c>
      <c r="N212" s="629"/>
      <c r="O212" s="629"/>
      <c r="P212" s="642"/>
      <c r="Q212" s="630"/>
    </row>
    <row r="213" spans="1:17" ht="14.4" customHeight="1" x14ac:dyDescent="0.3">
      <c r="A213" s="625" t="s">
        <v>7063</v>
      </c>
      <c r="B213" s="626" t="s">
        <v>6473</v>
      </c>
      <c r="C213" s="626" t="s">
        <v>5361</v>
      </c>
      <c r="D213" s="626" t="s">
        <v>7085</v>
      </c>
      <c r="E213" s="626" t="s">
        <v>7086</v>
      </c>
      <c r="F213" s="629">
        <v>0.1</v>
      </c>
      <c r="G213" s="629">
        <v>520.98</v>
      </c>
      <c r="H213" s="629">
        <v>1</v>
      </c>
      <c r="I213" s="629">
        <v>5209.8</v>
      </c>
      <c r="J213" s="629">
        <v>0.16</v>
      </c>
      <c r="K213" s="629">
        <v>775.64</v>
      </c>
      <c r="L213" s="629">
        <v>1.4888095512303734</v>
      </c>
      <c r="M213" s="629">
        <v>4847.75</v>
      </c>
      <c r="N213" s="629">
        <v>0.1</v>
      </c>
      <c r="O213" s="629">
        <v>489.03</v>
      </c>
      <c r="P213" s="642">
        <v>0.93867326960727848</v>
      </c>
      <c r="Q213" s="630">
        <v>4890.2999999999993</v>
      </c>
    </row>
    <row r="214" spans="1:17" ht="14.4" customHeight="1" x14ac:dyDescent="0.3">
      <c r="A214" s="625" t="s">
        <v>7063</v>
      </c>
      <c r="B214" s="626" t="s">
        <v>6473</v>
      </c>
      <c r="C214" s="626" t="s">
        <v>5361</v>
      </c>
      <c r="D214" s="626" t="s">
        <v>7087</v>
      </c>
      <c r="E214" s="626" t="s">
        <v>7086</v>
      </c>
      <c r="F214" s="629">
        <v>0.04</v>
      </c>
      <c r="G214" s="629">
        <v>448.16</v>
      </c>
      <c r="H214" s="629">
        <v>1</v>
      </c>
      <c r="I214" s="629">
        <v>11204</v>
      </c>
      <c r="J214" s="629"/>
      <c r="K214" s="629"/>
      <c r="L214" s="629"/>
      <c r="M214" s="629"/>
      <c r="N214" s="629">
        <v>0.1</v>
      </c>
      <c r="O214" s="629">
        <v>978.06</v>
      </c>
      <c r="P214" s="642">
        <v>2.1823902177793641</v>
      </c>
      <c r="Q214" s="630">
        <v>9780.5999999999985</v>
      </c>
    </row>
    <row r="215" spans="1:17" ht="14.4" customHeight="1" x14ac:dyDescent="0.3">
      <c r="A215" s="625" t="s">
        <v>7063</v>
      </c>
      <c r="B215" s="626" t="s">
        <v>6473</v>
      </c>
      <c r="C215" s="626" t="s">
        <v>5361</v>
      </c>
      <c r="D215" s="626" t="s">
        <v>7088</v>
      </c>
      <c r="E215" s="626" t="s">
        <v>6756</v>
      </c>
      <c r="F215" s="629">
        <v>0.55000000000000004</v>
      </c>
      <c r="G215" s="629">
        <v>3027.67</v>
      </c>
      <c r="H215" s="629">
        <v>1</v>
      </c>
      <c r="I215" s="629">
        <v>5504.8545454545456</v>
      </c>
      <c r="J215" s="629">
        <v>1.1600000000000001</v>
      </c>
      <c r="K215" s="629">
        <v>6279.42</v>
      </c>
      <c r="L215" s="629">
        <v>2.0740107079040979</v>
      </c>
      <c r="M215" s="629">
        <v>5413.2931034482754</v>
      </c>
      <c r="N215" s="629">
        <v>0.09</v>
      </c>
      <c r="O215" s="629">
        <v>489.09000000000003</v>
      </c>
      <c r="P215" s="642">
        <v>0.16154006216001085</v>
      </c>
      <c r="Q215" s="630">
        <v>5434.3333333333339</v>
      </c>
    </row>
    <row r="216" spans="1:17" ht="14.4" customHeight="1" x14ac:dyDescent="0.3">
      <c r="A216" s="625" t="s">
        <v>7063</v>
      </c>
      <c r="B216" s="626" t="s">
        <v>6473</v>
      </c>
      <c r="C216" s="626" t="s">
        <v>5361</v>
      </c>
      <c r="D216" s="626" t="s">
        <v>7089</v>
      </c>
      <c r="E216" s="626" t="s">
        <v>6756</v>
      </c>
      <c r="F216" s="629">
        <v>8.7899999999999991</v>
      </c>
      <c r="G216" s="629">
        <v>99958.3</v>
      </c>
      <c r="H216" s="629">
        <v>1</v>
      </c>
      <c r="I216" s="629">
        <v>11371.820250284416</v>
      </c>
      <c r="J216" s="629">
        <v>6.2299999999999995</v>
      </c>
      <c r="K216" s="629">
        <v>67395.599999999991</v>
      </c>
      <c r="L216" s="629">
        <v>0.67423715689442487</v>
      </c>
      <c r="M216" s="629">
        <v>10817.913322632423</v>
      </c>
      <c r="N216" s="629">
        <v>112.87000000000002</v>
      </c>
      <c r="O216" s="629">
        <v>1222408.05</v>
      </c>
      <c r="P216" s="642">
        <v>12.229180068088393</v>
      </c>
      <c r="Q216" s="630">
        <v>10830.229910516522</v>
      </c>
    </row>
    <row r="217" spans="1:17" ht="14.4" customHeight="1" x14ac:dyDescent="0.3">
      <c r="A217" s="625" t="s">
        <v>7063</v>
      </c>
      <c r="B217" s="626" t="s">
        <v>6473</v>
      </c>
      <c r="C217" s="626" t="s">
        <v>5361</v>
      </c>
      <c r="D217" s="626" t="s">
        <v>7090</v>
      </c>
      <c r="E217" s="626" t="s">
        <v>7086</v>
      </c>
      <c r="F217" s="629">
        <v>1.2000000000000002</v>
      </c>
      <c r="G217" s="629">
        <v>3278.2799999999997</v>
      </c>
      <c r="H217" s="629">
        <v>1</v>
      </c>
      <c r="I217" s="629">
        <v>2731.8999999999992</v>
      </c>
      <c r="J217" s="629">
        <v>0.70000000000000007</v>
      </c>
      <c r="K217" s="629">
        <v>1357.37</v>
      </c>
      <c r="L217" s="629">
        <v>0.4140494405602938</v>
      </c>
      <c r="M217" s="629">
        <v>1939.0999999999997</v>
      </c>
      <c r="N217" s="629">
        <v>0.70000000000000007</v>
      </c>
      <c r="O217" s="629">
        <v>1360.7700000000002</v>
      </c>
      <c r="P217" s="642">
        <v>0.41508656978659553</v>
      </c>
      <c r="Q217" s="630">
        <v>1943.957142857143</v>
      </c>
    </row>
    <row r="218" spans="1:17" ht="14.4" customHeight="1" x14ac:dyDescent="0.3">
      <c r="A218" s="625" t="s">
        <v>7063</v>
      </c>
      <c r="B218" s="626" t="s">
        <v>6473</v>
      </c>
      <c r="C218" s="626" t="s">
        <v>5361</v>
      </c>
      <c r="D218" s="626" t="s">
        <v>7091</v>
      </c>
      <c r="E218" s="626" t="s">
        <v>7092</v>
      </c>
      <c r="F218" s="629">
        <v>0.13</v>
      </c>
      <c r="G218" s="629">
        <v>60.28</v>
      </c>
      <c r="H218" s="629">
        <v>1</v>
      </c>
      <c r="I218" s="629">
        <v>463.69230769230768</v>
      </c>
      <c r="J218" s="629"/>
      <c r="K218" s="629"/>
      <c r="L218" s="629"/>
      <c r="M218" s="629"/>
      <c r="N218" s="629">
        <v>0.02</v>
      </c>
      <c r="O218" s="629">
        <v>7.58</v>
      </c>
      <c r="P218" s="642">
        <v>0.12574651625746516</v>
      </c>
      <c r="Q218" s="630">
        <v>379</v>
      </c>
    </row>
    <row r="219" spans="1:17" ht="14.4" customHeight="1" x14ac:dyDescent="0.3">
      <c r="A219" s="625" t="s">
        <v>7063</v>
      </c>
      <c r="B219" s="626" t="s">
        <v>6473</v>
      </c>
      <c r="C219" s="626" t="s">
        <v>5361</v>
      </c>
      <c r="D219" s="626" t="s">
        <v>7093</v>
      </c>
      <c r="E219" s="626" t="s">
        <v>5937</v>
      </c>
      <c r="F219" s="629">
        <v>0.2</v>
      </c>
      <c r="G219" s="629">
        <v>2740.7</v>
      </c>
      <c r="H219" s="629">
        <v>1</v>
      </c>
      <c r="I219" s="629">
        <v>13703.499999999998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7063</v>
      </c>
      <c r="B220" s="626" t="s">
        <v>6473</v>
      </c>
      <c r="C220" s="626" t="s">
        <v>5366</v>
      </c>
      <c r="D220" s="626" t="s">
        <v>7094</v>
      </c>
      <c r="E220" s="626" t="s">
        <v>7095</v>
      </c>
      <c r="F220" s="629">
        <v>2</v>
      </c>
      <c r="G220" s="629">
        <v>1137.8</v>
      </c>
      <c r="H220" s="629">
        <v>1</v>
      </c>
      <c r="I220" s="629">
        <v>568.9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7063</v>
      </c>
      <c r="B221" s="626" t="s">
        <v>6473</v>
      </c>
      <c r="C221" s="626" t="s">
        <v>5366</v>
      </c>
      <c r="D221" s="626" t="s">
        <v>7096</v>
      </c>
      <c r="E221" s="626" t="s">
        <v>7097</v>
      </c>
      <c r="F221" s="629">
        <v>2</v>
      </c>
      <c r="G221" s="629">
        <v>1876.4</v>
      </c>
      <c r="H221" s="629">
        <v>1</v>
      </c>
      <c r="I221" s="629">
        <v>938.2</v>
      </c>
      <c r="J221" s="629">
        <v>6</v>
      </c>
      <c r="K221" s="629">
        <v>5833.92</v>
      </c>
      <c r="L221" s="629">
        <v>3.1091025367725429</v>
      </c>
      <c r="M221" s="629">
        <v>972.32</v>
      </c>
      <c r="N221" s="629">
        <v>3</v>
      </c>
      <c r="O221" s="629">
        <v>2916.96</v>
      </c>
      <c r="P221" s="642">
        <v>1.5545512683862714</v>
      </c>
      <c r="Q221" s="630">
        <v>972.32</v>
      </c>
    </row>
    <row r="222" spans="1:17" ht="14.4" customHeight="1" x14ac:dyDescent="0.3">
      <c r="A222" s="625" t="s">
        <v>7063</v>
      </c>
      <c r="B222" s="626" t="s">
        <v>6473</v>
      </c>
      <c r="C222" s="626" t="s">
        <v>5366</v>
      </c>
      <c r="D222" s="626" t="s">
        <v>7098</v>
      </c>
      <c r="E222" s="626" t="s">
        <v>7097</v>
      </c>
      <c r="F222" s="629">
        <v>6</v>
      </c>
      <c r="G222" s="629">
        <v>9884.4000000000015</v>
      </c>
      <c r="H222" s="629">
        <v>1</v>
      </c>
      <c r="I222" s="629">
        <v>1647.4000000000003</v>
      </c>
      <c r="J222" s="629">
        <v>5</v>
      </c>
      <c r="K222" s="629">
        <v>8536.5499999999993</v>
      </c>
      <c r="L222" s="629">
        <v>0.86363866294362812</v>
      </c>
      <c r="M222" s="629">
        <v>1707.31</v>
      </c>
      <c r="N222" s="629">
        <v>7</v>
      </c>
      <c r="O222" s="629">
        <v>11951.169999999998</v>
      </c>
      <c r="P222" s="642">
        <v>1.2090941281210794</v>
      </c>
      <c r="Q222" s="630">
        <v>1707.3099999999997</v>
      </c>
    </row>
    <row r="223" spans="1:17" ht="14.4" customHeight="1" x14ac:dyDescent="0.3">
      <c r="A223" s="625" t="s">
        <v>7063</v>
      </c>
      <c r="B223" s="626" t="s">
        <v>6473</v>
      </c>
      <c r="C223" s="626" t="s">
        <v>5366</v>
      </c>
      <c r="D223" s="626" t="s">
        <v>7099</v>
      </c>
      <c r="E223" s="626" t="s">
        <v>7097</v>
      </c>
      <c r="F223" s="629">
        <v>2</v>
      </c>
      <c r="G223" s="629">
        <v>3987.6</v>
      </c>
      <c r="H223" s="629">
        <v>1</v>
      </c>
      <c r="I223" s="629">
        <v>1993.8</v>
      </c>
      <c r="J223" s="629"/>
      <c r="K223" s="629"/>
      <c r="L223" s="629"/>
      <c r="M223" s="629"/>
      <c r="N223" s="629">
        <v>1</v>
      </c>
      <c r="O223" s="629">
        <v>2066.3000000000002</v>
      </c>
      <c r="P223" s="642">
        <v>0.51818136222289102</v>
      </c>
      <c r="Q223" s="630">
        <v>2066.3000000000002</v>
      </c>
    </row>
    <row r="224" spans="1:17" ht="14.4" customHeight="1" x14ac:dyDescent="0.3">
      <c r="A224" s="625" t="s">
        <v>7063</v>
      </c>
      <c r="B224" s="626" t="s">
        <v>6473</v>
      </c>
      <c r="C224" s="626" t="s">
        <v>5366</v>
      </c>
      <c r="D224" s="626" t="s">
        <v>7100</v>
      </c>
      <c r="E224" s="626" t="s">
        <v>7101</v>
      </c>
      <c r="F224" s="629">
        <v>3</v>
      </c>
      <c r="G224" s="629">
        <v>5592.9</v>
      </c>
      <c r="H224" s="629">
        <v>1</v>
      </c>
      <c r="I224" s="629">
        <v>1864.3</v>
      </c>
      <c r="J224" s="629">
        <v>3</v>
      </c>
      <c r="K224" s="629">
        <v>5796.2699999999995</v>
      </c>
      <c r="L224" s="629">
        <v>1.0363621734699351</v>
      </c>
      <c r="M224" s="629">
        <v>1932.09</v>
      </c>
      <c r="N224" s="629">
        <v>2</v>
      </c>
      <c r="O224" s="629">
        <v>3864.18</v>
      </c>
      <c r="P224" s="642">
        <v>0.69090811564662347</v>
      </c>
      <c r="Q224" s="630">
        <v>1932.09</v>
      </c>
    </row>
    <row r="225" spans="1:17" ht="14.4" customHeight="1" x14ac:dyDescent="0.3">
      <c r="A225" s="625" t="s">
        <v>7063</v>
      </c>
      <c r="B225" s="626" t="s">
        <v>6473</v>
      </c>
      <c r="C225" s="626" t="s">
        <v>5366</v>
      </c>
      <c r="D225" s="626" t="s">
        <v>7102</v>
      </c>
      <c r="E225" s="626" t="s">
        <v>7103</v>
      </c>
      <c r="F225" s="629">
        <v>12</v>
      </c>
      <c r="G225" s="629">
        <v>11900.4</v>
      </c>
      <c r="H225" s="629">
        <v>1</v>
      </c>
      <c r="I225" s="629">
        <v>991.69999999999993</v>
      </c>
      <c r="J225" s="629">
        <v>7</v>
      </c>
      <c r="K225" s="629">
        <v>7194.3200000000006</v>
      </c>
      <c r="L225" s="629">
        <v>0.60454438506268704</v>
      </c>
      <c r="M225" s="629">
        <v>1027.76</v>
      </c>
      <c r="N225" s="629">
        <v>11</v>
      </c>
      <c r="O225" s="629">
        <v>11305.36</v>
      </c>
      <c r="P225" s="642">
        <v>0.94999831938422241</v>
      </c>
      <c r="Q225" s="630">
        <v>1027.76</v>
      </c>
    </row>
    <row r="226" spans="1:17" ht="14.4" customHeight="1" x14ac:dyDescent="0.3">
      <c r="A226" s="625" t="s">
        <v>7063</v>
      </c>
      <c r="B226" s="626" t="s">
        <v>6473</v>
      </c>
      <c r="C226" s="626" t="s">
        <v>5366</v>
      </c>
      <c r="D226" s="626" t="s">
        <v>7104</v>
      </c>
      <c r="E226" s="626" t="s">
        <v>7103</v>
      </c>
      <c r="F226" s="629"/>
      <c r="G226" s="629"/>
      <c r="H226" s="629"/>
      <c r="I226" s="629"/>
      <c r="J226" s="629">
        <v>3</v>
      </c>
      <c r="K226" s="629">
        <v>6425.5499999999993</v>
      </c>
      <c r="L226" s="629"/>
      <c r="M226" s="629">
        <v>2141.85</v>
      </c>
      <c r="N226" s="629">
        <v>1</v>
      </c>
      <c r="O226" s="629">
        <v>2141.85</v>
      </c>
      <c r="P226" s="642"/>
      <c r="Q226" s="630">
        <v>2141.85</v>
      </c>
    </row>
    <row r="227" spans="1:17" ht="14.4" customHeight="1" x14ac:dyDescent="0.3">
      <c r="A227" s="625" t="s">
        <v>7063</v>
      </c>
      <c r="B227" s="626" t="s">
        <v>6473</v>
      </c>
      <c r="C227" s="626" t="s">
        <v>5366</v>
      </c>
      <c r="D227" s="626" t="s">
        <v>7105</v>
      </c>
      <c r="E227" s="626" t="s">
        <v>7106</v>
      </c>
      <c r="F227" s="629"/>
      <c r="G227" s="629"/>
      <c r="H227" s="629"/>
      <c r="I227" s="629"/>
      <c r="J227" s="629"/>
      <c r="K227" s="629"/>
      <c r="L227" s="629"/>
      <c r="M227" s="629"/>
      <c r="N227" s="629">
        <v>1</v>
      </c>
      <c r="O227" s="629">
        <v>17350</v>
      </c>
      <c r="P227" s="642"/>
      <c r="Q227" s="630">
        <v>17350</v>
      </c>
    </row>
    <row r="228" spans="1:17" ht="14.4" customHeight="1" x14ac:dyDescent="0.3">
      <c r="A228" s="625" t="s">
        <v>7063</v>
      </c>
      <c r="B228" s="626" t="s">
        <v>6473</v>
      </c>
      <c r="C228" s="626" t="s">
        <v>5366</v>
      </c>
      <c r="D228" s="626" t="s">
        <v>7107</v>
      </c>
      <c r="E228" s="626" t="s">
        <v>7108</v>
      </c>
      <c r="F228" s="629">
        <v>1</v>
      </c>
      <c r="G228" s="629">
        <v>8800</v>
      </c>
      <c r="H228" s="629">
        <v>1</v>
      </c>
      <c r="I228" s="629">
        <v>8800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7063</v>
      </c>
      <c r="B229" s="626" t="s">
        <v>6473</v>
      </c>
      <c r="C229" s="626" t="s">
        <v>5366</v>
      </c>
      <c r="D229" s="626" t="s">
        <v>7109</v>
      </c>
      <c r="E229" s="626" t="s">
        <v>7110</v>
      </c>
      <c r="F229" s="629"/>
      <c r="G229" s="629"/>
      <c r="H229" s="629"/>
      <c r="I229" s="629"/>
      <c r="J229" s="629"/>
      <c r="K229" s="629"/>
      <c r="L229" s="629"/>
      <c r="M229" s="629"/>
      <c r="N229" s="629">
        <v>1</v>
      </c>
      <c r="O229" s="629">
        <v>3314.29</v>
      </c>
      <c r="P229" s="642"/>
      <c r="Q229" s="630">
        <v>3314.29</v>
      </c>
    </row>
    <row r="230" spans="1:17" ht="14.4" customHeight="1" x14ac:dyDescent="0.3">
      <c r="A230" s="625" t="s">
        <v>7063</v>
      </c>
      <c r="B230" s="626" t="s">
        <v>6473</v>
      </c>
      <c r="C230" s="626" t="s">
        <v>5366</v>
      </c>
      <c r="D230" s="626" t="s">
        <v>7111</v>
      </c>
      <c r="E230" s="626" t="s">
        <v>7112</v>
      </c>
      <c r="F230" s="629">
        <v>4</v>
      </c>
      <c r="G230" s="629">
        <v>47088</v>
      </c>
      <c r="H230" s="629">
        <v>1</v>
      </c>
      <c r="I230" s="629">
        <v>11772</v>
      </c>
      <c r="J230" s="629">
        <v>1</v>
      </c>
      <c r="K230" s="629">
        <v>11772</v>
      </c>
      <c r="L230" s="629">
        <v>0.25</v>
      </c>
      <c r="M230" s="629">
        <v>11772</v>
      </c>
      <c r="N230" s="629">
        <v>1</v>
      </c>
      <c r="O230" s="629">
        <v>11772</v>
      </c>
      <c r="P230" s="642">
        <v>0.25</v>
      </c>
      <c r="Q230" s="630">
        <v>11772</v>
      </c>
    </row>
    <row r="231" spans="1:17" ht="14.4" customHeight="1" x14ac:dyDescent="0.3">
      <c r="A231" s="625" t="s">
        <v>7063</v>
      </c>
      <c r="B231" s="626" t="s">
        <v>6473</v>
      </c>
      <c r="C231" s="626" t="s">
        <v>5366</v>
      </c>
      <c r="D231" s="626" t="s">
        <v>7113</v>
      </c>
      <c r="E231" s="626" t="s">
        <v>7114</v>
      </c>
      <c r="F231" s="629">
        <v>2</v>
      </c>
      <c r="G231" s="629">
        <v>5796</v>
      </c>
      <c r="H231" s="629">
        <v>1</v>
      </c>
      <c r="I231" s="629">
        <v>2898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7063</v>
      </c>
      <c r="B232" s="626" t="s">
        <v>6473</v>
      </c>
      <c r="C232" s="626" t="s">
        <v>5366</v>
      </c>
      <c r="D232" s="626" t="s">
        <v>7115</v>
      </c>
      <c r="E232" s="626" t="s">
        <v>7116</v>
      </c>
      <c r="F232" s="629">
        <v>2</v>
      </c>
      <c r="G232" s="629">
        <v>4473</v>
      </c>
      <c r="H232" s="629">
        <v>1</v>
      </c>
      <c r="I232" s="629">
        <v>2236.5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7063</v>
      </c>
      <c r="B233" s="626" t="s">
        <v>6473</v>
      </c>
      <c r="C233" s="626" t="s">
        <v>5366</v>
      </c>
      <c r="D233" s="626" t="s">
        <v>7117</v>
      </c>
      <c r="E233" s="626" t="s">
        <v>7118</v>
      </c>
      <c r="F233" s="629"/>
      <c r="G233" s="629"/>
      <c r="H233" s="629"/>
      <c r="I233" s="629"/>
      <c r="J233" s="629"/>
      <c r="K233" s="629"/>
      <c r="L233" s="629"/>
      <c r="M233" s="629"/>
      <c r="N233" s="629">
        <v>1</v>
      </c>
      <c r="O233" s="629">
        <v>166546.75</v>
      </c>
      <c r="P233" s="642"/>
      <c r="Q233" s="630">
        <v>166546.75</v>
      </c>
    </row>
    <row r="234" spans="1:17" ht="14.4" customHeight="1" x14ac:dyDescent="0.3">
      <c r="A234" s="625" t="s">
        <v>7063</v>
      </c>
      <c r="B234" s="626" t="s">
        <v>6473</v>
      </c>
      <c r="C234" s="626" t="s">
        <v>5366</v>
      </c>
      <c r="D234" s="626" t="s">
        <v>7119</v>
      </c>
      <c r="E234" s="626" t="s">
        <v>7120</v>
      </c>
      <c r="F234" s="629">
        <v>1</v>
      </c>
      <c r="G234" s="629">
        <v>28000</v>
      </c>
      <c r="H234" s="629">
        <v>1</v>
      </c>
      <c r="I234" s="629">
        <v>28000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7063</v>
      </c>
      <c r="B235" s="626" t="s">
        <v>6473</v>
      </c>
      <c r="C235" s="626" t="s">
        <v>5366</v>
      </c>
      <c r="D235" s="626" t="s">
        <v>7121</v>
      </c>
      <c r="E235" s="626" t="s">
        <v>7122</v>
      </c>
      <c r="F235" s="629"/>
      <c r="G235" s="629"/>
      <c r="H235" s="629"/>
      <c r="I235" s="629"/>
      <c r="J235" s="629">
        <v>3</v>
      </c>
      <c r="K235" s="629">
        <v>72395.399999999994</v>
      </c>
      <c r="L235" s="629"/>
      <c r="M235" s="629">
        <v>24131.8</v>
      </c>
      <c r="N235" s="629"/>
      <c r="O235" s="629"/>
      <c r="P235" s="642"/>
      <c r="Q235" s="630"/>
    </row>
    <row r="236" spans="1:17" ht="14.4" customHeight="1" x14ac:dyDescent="0.3">
      <c r="A236" s="625" t="s">
        <v>7063</v>
      </c>
      <c r="B236" s="626" t="s">
        <v>6473</v>
      </c>
      <c r="C236" s="626" t="s">
        <v>5366</v>
      </c>
      <c r="D236" s="626" t="s">
        <v>7123</v>
      </c>
      <c r="E236" s="626" t="s">
        <v>7124</v>
      </c>
      <c r="F236" s="629">
        <v>2</v>
      </c>
      <c r="G236" s="629">
        <v>13298</v>
      </c>
      <c r="H236" s="629">
        <v>1</v>
      </c>
      <c r="I236" s="629">
        <v>6649</v>
      </c>
      <c r="J236" s="629">
        <v>2</v>
      </c>
      <c r="K236" s="629">
        <v>13781.56</v>
      </c>
      <c r="L236" s="629">
        <v>1.0363633629117159</v>
      </c>
      <c r="M236" s="629">
        <v>6890.78</v>
      </c>
      <c r="N236" s="629">
        <v>2</v>
      </c>
      <c r="O236" s="629">
        <v>13781.56</v>
      </c>
      <c r="P236" s="642">
        <v>1.0363633629117159</v>
      </c>
      <c r="Q236" s="630">
        <v>6890.78</v>
      </c>
    </row>
    <row r="237" spans="1:17" ht="14.4" customHeight="1" x14ac:dyDescent="0.3">
      <c r="A237" s="625" t="s">
        <v>7063</v>
      </c>
      <c r="B237" s="626" t="s">
        <v>6473</v>
      </c>
      <c r="C237" s="626" t="s">
        <v>5366</v>
      </c>
      <c r="D237" s="626" t="s">
        <v>7125</v>
      </c>
      <c r="E237" s="626" t="s">
        <v>7126</v>
      </c>
      <c r="F237" s="629">
        <v>1</v>
      </c>
      <c r="G237" s="629">
        <v>3992.7</v>
      </c>
      <c r="H237" s="629">
        <v>1</v>
      </c>
      <c r="I237" s="629">
        <v>3992.7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7063</v>
      </c>
      <c r="B238" s="626" t="s">
        <v>6473</v>
      </c>
      <c r="C238" s="626" t="s">
        <v>5366</v>
      </c>
      <c r="D238" s="626" t="s">
        <v>7127</v>
      </c>
      <c r="E238" s="626" t="s">
        <v>7128</v>
      </c>
      <c r="F238" s="629">
        <v>2</v>
      </c>
      <c r="G238" s="629">
        <v>2168.6</v>
      </c>
      <c r="H238" s="629">
        <v>1</v>
      </c>
      <c r="I238" s="629">
        <v>1084.3</v>
      </c>
      <c r="J238" s="629">
        <v>3</v>
      </c>
      <c r="K238" s="629">
        <v>3371.19</v>
      </c>
      <c r="L238" s="629">
        <v>1.5545467121645302</v>
      </c>
      <c r="M238" s="629">
        <v>1123.73</v>
      </c>
      <c r="N238" s="629"/>
      <c r="O238" s="629"/>
      <c r="P238" s="642"/>
      <c r="Q238" s="630"/>
    </row>
    <row r="239" spans="1:17" ht="14.4" customHeight="1" x14ac:dyDescent="0.3">
      <c r="A239" s="625" t="s">
        <v>7063</v>
      </c>
      <c r="B239" s="626" t="s">
        <v>6473</v>
      </c>
      <c r="C239" s="626" t="s">
        <v>5366</v>
      </c>
      <c r="D239" s="626" t="s">
        <v>7129</v>
      </c>
      <c r="E239" s="626" t="s">
        <v>7130</v>
      </c>
      <c r="F239" s="629">
        <v>2</v>
      </c>
      <c r="G239" s="629">
        <v>2005.6</v>
      </c>
      <c r="H239" s="629">
        <v>1</v>
      </c>
      <c r="I239" s="629">
        <v>1002.8</v>
      </c>
      <c r="J239" s="629">
        <v>1</v>
      </c>
      <c r="K239" s="629">
        <v>1002.8</v>
      </c>
      <c r="L239" s="629">
        <v>0.5</v>
      </c>
      <c r="M239" s="629">
        <v>1002.8</v>
      </c>
      <c r="N239" s="629">
        <v>4</v>
      </c>
      <c r="O239" s="629">
        <v>4011.2</v>
      </c>
      <c r="P239" s="642">
        <v>2</v>
      </c>
      <c r="Q239" s="630">
        <v>1002.8</v>
      </c>
    </row>
    <row r="240" spans="1:17" ht="14.4" customHeight="1" x14ac:dyDescent="0.3">
      <c r="A240" s="625" t="s">
        <v>7063</v>
      </c>
      <c r="B240" s="626" t="s">
        <v>6473</v>
      </c>
      <c r="C240" s="626" t="s">
        <v>5366</v>
      </c>
      <c r="D240" s="626" t="s">
        <v>7131</v>
      </c>
      <c r="E240" s="626" t="s">
        <v>7132</v>
      </c>
      <c r="F240" s="629">
        <v>1</v>
      </c>
      <c r="G240" s="629">
        <v>9041.6</v>
      </c>
      <c r="H240" s="629">
        <v>1</v>
      </c>
      <c r="I240" s="629">
        <v>9041.6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7063</v>
      </c>
      <c r="B241" s="626" t="s">
        <v>6473</v>
      </c>
      <c r="C241" s="626" t="s">
        <v>5366</v>
      </c>
      <c r="D241" s="626" t="s">
        <v>7133</v>
      </c>
      <c r="E241" s="626" t="s">
        <v>7134</v>
      </c>
      <c r="F241" s="629"/>
      <c r="G241" s="629"/>
      <c r="H241" s="629"/>
      <c r="I241" s="629"/>
      <c r="J241" s="629">
        <v>1</v>
      </c>
      <c r="K241" s="629">
        <v>13284.52</v>
      </c>
      <c r="L241" s="629"/>
      <c r="M241" s="629">
        <v>13284.52</v>
      </c>
      <c r="N241" s="629">
        <v>1</v>
      </c>
      <c r="O241" s="629">
        <v>13284.52</v>
      </c>
      <c r="P241" s="642"/>
      <c r="Q241" s="630">
        <v>13284.52</v>
      </c>
    </row>
    <row r="242" spans="1:17" ht="14.4" customHeight="1" x14ac:dyDescent="0.3">
      <c r="A242" s="625" t="s">
        <v>7063</v>
      </c>
      <c r="B242" s="626" t="s">
        <v>6473</v>
      </c>
      <c r="C242" s="626" t="s">
        <v>5366</v>
      </c>
      <c r="D242" s="626" t="s">
        <v>7135</v>
      </c>
      <c r="E242" s="626" t="s">
        <v>7136</v>
      </c>
      <c r="F242" s="629">
        <v>1</v>
      </c>
      <c r="G242" s="629">
        <v>2094.8000000000002</v>
      </c>
      <c r="H242" s="629">
        <v>1</v>
      </c>
      <c r="I242" s="629">
        <v>2094.8000000000002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7063</v>
      </c>
      <c r="B243" s="626" t="s">
        <v>6473</v>
      </c>
      <c r="C243" s="626" t="s">
        <v>5366</v>
      </c>
      <c r="D243" s="626" t="s">
        <v>7137</v>
      </c>
      <c r="E243" s="626" t="s">
        <v>7138</v>
      </c>
      <c r="F243" s="629">
        <v>1</v>
      </c>
      <c r="G243" s="629">
        <v>11526.9</v>
      </c>
      <c r="H243" s="629">
        <v>1</v>
      </c>
      <c r="I243" s="629">
        <v>11526.9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7063</v>
      </c>
      <c r="B244" s="626" t="s">
        <v>6473</v>
      </c>
      <c r="C244" s="626" t="s">
        <v>5366</v>
      </c>
      <c r="D244" s="626" t="s">
        <v>7139</v>
      </c>
      <c r="E244" s="626" t="s">
        <v>7140</v>
      </c>
      <c r="F244" s="629"/>
      <c r="G244" s="629"/>
      <c r="H244" s="629"/>
      <c r="I244" s="629"/>
      <c r="J244" s="629"/>
      <c r="K244" s="629"/>
      <c r="L244" s="629"/>
      <c r="M244" s="629"/>
      <c r="N244" s="629">
        <v>3</v>
      </c>
      <c r="O244" s="629">
        <v>30218.82</v>
      </c>
      <c r="P244" s="642"/>
      <c r="Q244" s="630">
        <v>10072.94</v>
      </c>
    </row>
    <row r="245" spans="1:17" ht="14.4" customHeight="1" x14ac:dyDescent="0.3">
      <c r="A245" s="625" t="s">
        <v>7063</v>
      </c>
      <c r="B245" s="626" t="s">
        <v>6473</v>
      </c>
      <c r="C245" s="626" t="s">
        <v>5366</v>
      </c>
      <c r="D245" s="626" t="s">
        <v>7141</v>
      </c>
      <c r="E245" s="626" t="s">
        <v>7142</v>
      </c>
      <c r="F245" s="629"/>
      <c r="G245" s="629"/>
      <c r="H245" s="629"/>
      <c r="I245" s="629"/>
      <c r="J245" s="629">
        <v>1</v>
      </c>
      <c r="K245" s="629">
        <v>2974.36</v>
      </c>
      <c r="L245" s="629"/>
      <c r="M245" s="629">
        <v>2974.36</v>
      </c>
      <c r="N245" s="629"/>
      <c r="O245" s="629"/>
      <c r="P245" s="642"/>
      <c r="Q245" s="630"/>
    </row>
    <row r="246" spans="1:17" ht="14.4" customHeight="1" x14ac:dyDescent="0.3">
      <c r="A246" s="625" t="s">
        <v>7063</v>
      </c>
      <c r="B246" s="626" t="s">
        <v>6473</v>
      </c>
      <c r="C246" s="626" t="s">
        <v>5366</v>
      </c>
      <c r="D246" s="626" t="s">
        <v>7143</v>
      </c>
      <c r="E246" s="626" t="s">
        <v>7144</v>
      </c>
      <c r="F246" s="629">
        <v>2</v>
      </c>
      <c r="G246" s="629">
        <v>10149.4</v>
      </c>
      <c r="H246" s="629">
        <v>1</v>
      </c>
      <c r="I246" s="629">
        <v>5074.7</v>
      </c>
      <c r="J246" s="629">
        <v>3</v>
      </c>
      <c r="K246" s="629">
        <v>15777.689999999999</v>
      </c>
      <c r="L246" s="629">
        <v>1.5545441109819298</v>
      </c>
      <c r="M246" s="629">
        <v>5259.23</v>
      </c>
      <c r="N246" s="629">
        <v>4</v>
      </c>
      <c r="O246" s="629">
        <v>21036.92</v>
      </c>
      <c r="P246" s="642">
        <v>2.0727254813092397</v>
      </c>
      <c r="Q246" s="630">
        <v>5259.23</v>
      </c>
    </row>
    <row r="247" spans="1:17" ht="14.4" customHeight="1" x14ac:dyDescent="0.3">
      <c r="A247" s="625" t="s">
        <v>7063</v>
      </c>
      <c r="B247" s="626" t="s">
        <v>6473</v>
      </c>
      <c r="C247" s="626" t="s">
        <v>5366</v>
      </c>
      <c r="D247" s="626" t="s">
        <v>7145</v>
      </c>
      <c r="E247" s="626" t="s">
        <v>7146</v>
      </c>
      <c r="F247" s="629"/>
      <c r="G247" s="629"/>
      <c r="H247" s="629"/>
      <c r="I247" s="629"/>
      <c r="J247" s="629">
        <v>1</v>
      </c>
      <c r="K247" s="629">
        <v>4890.29</v>
      </c>
      <c r="L247" s="629"/>
      <c r="M247" s="629">
        <v>4890.29</v>
      </c>
      <c r="N247" s="629"/>
      <c r="O247" s="629"/>
      <c r="P247" s="642"/>
      <c r="Q247" s="630"/>
    </row>
    <row r="248" spans="1:17" ht="14.4" customHeight="1" x14ac:dyDescent="0.3">
      <c r="A248" s="625" t="s">
        <v>7063</v>
      </c>
      <c r="B248" s="626" t="s">
        <v>6473</v>
      </c>
      <c r="C248" s="626" t="s">
        <v>5366</v>
      </c>
      <c r="D248" s="626" t="s">
        <v>7147</v>
      </c>
      <c r="E248" s="626" t="s">
        <v>7148</v>
      </c>
      <c r="F248" s="629">
        <v>2</v>
      </c>
      <c r="G248" s="629">
        <v>2889.8</v>
      </c>
      <c r="H248" s="629">
        <v>1</v>
      </c>
      <c r="I248" s="629">
        <v>1444.9</v>
      </c>
      <c r="J248" s="629"/>
      <c r="K248" s="629"/>
      <c r="L248" s="629"/>
      <c r="M248" s="629"/>
      <c r="N248" s="629">
        <v>2</v>
      </c>
      <c r="O248" s="629">
        <v>2994.88</v>
      </c>
      <c r="P248" s="642">
        <v>1.0363623780192401</v>
      </c>
      <c r="Q248" s="630">
        <v>1497.44</v>
      </c>
    </row>
    <row r="249" spans="1:17" ht="14.4" customHeight="1" x14ac:dyDescent="0.3">
      <c r="A249" s="625" t="s">
        <v>7063</v>
      </c>
      <c r="B249" s="626" t="s">
        <v>6473</v>
      </c>
      <c r="C249" s="626" t="s">
        <v>5366</v>
      </c>
      <c r="D249" s="626" t="s">
        <v>7149</v>
      </c>
      <c r="E249" s="626" t="s">
        <v>7150</v>
      </c>
      <c r="F249" s="629">
        <v>1</v>
      </c>
      <c r="G249" s="629">
        <v>584.4</v>
      </c>
      <c r="H249" s="629">
        <v>1</v>
      </c>
      <c r="I249" s="629">
        <v>584.4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7063</v>
      </c>
      <c r="B250" s="626" t="s">
        <v>6473</v>
      </c>
      <c r="C250" s="626" t="s">
        <v>5366</v>
      </c>
      <c r="D250" s="626" t="s">
        <v>7151</v>
      </c>
      <c r="E250" s="626" t="s">
        <v>7152</v>
      </c>
      <c r="F250" s="629">
        <v>3</v>
      </c>
      <c r="G250" s="629">
        <v>24876.300000000003</v>
      </c>
      <c r="H250" s="629">
        <v>1</v>
      </c>
      <c r="I250" s="629">
        <v>8292.1</v>
      </c>
      <c r="J250" s="629">
        <v>1</v>
      </c>
      <c r="K250" s="629">
        <v>8593.6299999999992</v>
      </c>
      <c r="L250" s="629">
        <v>0.34545450891008705</v>
      </c>
      <c r="M250" s="629">
        <v>8593.6299999999992</v>
      </c>
      <c r="N250" s="629"/>
      <c r="O250" s="629"/>
      <c r="P250" s="642"/>
      <c r="Q250" s="630"/>
    </row>
    <row r="251" spans="1:17" ht="14.4" customHeight="1" x14ac:dyDescent="0.3">
      <c r="A251" s="625" t="s">
        <v>7063</v>
      </c>
      <c r="B251" s="626" t="s">
        <v>6473</v>
      </c>
      <c r="C251" s="626" t="s">
        <v>5366</v>
      </c>
      <c r="D251" s="626" t="s">
        <v>7153</v>
      </c>
      <c r="E251" s="626" t="s">
        <v>7154</v>
      </c>
      <c r="F251" s="629">
        <v>1</v>
      </c>
      <c r="G251" s="629">
        <v>802</v>
      </c>
      <c r="H251" s="629">
        <v>1</v>
      </c>
      <c r="I251" s="629">
        <v>802</v>
      </c>
      <c r="J251" s="629">
        <v>2</v>
      </c>
      <c r="K251" s="629">
        <v>1662.32</v>
      </c>
      <c r="L251" s="629">
        <v>2.072718204488778</v>
      </c>
      <c r="M251" s="629">
        <v>831.16</v>
      </c>
      <c r="N251" s="629">
        <v>1</v>
      </c>
      <c r="O251" s="629">
        <v>831.16</v>
      </c>
      <c r="P251" s="642">
        <v>1.036359102244389</v>
      </c>
      <c r="Q251" s="630">
        <v>831.16</v>
      </c>
    </row>
    <row r="252" spans="1:17" ht="14.4" customHeight="1" x14ac:dyDescent="0.3">
      <c r="A252" s="625" t="s">
        <v>7063</v>
      </c>
      <c r="B252" s="626" t="s">
        <v>6473</v>
      </c>
      <c r="C252" s="626" t="s">
        <v>5366</v>
      </c>
      <c r="D252" s="626" t="s">
        <v>7155</v>
      </c>
      <c r="E252" s="626" t="s">
        <v>7154</v>
      </c>
      <c r="F252" s="629">
        <v>7</v>
      </c>
      <c r="G252" s="629">
        <v>5998.2999999999993</v>
      </c>
      <c r="H252" s="629">
        <v>1</v>
      </c>
      <c r="I252" s="629">
        <v>856.89999999999986</v>
      </c>
      <c r="J252" s="629">
        <v>5</v>
      </c>
      <c r="K252" s="629">
        <v>4440.2999999999993</v>
      </c>
      <c r="L252" s="629">
        <v>0.74025974025974017</v>
      </c>
      <c r="M252" s="629">
        <v>888.05999999999983</v>
      </c>
      <c r="N252" s="629">
        <v>5</v>
      </c>
      <c r="O252" s="629">
        <v>4440.2999999999993</v>
      </c>
      <c r="P252" s="642">
        <v>0.74025974025974017</v>
      </c>
      <c r="Q252" s="630">
        <v>888.05999999999983</v>
      </c>
    </row>
    <row r="253" spans="1:17" ht="14.4" customHeight="1" x14ac:dyDescent="0.3">
      <c r="A253" s="625" t="s">
        <v>7063</v>
      </c>
      <c r="B253" s="626" t="s">
        <v>6473</v>
      </c>
      <c r="C253" s="626" t="s">
        <v>5366</v>
      </c>
      <c r="D253" s="626" t="s">
        <v>7156</v>
      </c>
      <c r="E253" s="626" t="s">
        <v>7157</v>
      </c>
      <c r="F253" s="629">
        <v>5</v>
      </c>
      <c r="G253" s="629">
        <v>4284.5</v>
      </c>
      <c r="H253" s="629">
        <v>1</v>
      </c>
      <c r="I253" s="629">
        <v>856.9</v>
      </c>
      <c r="J253" s="629">
        <v>4</v>
      </c>
      <c r="K253" s="629">
        <v>3552.24</v>
      </c>
      <c r="L253" s="629">
        <v>0.82909090909090899</v>
      </c>
      <c r="M253" s="629">
        <v>888.06</v>
      </c>
      <c r="N253" s="629">
        <v>7</v>
      </c>
      <c r="O253" s="629">
        <v>6216.4199999999983</v>
      </c>
      <c r="P253" s="642">
        <v>1.4509090909090905</v>
      </c>
      <c r="Q253" s="630">
        <v>888.05999999999972</v>
      </c>
    </row>
    <row r="254" spans="1:17" ht="14.4" customHeight="1" x14ac:dyDescent="0.3">
      <c r="A254" s="625" t="s">
        <v>7063</v>
      </c>
      <c r="B254" s="626" t="s">
        <v>6473</v>
      </c>
      <c r="C254" s="626" t="s">
        <v>5366</v>
      </c>
      <c r="D254" s="626" t="s">
        <v>7158</v>
      </c>
      <c r="E254" s="626" t="s">
        <v>7159</v>
      </c>
      <c r="F254" s="629">
        <v>1</v>
      </c>
      <c r="G254" s="629">
        <v>802</v>
      </c>
      <c r="H254" s="629">
        <v>1</v>
      </c>
      <c r="I254" s="629">
        <v>802</v>
      </c>
      <c r="J254" s="629">
        <v>1</v>
      </c>
      <c r="K254" s="629">
        <v>831.16</v>
      </c>
      <c r="L254" s="629">
        <v>1.036359102244389</v>
      </c>
      <c r="M254" s="629">
        <v>831.16</v>
      </c>
      <c r="N254" s="629"/>
      <c r="O254" s="629"/>
      <c r="P254" s="642"/>
      <c r="Q254" s="630"/>
    </row>
    <row r="255" spans="1:17" ht="14.4" customHeight="1" x14ac:dyDescent="0.3">
      <c r="A255" s="625" t="s">
        <v>7063</v>
      </c>
      <c r="B255" s="626" t="s">
        <v>6473</v>
      </c>
      <c r="C255" s="626" t="s">
        <v>5366</v>
      </c>
      <c r="D255" s="626" t="s">
        <v>7160</v>
      </c>
      <c r="E255" s="626" t="s">
        <v>7161</v>
      </c>
      <c r="F255" s="629">
        <v>17</v>
      </c>
      <c r="G255" s="629">
        <v>63954</v>
      </c>
      <c r="H255" s="629">
        <v>1</v>
      </c>
      <c r="I255" s="629">
        <v>3762</v>
      </c>
      <c r="J255" s="629">
        <v>31</v>
      </c>
      <c r="K255" s="629">
        <v>120862.8</v>
      </c>
      <c r="L255" s="629">
        <v>1.8898395721925134</v>
      </c>
      <c r="M255" s="629">
        <v>3898.8</v>
      </c>
      <c r="N255" s="629">
        <v>17</v>
      </c>
      <c r="O255" s="629">
        <v>66279.600000000006</v>
      </c>
      <c r="P255" s="642">
        <v>1.0363636363636364</v>
      </c>
      <c r="Q255" s="630">
        <v>3898.8</v>
      </c>
    </row>
    <row r="256" spans="1:17" ht="14.4" customHeight="1" x14ac:dyDescent="0.3">
      <c r="A256" s="625" t="s">
        <v>7063</v>
      </c>
      <c r="B256" s="626" t="s">
        <v>6473</v>
      </c>
      <c r="C256" s="626" t="s">
        <v>5366</v>
      </c>
      <c r="D256" s="626" t="s">
        <v>7162</v>
      </c>
      <c r="E256" s="626" t="s">
        <v>7163</v>
      </c>
      <c r="F256" s="629"/>
      <c r="G256" s="629"/>
      <c r="H256" s="629"/>
      <c r="I256" s="629"/>
      <c r="J256" s="629"/>
      <c r="K256" s="629"/>
      <c r="L256" s="629"/>
      <c r="M256" s="629"/>
      <c r="N256" s="629">
        <v>2</v>
      </c>
      <c r="O256" s="629">
        <v>6357.26</v>
      </c>
      <c r="P256" s="642"/>
      <c r="Q256" s="630">
        <v>3178.63</v>
      </c>
    </row>
    <row r="257" spans="1:17" ht="14.4" customHeight="1" x14ac:dyDescent="0.3">
      <c r="A257" s="625" t="s">
        <v>7063</v>
      </c>
      <c r="B257" s="626" t="s">
        <v>6473</v>
      </c>
      <c r="C257" s="626" t="s">
        <v>5366</v>
      </c>
      <c r="D257" s="626" t="s">
        <v>7164</v>
      </c>
      <c r="E257" s="626" t="s">
        <v>7165</v>
      </c>
      <c r="F257" s="629"/>
      <c r="G257" s="629"/>
      <c r="H257" s="629"/>
      <c r="I257" s="629"/>
      <c r="J257" s="629"/>
      <c r="K257" s="629"/>
      <c r="L257" s="629"/>
      <c r="M257" s="629"/>
      <c r="N257" s="629">
        <v>2</v>
      </c>
      <c r="O257" s="629">
        <v>44000</v>
      </c>
      <c r="P257" s="642"/>
      <c r="Q257" s="630">
        <v>22000</v>
      </c>
    </row>
    <row r="258" spans="1:17" ht="14.4" customHeight="1" x14ac:dyDescent="0.3">
      <c r="A258" s="625" t="s">
        <v>7063</v>
      </c>
      <c r="B258" s="626" t="s">
        <v>6473</v>
      </c>
      <c r="C258" s="626" t="s">
        <v>5366</v>
      </c>
      <c r="D258" s="626" t="s">
        <v>7166</v>
      </c>
      <c r="E258" s="626" t="s">
        <v>7167</v>
      </c>
      <c r="F258" s="629">
        <v>1</v>
      </c>
      <c r="G258" s="629">
        <v>2205</v>
      </c>
      <c r="H258" s="629">
        <v>1</v>
      </c>
      <c r="I258" s="629">
        <v>2205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7063</v>
      </c>
      <c r="B259" s="626" t="s">
        <v>6473</v>
      </c>
      <c r="C259" s="626" t="s">
        <v>5366</v>
      </c>
      <c r="D259" s="626" t="s">
        <v>7168</v>
      </c>
      <c r="E259" s="626" t="s">
        <v>7097</v>
      </c>
      <c r="F259" s="629">
        <v>1</v>
      </c>
      <c r="G259" s="629">
        <v>818</v>
      </c>
      <c r="H259" s="629">
        <v>1</v>
      </c>
      <c r="I259" s="629">
        <v>818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7063</v>
      </c>
      <c r="B260" s="626" t="s">
        <v>6473</v>
      </c>
      <c r="C260" s="626" t="s">
        <v>5366</v>
      </c>
      <c r="D260" s="626" t="s">
        <v>7169</v>
      </c>
      <c r="E260" s="626" t="s">
        <v>7170</v>
      </c>
      <c r="F260" s="629">
        <v>2</v>
      </c>
      <c r="G260" s="629">
        <v>2842.4</v>
      </c>
      <c r="H260" s="629">
        <v>1</v>
      </c>
      <c r="I260" s="629">
        <v>1421.2</v>
      </c>
      <c r="J260" s="629">
        <v>4</v>
      </c>
      <c r="K260" s="629">
        <v>5891.52</v>
      </c>
      <c r="L260" s="629">
        <v>2.0727272727272728</v>
      </c>
      <c r="M260" s="629">
        <v>1472.88</v>
      </c>
      <c r="N260" s="629">
        <v>6</v>
      </c>
      <c r="O260" s="629">
        <v>8837.2800000000007</v>
      </c>
      <c r="P260" s="642">
        <v>3.1090909090909093</v>
      </c>
      <c r="Q260" s="630">
        <v>1472.88</v>
      </c>
    </row>
    <row r="261" spans="1:17" ht="14.4" customHeight="1" x14ac:dyDescent="0.3">
      <c r="A261" s="625" t="s">
        <v>7063</v>
      </c>
      <c r="B261" s="626" t="s">
        <v>6473</v>
      </c>
      <c r="C261" s="626" t="s">
        <v>5366</v>
      </c>
      <c r="D261" s="626" t="s">
        <v>7171</v>
      </c>
      <c r="E261" s="626" t="s">
        <v>7172</v>
      </c>
      <c r="F261" s="629"/>
      <c r="G261" s="629"/>
      <c r="H261" s="629"/>
      <c r="I261" s="629"/>
      <c r="J261" s="629">
        <v>1</v>
      </c>
      <c r="K261" s="629">
        <v>74410.91</v>
      </c>
      <c r="L261" s="629"/>
      <c r="M261" s="629">
        <v>74410.91</v>
      </c>
      <c r="N261" s="629">
        <v>1</v>
      </c>
      <c r="O261" s="629">
        <v>74410.91</v>
      </c>
      <c r="P261" s="642"/>
      <c r="Q261" s="630">
        <v>74410.91</v>
      </c>
    </row>
    <row r="262" spans="1:17" ht="14.4" customHeight="1" x14ac:dyDescent="0.3">
      <c r="A262" s="625" t="s">
        <v>7063</v>
      </c>
      <c r="B262" s="626" t="s">
        <v>6473</v>
      </c>
      <c r="C262" s="626" t="s">
        <v>5366</v>
      </c>
      <c r="D262" s="626" t="s">
        <v>7173</v>
      </c>
      <c r="E262" s="626" t="s">
        <v>7174</v>
      </c>
      <c r="F262" s="629"/>
      <c r="G262" s="629"/>
      <c r="H262" s="629"/>
      <c r="I262" s="629"/>
      <c r="J262" s="629">
        <v>1</v>
      </c>
      <c r="K262" s="629">
        <v>21983.24</v>
      </c>
      <c r="L262" s="629"/>
      <c r="M262" s="629">
        <v>21983.24</v>
      </c>
      <c r="N262" s="629"/>
      <c r="O262" s="629"/>
      <c r="P262" s="642"/>
      <c r="Q262" s="630"/>
    </row>
    <row r="263" spans="1:17" ht="14.4" customHeight="1" x14ac:dyDescent="0.3">
      <c r="A263" s="625" t="s">
        <v>7063</v>
      </c>
      <c r="B263" s="626" t="s">
        <v>6473</v>
      </c>
      <c r="C263" s="626" t="s">
        <v>5366</v>
      </c>
      <c r="D263" s="626" t="s">
        <v>7175</v>
      </c>
      <c r="E263" s="626" t="s">
        <v>7176</v>
      </c>
      <c r="F263" s="629">
        <v>1</v>
      </c>
      <c r="G263" s="629">
        <v>9719.6</v>
      </c>
      <c r="H263" s="629">
        <v>1</v>
      </c>
      <c r="I263" s="629">
        <v>9719.6</v>
      </c>
      <c r="J263" s="629">
        <v>2</v>
      </c>
      <c r="K263" s="629">
        <v>20146.080000000002</v>
      </c>
      <c r="L263" s="629">
        <v>2.0727272727272728</v>
      </c>
      <c r="M263" s="629">
        <v>10073.040000000001</v>
      </c>
      <c r="N263" s="629"/>
      <c r="O263" s="629"/>
      <c r="P263" s="642"/>
      <c r="Q263" s="630"/>
    </row>
    <row r="264" spans="1:17" ht="14.4" customHeight="1" x14ac:dyDescent="0.3">
      <c r="A264" s="625" t="s">
        <v>7063</v>
      </c>
      <c r="B264" s="626" t="s">
        <v>6473</v>
      </c>
      <c r="C264" s="626" t="s">
        <v>5366</v>
      </c>
      <c r="D264" s="626" t="s">
        <v>6232</v>
      </c>
      <c r="E264" s="626" t="s">
        <v>6233</v>
      </c>
      <c r="F264" s="629">
        <v>2</v>
      </c>
      <c r="G264" s="629">
        <v>59926</v>
      </c>
      <c r="H264" s="629">
        <v>1</v>
      </c>
      <c r="I264" s="629">
        <v>29963</v>
      </c>
      <c r="J264" s="629"/>
      <c r="K264" s="629"/>
      <c r="L264" s="629"/>
      <c r="M264" s="629"/>
      <c r="N264" s="629">
        <v>1</v>
      </c>
      <c r="O264" s="629">
        <v>31052.560000000001</v>
      </c>
      <c r="P264" s="642">
        <v>0.51818175750091777</v>
      </c>
      <c r="Q264" s="630">
        <v>31052.560000000001</v>
      </c>
    </row>
    <row r="265" spans="1:17" ht="14.4" customHeight="1" x14ac:dyDescent="0.3">
      <c r="A265" s="625" t="s">
        <v>7063</v>
      </c>
      <c r="B265" s="626" t="s">
        <v>6473</v>
      </c>
      <c r="C265" s="626" t="s">
        <v>5366</v>
      </c>
      <c r="D265" s="626" t="s">
        <v>7177</v>
      </c>
      <c r="E265" s="626" t="s">
        <v>7178</v>
      </c>
      <c r="F265" s="629">
        <v>3</v>
      </c>
      <c r="G265" s="629">
        <v>3780</v>
      </c>
      <c r="H265" s="629">
        <v>1</v>
      </c>
      <c r="I265" s="629">
        <v>1260</v>
      </c>
      <c r="J265" s="629">
        <v>4</v>
      </c>
      <c r="K265" s="629">
        <v>5223.28</v>
      </c>
      <c r="L265" s="629">
        <v>1.3818201058201058</v>
      </c>
      <c r="M265" s="629">
        <v>1305.82</v>
      </c>
      <c r="N265" s="629">
        <v>4</v>
      </c>
      <c r="O265" s="629">
        <v>5223.28</v>
      </c>
      <c r="P265" s="642">
        <v>1.3818201058201058</v>
      </c>
      <c r="Q265" s="630">
        <v>1305.82</v>
      </c>
    </row>
    <row r="266" spans="1:17" ht="14.4" customHeight="1" x14ac:dyDescent="0.3">
      <c r="A266" s="625" t="s">
        <v>7063</v>
      </c>
      <c r="B266" s="626" t="s">
        <v>6473</v>
      </c>
      <c r="C266" s="626" t="s">
        <v>5366</v>
      </c>
      <c r="D266" s="626" t="s">
        <v>7179</v>
      </c>
      <c r="E266" s="626" t="s">
        <v>7180</v>
      </c>
      <c r="F266" s="629"/>
      <c r="G266" s="629"/>
      <c r="H266" s="629"/>
      <c r="I266" s="629"/>
      <c r="J266" s="629">
        <v>1</v>
      </c>
      <c r="K266" s="629">
        <v>80000</v>
      </c>
      <c r="L266" s="629"/>
      <c r="M266" s="629">
        <v>80000</v>
      </c>
      <c r="N266" s="629"/>
      <c r="O266" s="629"/>
      <c r="P266" s="642"/>
      <c r="Q266" s="630"/>
    </row>
    <row r="267" spans="1:17" ht="14.4" customHeight="1" x14ac:dyDescent="0.3">
      <c r="A267" s="625" t="s">
        <v>7063</v>
      </c>
      <c r="B267" s="626" t="s">
        <v>6473</v>
      </c>
      <c r="C267" s="626" t="s">
        <v>5366</v>
      </c>
      <c r="D267" s="626" t="s">
        <v>7181</v>
      </c>
      <c r="E267" s="626" t="s">
        <v>7182</v>
      </c>
      <c r="F267" s="629">
        <v>7</v>
      </c>
      <c r="G267" s="629">
        <v>2425.5</v>
      </c>
      <c r="H267" s="629">
        <v>1</v>
      </c>
      <c r="I267" s="629">
        <v>346.5</v>
      </c>
      <c r="J267" s="629">
        <v>7</v>
      </c>
      <c r="K267" s="629">
        <v>2513.6999999999998</v>
      </c>
      <c r="L267" s="629">
        <v>1.0363636363636364</v>
      </c>
      <c r="M267" s="629">
        <v>359.09999999999997</v>
      </c>
      <c r="N267" s="629">
        <v>8</v>
      </c>
      <c r="O267" s="629">
        <v>2872.8</v>
      </c>
      <c r="P267" s="642">
        <v>1.1844155844155846</v>
      </c>
      <c r="Q267" s="630">
        <v>359.1</v>
      </c>
    </row>
    <row r="268" spans="1:17" ht="14.4" customHeight="1" x14ac:dyDescent="0.3">
      <c r="A268" s="625" t="s">
        <v>7063</v>
      </c>
      <c r="B268" s="626" t="s">
        <v>6473</v>
      </c>
      <c r="C268" s="626" t="s">
        <v>5366</v>
      </c>
      <c r="D268" s="626" t="s">
        <v>7183</v>
      </c>
      <c r="E268" s="626" t="s">
        <v>7184</v>
      </c>
      <c r="F268" s="629">
        <v>1</v>
      </c>
      <c r="G268" s="629">
        <v>546</v>
      </c>
      <c r="H268" s="629">
        <v>1</v>
      </c>
      <c r="I268" s="629">
        <v>546</v>
      </c>
      <c r="J268" s="629"/>
      <c r="K268" s="629"/>
      <c r="L268" s="629"/>
      <c r="M268" s="629"/>
      <c r="N268" s="629"/>
      <c r="O268" s="629"/>
      <c r="P268" s="642"/>
      <c r="Q268" s="630"/>
    </row>
    <row r="269" spans="1:17" ht="14.4" customHeight="1" x14ac:dyDescent="0.3">
      <c r="A269" s="625" t="s">
        <v>7063</v>
      </c>
      <c r="B269" s="626" t="s">
        <v>6473</v>
      </c>
      <c r="C269" s="626" t="s">
        <v>5366</v>
      </c>
      <c r="D269" s="626" t="s">
        <v>7185</v>
      </c>
      <c r="E269" s="626" t="s">
        <v>7186</v>
      </c>
      <c r="F269" s="629">
        <v>3</v>
      </c>
      <c r="G269" s="629">
        <v>39234</v>
      </c>
      <c r="H269" s="629">
        <v>1</v>
      </c>
      <c r="I269" s="629">
        <v>13078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7063</v>
      </c>
      <c r="B270" s="626" t="s">
        <v>6473</v>
      </c>
      <c r="C270" s="626" t="s">
        <v>5366</v>
      </c>
      <c r="D270" s="626" t="s">
        <v>7187</v>
      </c>
      <c r="E270" s="626" t="s">
        <v>7188</v>
      </c>
      <c r="F270" s="629">
        <v>1</v>
      </c>
      <c r="G270" s="629">
        <v>135963</v>
      </c>
      <c r="H270" s="629">
        <v>1</v>
      </c>
      <c r="I270" s="629">
        <v>135963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7063</v>
      </c>
      <c r="B271" s="626" t="s">
        <v>6473</v>
      </c>
      <c r="C271" s="626" t="s">
        <v>5366</v>
      </c>
      <c r="D271" s="626" t="s">
        <v>7189</v>
      </c>
      <c r="E271" s="626" t="s">
        <v>7190</v>
      </c>
      <c r="F271" s="629">
        <v>5</v>
      </c>
      <c r="G271" s="629">
        <v>81205.5</v>
      </c>
      <c r="H271" s="629">
        <v>1</v>
      </c>
      <c r="I271" s="629">
        <v>16241.1</v>
      </c>
      <c r="J271" s="629">
        <v>5</v>
      </c>
      <c r="K271" s="629">
        <v>84158.449999999983</v>
      </c>
      <c r="L271" s="629">
        <v>1.0363639162372005</v>
      </c>
      <c r="M271" s="629">
        <v>16831.689999999995</v>
      </c>
      <c r="N271" s="629">
        <v>2</v>
      </c>
      <c r="O271" s="629">
        <v>33663.379999999997</v>
      </c>
      <c r="P271" s="642">
        <v>0.41454556649488022</v>
      </c>
      <c r="Q271" s="630">
        <v>16831.689999999999</v>
      </c>
    </row>
    <row r="272" spans="1:17" ht="14.4" customHeight="1" x14ac:dyDescent="0.3">
      <c r="A272" s="625" t="s">
        <v>7063</v>
      </c>
      <c r="B272" s="626" t="s">
        <v>6473</v>
      </c>
      <c r="C272" s="626" t="s">
        <v>5366</v>
      </c>
      <c r="D272" s="626" t="s">
        <v>7191</v>
      </c>
      <c r="E272" s="626" t="s">
        <v>7192</v>
      </c>
      <c r="F272" s="629">
        <v>1</v>
      </c>
      <c r="G272" s="629">
        <v>5018.2</v>
      </c>
      <c r="H272" s="629">
        <v>1</v>
      </c>
      <c r="I272" s="629">
        <v>5018.2</v>
      </c>
      <c r="J272" s="629"/>
      <c r="K272" s="629"/>
      <c r="L272" s="629"/>
      <c r="M272" s="629"/>
      <c r="N272" s="629"/>
      <c r="O272" s="629"/>
      <c r="P272" s="642"/>
      <c r="Q272" s="630"/>
    </row>
    <row r="273" spans="1:17" ht="14.4" customHeight="1" x14ac:dyDescent="0.3">
      <c r="A273" s="625" t="s">
        <v>7063</v>
      </c>
      <c r="B273" s="626" t="s">
        <v>6473</v>
      </c>
      <c r="C273" s="626" t="s">
        <v>5366</v>
      </c>
      <c r="D273" s="626" t="s">
        <v>7193</v>
      </c>
      <c r="E273" s="626" t="s">
        <v>7194</v>
      </c>
      <c r="F273" s="629">
        <v>1</v>
      </c>
      <c r="G273" s="629">
        <v>6356</v>
      </c>
      <c r="H273" s="629">
        <v>1</v>
      </c>
      <c r="I273" s="629">
        <v>6356</v>
      </c>
      <c r="J273" s="629">
        <v>2</v>
      </c>
      <c r="K273" s="629">
        <v>13174.26</v>
      </c>
      <c r="L273" s="629">
        <v>2.0727281308999372</v>
      </c>
      <c r="M273" s="629">
        <v>6587.13</v>
      </c>
      <c r="N273" s="629">
        <v>2</v>
      </c>
      <c r="O273" s="629">
        <v>13174.26</v>
      </c>
      <c r="P273" s="642">
        <v>2.0727281308999372</v>
      </c>
      <c r="Q273" s="630">
        <v>6587.13</v>
      </c>
    </row>
    <row r="274" spans="1:17" ht="14.4" customHeight="1" x14ac:dyDescent="0.3">
      <c r="A274" s="625" t="s">
        <v>7063</v>
      </c>
      <c r="B274" s="626" t="s">
        <v>6473</v>
      </c>
      <c r="C274" s="626" t="s">
        <v>5366</v>
      </c>
      <c r="D274" s="626" t="s">
        <v>7195</v>
      </c>
      <c r="E274" s="626" t="s">
        <v>7196</v>
      </c>
      <c r="F274" s="629">
        <v>2</v>
      </c>
      <c r="G274" s="629">
        <v>3554</v>
      </c>
      <c r="H274" s="629">
        <v>1</v>
      </c>
      <c r="I274" s="629">
        <v>1777</v>
      </c>
      <c r="J274" s="629">
        <v>9</v>
      </c>
      <c r="K274" s="629">
        <v>16509.96</v>
      </c>
      <c r="L274" s="629">
        <v>4.6454586381541922</v>
      </c>
      <c r="M274" s="629">
        <v>1834.4399999999998</v>
      </c>
      <c r="N274" s="629">
        <v>2</v>
      </c>
      <c r="O274" s="629">
        <v>3683.24</v>
      </c>
      <c r="P274" s="642">
        <v>1.0363646595385481</v>
      </c>
      <c r="Q274" s="630">
        <v>1841.62</v>
      </c>
    </row>
    <row r="275" spans="1:17" ht="14.4" customHeight="1" x14ac:dyDescent="0.3">
      <c r="A275" s="625" t="s">
        <v>7063</v>
      </c>
      <c r="B275" s="626" t="s">
        <v>6473</v>
      </c>
      <c r="C275" s="626" t="s">
        <v>5366</v>
      </c>
      <c r="D275" s="626" t="s">
        <v>7197</v>
      </c>
      <c r="E275" s="626" t="s">
        <v>7198</v>
      </c>
      <c r="F275" s="629">
        <v>3</v>
      </c>
      <c r="G275" s="629">
        <v>242809.19999999998</v>
      </c>
      <c r="H275" s="629">
        <v>1</v>
      </c>
      <c r="I275" s="629">
        <v>80936.399999999994</v>
      </c>
      <c r="J275" s="629">
        <v>2</v>
      </c>
      <c r="K275" s="629">
        <v>161872.79999999999</v>
      </c>
      <c r="L275" s="629">
        <v>0.66666666666666663</v>
      </c>
      <c r="M275" s="629">
        <v>80936.399999999994</v>
      </c>
      <c r="N275" s="629"/>
      <c r="O275" s="629"/>
      <c r="P275" s="642"/>
      <c r="Q275" s="630"/>
    </row>
    <row r="276" spans="1:17" ht="14.4" customHeight="1" x14ac:dyDescent="0.3">
      <c r="A276" s="625" t="s">
        <v>7063</v>
      </c>
      <c r="B276" s="626" t="s">
        <v>6473</v>
      </c>
      <c r="C276" s="626" t="s">
        <v>5366</v>
      </c>
      <c r="D276" s="626" t="s">
        <v>7199</v>
      </c>
      <c r="E276" s="626" t="s">
        <v>7200</v>
      </c>
      <c r="F276" s="629"/>
      <c r="G276" s="629"/>
      <c r="H276" s="629"/>
      <c r="I276" s="629"/>
      <c r="J276" s="629"/>
      <c r="K276" s="629"/>
      <c r="L276" s="629"/>
      <c r="M276" s="629"/>
      <c r="N276" s="629">
        <v>1</v>
      </c>
      <c r="O276" s="629">
        <v>26499.82</v>
      </c>
      <c r="P276" s="642"/>
      <c r="Q276" s="630">
        <v>26499.82</v>
      </c>
    </row>
    <row r="277" spans="1:17" ht="14.4" customHeight="1" x14ac:dyDescent="0.3">
      <c r="A277" s="625" t="s">
        <v>7063</v>
      </c>
      <c r="B277" s="626" t="s">
        <v>6473</v>
      </c>
      <c r="C277" s="626" t="s">
        <v>5366</v>
      </c>
      <c r="D277" s="626" t="s">
        <v>7201</v>
      </c>
      <c r="E277" s="626" t="s">
        <v>7202</v>
      </c>
      <c r="F277" s="629">
        <v>1</v>
      </c>
      <c r="G277" s="629">
        <v>10629</v>
      </c>
      <c r="H277" s="629">
        <v>1</v>
      </c>
      <c r="I277" s="629">
        <v>10629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7063</v>
      </c>
      <c r="B278" s="626" t="s">
        <v>6473</v>
      </c>
      <c r="C278" s="626" t="s">
        <v>5366</v>
      </c>
      <c r="D278" s="626" t="s">
        <v>7203</v>
      </c>
      <c r="E278" s="626" t="s">
        <v>7204</v>
      </c>
      <c r="F278" s="629">
        <v>1</v>
      </c>
      <c r="G278" s="629">
        <v>1399.8</v>
      </c>
      <c r="H278" s="629">
        <v>1</v>
      </c>
      <c r="I278" s="629">
        <v>1399.8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7063</v>
      </c>
      <c r="B279" s="626" t="s">
        <v>6473</v>
      </c>
      <c r="C279" s="626" t="s">
        <v>5366</v>
      </c>
      <c r="D279" s="626" t="s">
        <v>7205</v>
      </c>
      <c r="E279" s="626" t="s">
        <v>7206</v>
      </c>
      <c r="F279" s="629"/>
      <c r="G279" s="629"/>
      <c r="H279" s="629"/>
      <c r="I279" s="629"/>
      <c r="J279" s="629">
        <v>1</v>
      </c>
      <c r="K279" s="629">
        <v>216229.87</v>
      </c>
      <c r="L279" s="629"/>
      <c r="M279" s="629">
        <v>216229.87</v>
      </c>
      <c r="N279" s="629"/>
      <c r="O279" s="629"/>
      <c r="P279" s="642"/>
      <c r="Q279" s="630"/>
    </row>
    <row r="280" spans="1:17" ht="14.4" customHeight="1" x14ac:dyDescent="0.3">
      <c r="A280" s="625" t="s">
        <v>7063</v>
      </c>
      <c r="B280" s="626" t="s">
        <v>6473</v>
      </c>
      <c r="C280" s="626" t="s">
        <v>5366</v>
      </c>
      <c r="D280" s="626" t="s">
        <v>7207</v>
      </c>
      <c r="E280" s="626" t="s">
        <v>7208</v>
      </c>
      <c r="F280" s="629"/>
      <c r="G280" s="629"/>
      <c r="H280" s="629"/>
      <c r="I280" s="629"/>
      <c r="J280" s="629">
        <v>2</v>
      </c>
      <c r="K280" s="629">
        <v>159729.54</v>
      </c>
      <c r="L280" s="629"/>
      <c r="M280" s="629">
        <v>79864.77</v>
      </c>
      <c r="N280" s="629">
        <v>2</v>
      </c>
      <c r="O280" s="629">
        <v>159729.54</v>
      </c>
      <c r="P280" s="642"/>
      <c r="Q280" s="630">
        <v>79864.77</v>
      </c>
    </row>
    <row r="281" spans="1:17" ht="14.4" customHeight="1" x14ac:dyDescent="0.3">
      <c r="A281" s="625" t="s">
        <v>7063</v>
      </c>
      <c r="B281" s="626" t="s">
        <v>6473</v>
      </c>
      <c r="C281" s="626" t="s">
        <v>5366</v>
      </c>
      <c r="D281" s="626" t="s">
        <v>7209</v>
      </c>
      <c r="E281" s="626" t="s">
        <v>7210</v>
      </c>
      <c r="F281" s="629"/>
      <c r="G281" s="629"/>
      <c r="H281" s="629"/>
      <c r="I281" s="629"/>
      <c r="J281" s="629">
        <v>1</v>
      </c>
      <c r="K281" s="629">
        <v>122627</v>
      </c>
      <c r="L281" s="629"/>
      <c r="M281" s="629">
        <v>122627</v>
      </c>
      <c r="N281" s="629">
        <v>2</v>
      </c>
      <c r="O281" s="629">
        <v>245254</v>
      </c>
      <c r="P281" s="642"/>
      <c r="Q281" s="630">
        <v>122627</v>
      </c>
    </row>
    <row r="282" spans="1:17" ht="14.4" customHeight="1" x14ac:dyDescent="0.3">
      <c r="A282" s="625" t="s">
        <v>7063</v>
      </c>
      <c r="B282" s="626" t="s">
        <v>6473</v>
      </c>
      <c r="C282" s="626" t="s">
        <v>5366</v>
      </c>
      <c r="D282" s="626" t="s">
        <v>7211</v>
      </c>
      <c r="E282" s="626" t="s">
        <v>7212</v>
      </c>
      <c r="F282" s="629"/>
      <c r="G282" s="629"/>
      <c r="H282" s="629"/>
      <c r="I282" s="629"/>
      <c r="J282" s="629"/>
      <c r="K282" s="629"/>
      <c r="L282" s="629"/>
      <c r="M282" s="629"/>
      <c r="N282" s="629">
        <v>1</v>
      </c>
      <c r="O282" s="629">
        <v>74411</v>
      </c>
      <c r="P282" s="642"/>
      <c r="Q282" s="630">
        <v>74411</v>
      </c>
    </row>
    <row r="283" spans="1:17" ht="14.4" customHeight="1" x14ac:dyDescent="0.3">
      <c r="A283" s="625" t="s">
        <v>7063</v>
      </c>
      <c r="B283" s="626" t="s">
        <v>6473</v>
      </c>
      <c r="C283" s="626" t="s">
        <v>5366</v>
      </c>
      <c r="D283" s="626" t="s">
        <v>7213</v>
      </c>
      <c r="E283" s="626" t="s">
        <v>7214</v>
      </c>
      <c r="F283" s="629">
        <v>1</v>
      </c>
      <c r="G283" s="629">
        <v>19075</v>
      </c>
      <c r="H283" s="629">
        <v>1</v>
      </c>
      <c r="I283" s="629">
        <v>19075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7063</v>
      </c>
      <c r="B284" s="626" t="s">
        <v>6473</v>
      </c>
      <c r="C284" s="626" t="s">
        <v>5366</v>
      </c>
      <c r="D284" s="626" t="s">
        <v>7215</v>
      </c>
      <c r="E284" s="626" t="s">
        <v>7216</v>
      </c>
      <c r="F284" s="629"/>
      <c r="G284" s="629"/>
      <c r="H284" s="629"/>
      <c r="I284" s="629"/>
      <c r="J284" s="629">
        <v>1</v>
      </c>
      <c r="K284" s="629">
        <v>2121.23</v>
      </c>
      <c r="L284" s="629"/>
      <c r="M284" s="629">
        <v>2121.23</v>
      </c>
      <c r="N284" s="629"/>
      <c r="O284" s="629"/>
      <c r="P284" s="642"/>
      <c r="Q284" s="630"/>
    </row>
    <row r="285" spans="1:17" ht="14.4" customHeight="1" x14ac:dyDescent="0.3">
      <c r="A285" s="625" t="s">
        <v>7063</v>
      </c>
      <c r="B285" s="626" t="s">
        <v>6473</v>
      </c>
      <c r="C285" s="626" t="s">
        <v>5366</v>
      </c>
      <c r="D285" s="626" t="s">
        <v>7217</v>
      </c>
      <c r="E285" s="626" t="s">
        <v>7218</v>
      </c>
      <c r="F285" s="629">
        <v>1</v>
      </c>
      <c r="G285" s="629">
        <v>2112.4</v>
      </c>
      <c r="H285" s="629">
        <v>1</v>
      </c>
      <c r="I285" s="629">
        <v>2112.4</v>
      </c>
      <c r="J285" s="629"/>
      <c r="K285" s="629"/>
      <c r="L285" s="629"/>
      <c r="M285" s="629"/>
      <c r="N285" s="629"/>
      <c r="O285" s="629"/>
      <c r="P285" s="642"/>
      <c r="Q285" s="630"/>
    </row>
    <row r="286" spans="1:17" ht="14.4" customHeight="1" x14ac:dyDescent="0.3">
      <c r="A286" s="625" t="s">
        <v>7063</v>
      </c>
      <c r="B286" s="626" t="s">
        <v>6473</v>
      </c>
      <c r="C286" s="626" t="s">
        <v>5366</v>
      </c>
      <c r="D286" s="626" t="s">
        <v>7219</v>
      </c>
      <c r="E286" s="626" t="s">
        <v>7220</v>
      </c>
      <c r="F286" s="629"/>
      <c r="G286" s="629"/>
      <c r="H286" s="629"/>
      <c r="I286" s="629"/>
      <c r="J286" s="629"/>
      <c r="K286" s="629"/>
      <c r="L286" s="629"/>
      <c r="M286" s="629"/>
      <c r="N286" s="629">
        <v>1</v>
      </c>
      <c r="O286" s="629">
        <v>33125.26</v>
      </c>
      <c r="P286" s="642"/>
      <c r="Q286" s="630">
        <v>33125.26</v>
      </c>
    </row>
    <row r="287" spans="1:17" ht="14.4" customHeight="1" x14ac:dyDescent="0.3">
      <c r="A287" s="625" t="s">
        <v>7063</v>
      </c>
      <c r="B287" s="626" t="s">
        <v>6473</v>
      </c>
      <c r="C287" s="626" t="s">
        <v>5377</v>
      </c>
      <c r="D287" s="626" t="s">
        <v>6706</v>
      </c>
      <c r="E287" s="626" t="s">
        <v>6707</v>
      </c>
      <c r="F287" s="629"/>
      <c r="G287" s="629"/>
      <c r="H287" s="629"/>
      <c r="I287" s="629"/>
      <c r="J287" s="629">
        <v>1</v>
      </c>
      <c r="K287" s="629">
        <v>256</v>
      </c>
      <c r="L287" s="629"/>
      <c r="M287" s="629">
        <v>256</v>
      </c>
      <c r="N287" s="629">
        <v>2</v>
      </c>
      <c r="O287" s="629">
        <v>514</v>
      </c>
      <c r="P287" s="642"/>
      <c r="Q287" s="630">
        <v>257</v>
      </c>
    </row>
    <row r="288" spans="1:17" ht="14.4" customHeight="1" x14ac:dyDescent="0.3">
      <c r="A288" s="625" t="s">
        <v>7063</v>
      </c>
      <c r="B288" s="626" t="s">
        <v>6473</v>
      </c>
      <c r="C288" s="626" t="s">
        <v>5377</v>
      </c>
      <c r="D288" s="626" t="s">
        <v>7221</v>
      </c>
      <c r="E288" s="626" t="s">
        <v>7222</v>
      </c>
      <c r="F288" s="629"/>
      <c r="G288" s="629"/>
      <c r="H288" s="629"/>
      <c r="I288" s="629"/>
      <c r="J288" s="629">
        <v>1</v>
      </c>
      <c r="K288" s="629">
        <v>558</v>
      </c>
      <c r="L288" s="629"/>
      <c r="M288" s="629">
        <v>558</v>
      </c>
      <c r="N288" s="629"/>
      <c r="O288" s="629"/>
      <c r="P288" s="642"/>
      <c r="Q288" s="630"/>
    </row>
    <row r="289" spans="1:17" ht="14.4" customHeight="1" x14ac:dyDescent="0.3">
      <c r="A289" s="625" t="s">
        <v>7063</v>
      </c>
      <c r="B289" s="626" t="s">
        <v>6473</v>
      </c>
      <c r="C289" s="626" t="s">
        <v>5377</v>
      </c>
      <c r="D289" s="626" t="s">
        <v>7223</v>
      </c>
      <c r="E289" s="626" t="s">
        <v>7224</v>
      </c>
      <c r="F289" s="629">
        <v>36</v>
      </c>
      <c r="G289" s="629">
        <v>301464</v>
      </c>
      <c r="H289" s="629">
        <v>1</v>
      </c>
      <c r="I289" s="629">
        <v>8374</v>
      </c>
      <c r="J289" s="629">
        <v>48</v>
      </c>
      <c r="K289" s="629">
        <v>402144</v>
      </c>
      <c r="L289" s="629">
        <v>1.3339702253005334</v>
      </c>
      <c r="M289" s="629">
        <v>8378</v>
      </c>
      <c r="N289" s="629">
        <v>41</v>
      </c>
      <c r="O289" s="629">
        <v>343744</v>
      </c>
      <c r="P289" s="642">
        <v>1.140248918610514</v>
      </c>
      <c r="Q289" s="630">
        <v>8384</v>
      </c>
    </row>
    <row r="290" spans="1:17" ht="14.4" customHeight="1" x14ac:dyDescent="0.3">
      <c r="A290" s="625" t="s">
        <v>7063</v>
      </c>
      <c r="B290" s="626" t="s">
        <v>6473</v>
      </c>
      <c r="C290" s="626" t="s">
        <v>5377</v>
      </c>
      <c r="D290" s="626" t="s">
        <v>7225</v>
      </c>
      <c r="E290" s="626" t="s">
        <v>7226</v>
      </c>
      <c r="F290" s="629"/>
      <c r="G290" s="629"/>
      <c r="H290" s="629"/>
      <c r="I290" s="629"/>
      <c r="J290" s="629">
        <v>2</v>
      </c>
      <c r="K290" s="629">
        <v>650</v>
      </c>
      <c r="L290" s="629"/>
      <c r="M290" s="629">
        <v>325</v>
      </c>
      <c r="N290" s="629">
        <v>4</v>
      </c>
      <c r="O290" s="629">
        <v>1304</v>
      </c>
      <c r="P290" s="642"/>
      <c r="Q290" s="630">
        <v>326</v>
      </c>
    </row>
    <row r="291" spans="1:17" ht="14.4" customHeight="1" x14ac:dyDescent="0.3">
      <c r="A291" s="625" t="s">
        <v>7063</v>
      </c>
      <c r="B291" s="626" t="s">
        <v>6473</v>
      </c>
      <c r="C291" s="626" t="s">
        <v>5377</v>
      </c>
      <c r="D291" s="626" t="s">
        <v>5412</v>
      </c>
      <c r="E291" s="626" t="s">
        <v>5413</v>
      </c>
      <c r="F291" s="629">
        <v>5</v>
      </c>
      <c r="G291" s="629">
        <v>3670</v>
      </c>
      <c r="H291" s="629">
        <v>1</v>
      </c>
      <c r="I291" s="629">
        <v>734</v>
      </c>
      <c r="J291" s="629">
        <v>2</v>
      </c>
      <c r="K291" s="629">
        <v>1476</v>
      </c>
      <c r="L291" s="629">
        <v>0.40217983651226158</v>
      </c>
      <c r="M291" s="629">
        <v>738</v>
      </c>
      <c r="N291" s="629"/>
      <c r="O291" s="629"/>
      <c r="P291" s="642"/>
      <c r="Q291" s="630"/>
    </row>
    <row r="292" spans="1:17" ht="14.4" customHeight="1" x14ac:dyDescent="0.3">
      <c r="A292" s="625" t="s">
        <v>7063</v>
      </c>
      <c r="B292" s="626" t="s">
        <v>6473</v>
      </c>
      <c r="C292" s="626" t="s">
        <v>5377</v>
      </c>
      <c r="D292" s="626" t="s">
        <v>6729</v>
      </c>
      <c r="E292" s="626" t="s">
        <v>6730</v>
      </c>
      <c r="F292" s="629">
        <v>33</v>
      </c>
      <c r="G292" s="629">
        <v>7194</v>
      </c>
      <c r="H292" s="629">
        <v>1</v>
      </c>
      <c r="I292" s="629">
        <v>218</v>
      </c>
      <c r="J292" s="629">
        <v>14</v>
      </c>
      <c r="K292" s="629">
        <v>3052</v>
      </c>
      <c r="L292" s="629">
        <v>0.42424242424242425</v>
      </c>
      <c r="M292" s="629">
        <v>218</v>
      </c>
      <c r="N292" s="629">
        <v>11</v>
      </c>
      <c r="O292" s="629">
        <v>2409</v>
      </c>
      <c r="P292" s="642">
        <v>0.33486238532110091</v>
      </c>
      <c r="Q292" s="630">
        <v>219</v>
      </c>
    </row>
    <row r="293" spans="1:17" ht="14.4" customHeight="1" x14ac:dyDescent="0.3">
      <c r="A293" s="625" t="s">
        <v>7063</v>
      </c>
      <c r="B293" s="626" t="s">
        <v>6473</v>
      </c>
      <c r="C293" s="626" t="s">
        <v>5377</v>
      </c>
      <c r="D293" s="626" t="s">
        <v>7227</v>
      </c>
      <c r="E293" s="626" t="s">
        <v>7228</v>
      </c>
      <c r="F293" s="629">
        <v>8</v>
      </c>
      <c r="G293" s="629">
        <v>2216</v>
      </c>
      <c r="H293" s="629">
        <v>1</v>
      </c>
      <c r="I293" s="629">
        <v>277</v>
      </c>
      <c r="J293" s="629">
        <v>7</v>
      </c>
      <c r="K293" s="629">
        <v>1939</v>
      </c>
      <c r="L293" s="629">
        <v>0.875</v>
      </c>
      <c r="M293" s="629">
        <v>277</v>
      </c>
      <c r="N293" s="629">
        <v>4</v>
      </c>
      <c r="O293" s="629">
        <v>1112</v>
      </c>
      <c r="P293" s="642">
        <v>0.50180505415162457</v>
      </c>
      <c r="Q293" s="630">
        <v>278</v>
      </c>
    </row>
    <row r="294" spans="1:17" ht="14.4" customHeight="1" x14ac:dyDescent="0.3">
      <c r="A294" s="625" t="s">
        <v>7063</v>
      </c>
      <c r="B294" s="626" t="s">
        <v>6473</v>
      </c>
      <c r="C294" s="626" t="s">
        <v>5377</v>
      </c>
      <c r="D294" s="626" t="s">
        <v>7229</v>
      </c>
      <c r="E294" s="626" t="s">
        <v>7230</v>
      </c>
      <c r="F294" s="629">
        <v>1</v>
      </c>
      <c r="G294" s="629">
        <v>448</v>
      </c>
      <c r="H294" s="629">
        <v>1</v>
      </c>
      <c r="I294" s="629">
        <v>448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7063</v>
      </c>
      <c r="B295" s="626" t="s">
        <v>6473</v>
      </c>
      <c r="C295" s="626" t="s">
        <v>5377</v>
      </c>
      <c r="D295" s="626" t="s">
        <v>6748</v>
      </c>
      <c r="E295" s="626" t="s">
        <v>6749</v>
      </c>
      <c r="F295" s="629">
        <v>199</v>
      </c>
      <c r="G295" s="629">
        <v>39203</v>
      </c>
      <c r="H295" s="629">
        <v>1</v>
      </c>
      <c r="I295" s="629">
        <v>197</v>
      </c>
      <c r="J295" s="629">
        <v>202</v>
      </c>
      <c r="K295" s="629">
        <v>39794</v>
      </c>
      <c r="L295" s="629">
        <v>1.0150753768844221</v>
      </c>
      <c r="M295" s="629">
        <v>197</v>
      </c>
      <c r="N295" s="629">
        <v>138</v>
      </c>
      <c r="O295" s="629">
        <v>27324</v>
      </c>
      <c r="P295" s="642">
        <v>0.69698747544830753</v>
      </c>
      <c r="Q295" s="630">
        <v>198</v>
      </c>
    </row>
    <row r="296" spans="1:17" ht="14.4" customHeight="1" x14ac:dyDescent="0.3">
      <c r="A296" s="625" t="s">
        <v>7063</v>
      </c>
      <c r="B296" s="626" t="s">
        <v>6473</v>
      </c>
      <c r="C296" s="626" t="s">
        <v>5377</v>
      </c>
      <c r="D296" s="626" t="s">
        <v>7231</v>
      </c>
      <c r="E296" s="626" t="s">
        <v>7232</v>
      </c>
      <c r="F296" s="629">
        <v>659</v>
      </c>
      <c r="G296" s="629">
        <v>113348</v>
      </c>
      <c r="H296" s="629">
        <v>1</v>
      </c>
      <c r="I296" s="629">
        <v>172</v>
      </c>
      <c r="J296" s="629">
        <v>760</v>
      </c>
      <c r="K296" s="629">
        <v>130720</v>
      </c>
      <c r="L296" s="629">
        <v>1.1532625189681336</v>
      </c>
      <c r="M296" s="629">
        <v>172</v>
      </c>
      <c r="N296" s="629">
        <v>732</v>
      </c>
      <c r="O296" s="629">
        <v>126636</v>
      </c>
      <c r="P296" s="642">
        <v>1.1172318876380705</v>
      </c>
      <c r="Q296" s="630">
        <v>173</v>
      </c>
    </row>
    <row r="297" spans="1:17" ht="14.4" customHeight="1" x14ac:dyDescent="0.3">
      <c r="A297" s="625" t="s">
        <v>7063</v>
      </c>
      <c r="B297" s="626" t="s">
        <v>6473</v>
      </c>
      <c r="C297" s="626" t="s">
        <v>5377</v>
      </c>
      <c r="D297" s="626" t="s">
        <v>7233</v>
      </c>
      <c r="E297" s="626" t="s">
        <v>7234</v>
      </c>
      <c r="F297" s="629">
        <v>4</v>
      </c>
      <c r="G297" s="629">
        <v>10756</v>
      </c>
      <c r="H297" s="629">
        <v>1</v>
      </c>
      <c r="I297" s="629">
        <v>2689</v>
      </c>
      <c r="J297" s="629">
        <v>7</v>
      </c>
      <c r="K297" s="629">
        <v>18837</v>
      </c>
      <c r="L297" s="629">
        <v>1.751301599107475</v>
      </c>
      <c r="M297" s="629">
        <v>2691</v>
      </c>
      <c r="N297" s="629">
        <v>7</v>
      </c>
      <c r="O297" s="629">
        <v>18844</v>
      </c>
      <c r="P297" s="642">
        <v>1.7519523986612124</v>
      </c>
      <c r="Q297" s="630">
        <v>2692</v>
      </c>
    </row>
    <row r="298" spans="1:17" ht="14.4" customHeight="1" x14ac:dyDescent="0.3">
      <c r="A298" s="625" t="s">
        <v>7063</v>
      </c>
      <c r="B298" s="626" t="s">
        <v>6473</v>
      </c>
      <c r="C298" s="626" t="s">
        <v>5377</v>
      </c>
      <c r="D298" s="626" t="s">
        <v>7235</v>
      </c>
      <c r="E298" s="626" t="s">
        <v>7236</v>
      </c>
      <c r="F298" s="629">
        <v>17</v>
      </c>
      <c r="G298" s="629">
        <v>86071</v>
      </c>
      <c r="H298" s="629">
        <v>1</v>
      </c>
      <c r="I298" s="629">
        <v>5063</v>
      </c>
      <c r="J298" s="629">
        <v>26</v>
      </c>
      <c r="K298" s="629">
        <v>131690</v>
      </c>
      <c r="L298" s="629">
        <v>1.5300159170917034</v>
      </c>
      <c r="M298" s="629">
        <v>5065</v>
      </c>
      <c r="N298" s="629">
        <v>16</v>
      </c>
      <c r="O298" s="629">
        <v>81088</v>
      </c>
      <c r="P298" s="642">
        <v>0.94210593579719071</v>
      </c>
      <c r="Q298" s="630">
        <v>5068</v>
      </c>
    </row>
    <row r="299" spans="1:17" ht="14.4" customHeight="1" x14ac:dyDescent="0.3">
      <c r="A299" s="625" t="s">
        <v>7063</v>
      </c>
      <c r="B299" s="626" t="s">
        <v>6473</v>
      </c>
      <c r="C299" s="626" t="s">
        <v>5377</v>
      </c>
      <c r="D299" s="626" t="s">
        <v>7237</v>
      </c>
      <c r="E299" s="626" t="s">
        <v>7238</v>
      </c>
      <c r="F299" s="629">
        <v>4</v>
      </c>
      <c r="G299" s="629">
        <v>1656</v>
      </c>
      <c r="H299" s="629">
        <v>1</v>
      </c>
      <c r="I299" s="629">
        <v>414</v>
      </c>
      <c r="J299" s="629">
        <v>4</v>
      </c>
      <c r="K299" s="629">
        <v>1656</v>
      </c>
      <c r="L299" s="629">
        <v>1</v>
      </c>
      <c r="M299" s="629">
        <v>414</v>
      </c>
      <c r="N299" s="629">
        <v>4</v>
      </c>
      <c r="O299" s="629">
        <v>1660</v>
      </c>
      <c r="P299" s="642">
        <v>1.0024154589371981</v>
      </c>
      <c r="Q299" s="630">
        <v>415</v>
      </c>
    </row>
    <row r="300" spans="1:17" ht="14.4" customHeight="1" x14ac:dyDescent="0.3">
      <c r="A300" s="625" t="s">
        <v>7063</v>
      </c>
      <c r="B300" s="626" t="s">
        <v>6473</v>
      </c>
      <c r="C300" s="626" t="s">
        <v>5377</v>
      </c>
      <c r="D300" s="626" t="s">
        <v>7239</v>
      </c>
      <c r="E300" s="626" t="s">
        <v>7240</v>
      </c>
      <c r="F300" s="629"/>
      <c r="G300" s="629"/>
      <c r="H300" s="629"/>
      <c r="I300" s="629"/>
      <c r="J300" s="629"/>
      <c r="K300" s="629"/>
      <c r="L300" s="629"/>
      <c r="M300" s="629"/>
      <c r="N300" s="629">
        <v>1</v>
      </c>
      <c r="O300" s="629">
        <v>1515</v>
      </c>
      <c r="P300" s="642"/>
      <c r="Q300" s="630">
        <v>1515</v>
      </c>
    </row>
    <row r="301" spans="1:17" ht="14.4" customHeight="1" x14ac:dyDescent="0.3">
      <c r="A301" s="625" t="s">
        <v>7063</v>
      </c>
      <c r="B301" s="626" t="s">
        <v>6473</v>
      </c>
      <c r="C301" s="626" t="s">
        <v>5377</v>
      </c>
      <c r="D301" s="626" t="s">
        <v>7241</v>
      </c>
      <c r="E301" s="626" t="s">
        <v>7242</v>
      </c>
      <c r="F301" s="629">
        <v>4</v>
      </c>
      <c r="G301" s="629">
        <v>20564</v>
      </c>
      <c r="H301" s="629">
        <v>1</v>
      </c>
      <c r="I301" s="629">
        <v>5141</v>
      </c>
      <c r="J301" s="629">
        <v>1</v>
      </c>
      <c r="K301" s="629">
        <v>5145</v>
      </c>
      <c r="L301" s="629">
        <v>0.25019451468585879</v>
      </c>
      <c r="M301" s="629">
        <v>5145</v>
      </c>
      <c r="N301" s="629">
        <v>4</v>
      </c>
      <c r="O301" s="629">
        <v>20600</v>
      </c>
      <c r="P301" s="642">
        <v>1.001750632172729</v>
      </c>
      <c r="Q301" s="630">
        <v>5150</v>
      </c>
    </row>
    <row r="302" spans="1:17" ht="14.4" customHeight="1" x14ac:dyDescent="0.3">
      <c r="A302" s="625" t="s">
        <v>7063</v>
      </c>
      <c r="B302" s="626" t="s">
        <v>6473</v>
      </c>
      <c r="C302" s="626" t="s">
        <v>5377</v>
      </c>
      <c r="D302" s="626" t="s">
        <v>7243</v>
      </c>
      <c r="E302" s="626" t="s">
        <v>7244</v>
      </c>
      <c r="F302" s="629"/>
      <c r="G302" s="629"/>
      <c r="H302" s="629"/>
      <c r="I302" s="629"/>
      <c r="J302" s="629"/>
      <c r="K302" s="629"/>
      <c r="L302" s="629"/>
      <c r="M302" s="629"/>
      <c r="N302" s="629">
        <v>1</v>
      </c>
      <c r="O302" s="629">
        <v>7673</v>
      </c>
      <c r="P302" s="642"/>
      <c r="Q302" s="630">
        <v>7673</v>
      </c>
    </row>
    <row r="303" spans="1:17" ht="14.4" customHeight="1" x14ac:dyDescent="0.3">
      <c r="A303" s="625" t="s">
        <v>7063</v>
      </c>
      <c r="B303" s="626" t="s">
        <v>6473</v>
      </c>
      <c r="C303" s="626" t="s">
        <v>5377</v>
      </c>
      <c r="D303" s="626" t="s">
        <v>7245</v>
      </c>
      <c r="E303" s="626" t="s">
        <v>7246</v>
      </c>
      <c r="F303" s="629"/>
      <c r="G303" s="629"/>
      <c r="H303" s="629"/>
      <c r="I303" s="629"/>
      <c r="J303" s="629"/>
      <c r="K303" s="629"/>
      <c r="L303" s="629"/>
      <c r="M303" s="629"/>
      <c r="N303" s="629">
        <v>3</v>
      </c>
      <c r="O303" s="629">
        <v>2742</v>
      </c>
      <c r="P303" s="642"/>
      <c r="Q303" s="630">
        <v>914</v>
      </c>
    </row>
    <row r="304" spans="1:17" ht="14.4" customHeight="1" x14ac:dyDescent="0.3">
      <c r="A304" s="625" t="s">
        <v>7063</v>
      </c>
      <c r="B304" s="626" t="s">
        <v>6473</v>
      </c>
      <c r="C304" s="626" t="s">
        <v>5377</v>
      </c>
      <c r="D304" s="626" t="s">
        <v>7247</v>
      </c>
      <c r="E304" s="626" t="s">
        <v>7248</v>
      </c>
      <c r="F304" s="629">
        <v>133</v>
      </c>
      <c r="G304" s="629">
        <v>264936</v>
      </c>
      <c r="H304" s="629">
        <v>1</v>
      </c>
      <c r="I304" s="629">
        <v>1992</v>
      </c>
      <c r="J304" s="629">
        <v>195</v>
      </c>
      <c r="K304" s="629">
        <v>388830</v>
      </c>
      <c r="L304" s="629">
        <v>1.4676374671618806</v>
      </c>
      <c r="M304" s="629">
        <v>1994</v>
      </c>
      <c r="N304" s="629">
        <v>166</v>
      </c>
      <c r="O304" s="629">
        <v>331336</v>
      </c>
      <c r="P304" s="642">
        <v>1.2506265664160401</v>
      </c>
      <c r="Q304" s="630">
        <v>1996</v>
      </c>
    </row>
    <row r="305" spans="1:17" ht="14.4" customHeight="1" x14ac:dyDescent="0.3">
      <c r="A305" s="625" t="s">
        <v>7063</v>
      </c>
      <c r="B305" s="626" t="s">
        <v>6473</v>
      </c>
      <c r="C305" s="626" t="s">
        <v>5377</v>
      </c>
      <c r="D305" s="626" t="s">
        <v>7249</v>
      </c>
      <c r="E305" s="626" t="s">
        <v>7250</v>
      </c>
      <c r="F305" s="629">
        <v>2</v>
      </c>
      <c r="G305" s="629">
        <v>10350</v>
      </c>
      <c r="H305" s="629">
        <v>1</v>
      </c>
      <c r="I305" s="629">
        <v>5175</v>
      </c>
      <c r="J305" s="629">
        <v>2</v>
      </c>
      <c r="K305" s="629">
        <v>10354</v>
      </c>
      <c r="L305" s="629">
        <v>1.0003864734299517</v>
      </c>
      <c r="M305" s="629">
        <v>5177</v>
      </c>
      <c r="N305" s="629">
        <v>3</v>
      </c>
      <c r="O305" s="629">
        <v>15540</v>
      </c>
      <c r="P305" s="642">
        <v>1.5014492753623188</v>
      </c>
      <c r="Q305" s="630">
        <v>5180</v>
      </c>
    </row>
    <row r="306" spans="1:17" ht="14.4" customHeight="1" x14ac:dyDescent="0.3">
      <c r="A306" s="625" t="s">
        <v>7063</v>
      </c>
      <c r="B306" s="626" t="s">
        <v>6473</v>
      </c>
      <c r="C306" s="626" t="s">
        <v>5377</v>
      </c>
      <c r="D306" s="626" t="s">
        <v>7251</v>
      </c>
      <c r="E306" s="626" t="s">
        <v>7252</v>
      </c>
      <c r="F306" s="629">
        <v>42</v>
      </c>
      <c r="G306" s="629">
        <v>53508</v>
      </c>
      <c r="H306" s="629">
        <v>1</v>
      </c>
      <c r="I306" s="629">
        <v>1274</v>
      </c>
      <c r="J306" s="629">
        <v>51</v>
      </c>
      <c r="K306" s="629">
        <v>65076</v>
      </c>
      <c r="L306" s="629">
        <v>1.2161919712940121</v>
      </c>
      <c r="M306" s="629">
        <v>1276</v>
      </c>
      <c r="N306" s="629">
        <v>27</v>
      </c>
      <c r="O306" s="629">
        <v>34479</v>
      </c>
      <c r="P306" s="642">
        <v>0.64437093518726174</v>
      </c>
      <c r="Q306" s="630">
        <v>1277</v>
      </c>
    </row>
    <row r="307" spans="1:17" ht="14.4" customHeight="1" x14ac:dyDescent="0.3">
      <c r="A307" s="625" t="s">
        <v>7063</v>
      </c>
      <c r="B307" s="626" t="s">
        <v>6473</v>
      </c>
      <c r="C307" s="626" t="s">
        <v>5377</v>
      </c>
      <c r="D307" s="626" t="s">
        <v>7253</v>
      </c>
      <c r="E307" s="626" t="s">
        <v>7254</v>
      </c>
      <c r="F307" s="629">
        <v>35</v>
      </c>
      <c r="G307" s="629">
        <v>65100</v>
      </c>
      <c r="H307" s="629">
        <v>1</v>
      </c>
      <c r="I307" s="629">
        <v>1860</v>
      </c>
      <c r="J307" s="629">
        <v>40</v>
      </c>
      <c r="K307" s="629">
        <v>74480</v>
      </c>
      <c r="L307" s="629">
        <v>1.1440860215053763</v>
      </c>
      <c r="M307" s="629">
        <v>1862</v>
      </c>
      <c r="N307" s="629">
        <v>33</v>
      </c>
      <c r="O307" s="629">
        <v>61512</v>
      </c>
      <c r="P307" s="642">
        <v>0.94488479262672809</v>
      </c>
      <c r="Q307" s="630">
        <v>1864</v>
      </c>
    </row>
    <row r="308" spans="1:17" ht="14.4" customHeight="1" x14ac:dyDescent="0.3">
      <c r="A308" s="625" t="s">
        <v>7063</v>
      </c>
      <c r="B308" s="626" t="s">
        <v>6473</v>
      </c>
      <c r="C308" s="626" t="s">
        <v>5377</v>
      </c>
      <c r="D308" s="626" t="s">
        <v>7255</v>
      </c>
      <c r="E308" s="626" t="s">
        <v>7256</v>
      </c>
      <c r="F308" s="629">
        <v>5</v>
      </c>
      <c r="G308" s="629">
        <v>39110</v>
      </c>
      <c r="H308" s="629">
        <v>1</v>
      </c>
      <c r="I308" s="629">
        <v>7822</v>
      </c>
      <c r="J308" s="629">
        <v>7</v>
      </c>
      <c r="K308" s="629">
        <v>54796</v>
      </c>
      <c r="L308" s="629">
        <v>1.4010738941447201</v>
      </c>
      <c r="M308" s="629">
        <v>7828</v>
      </c>
      <c r="N308" s="629">
        <v>4</v>
      </c>
      <c r="O308" s="629">
        <v>31340</v>
      </c>
      <c r="P308" s="642">
        <v>0.80132958322679626</v>
      </c>
      <c r="Q308" s="630">
        <v>7835</v>
      </c>
    </row>
    <row r="309" spans="1:17" ht="14.4" customHeight="1" x14ac:dyDescent="0.3">
      <c r="A309" s="625" t="s">
        <v>7063</v>
      </c>
      <c r="B309" s="626" t="s">
        <v>6473</v>
      </c>
      <c r="C309" s="626" t="s">
        <v>5377</v>
      </c>
      <c r="D309" s="626" t="s">
        <v>7257</v>
      </c>
      <c r="E309" s="626" t="s">
        <v>7258</v>
      </c>
      <c r="F309" s="629">
        <v>2</v>
      </c>
      <c r="G309" s="629">
        <v>3302</v>
      </c>
      <c r="H309" s="629">
        <v>1</v>
      </c>
      <c r="I309" s="629">
        <v>1651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7063</v>
      </c>
      <c r="B310" s="626" t="s">
        <v>6473</v>
      </c>
      <c r="C310" s="626" t="s">
        <v>5377</v>
      </c>
      <c r="D310" s="626" t="s">
        <v>7259</v>
      </c>
      <c r="E310" s="626" t="s">
        <v>7260</v>
      </c>
      <c r="F310" s="629">
        <v>2</v>
      </c>
      <c r="G310" s="629">
        <v>8236</v>
      </c>
      <c r="H310" s="629">
        <v>1</v>
      </c>
      <c r="I310" s="629">
        <v>4118</v>
      </c>
      <c r="J310" s="629">
        <v>6</v>
      </c>
      <c r="K310" s="629">
        <v>24732</v>
      </c>
      <c r="L310" s="629">
        <v>3.0029140359397766</v>
      </c>
      <c r="M310" s="629">
        <v>4122</v>
      </c>
      <c r="N310" s="629">
        <v>5</v>
      </c>
      <c r="O310" s="629">
        <v>20635</v>
      </c>
      <c r="P310" s="642">
        <v>2.5054638173870809</v>
      </c>
      <c r="Q310" s="630">
        <v>4127</v>
      </c>
    </row>
    <row r="311" spans="1:17" ht="14.4" customHeight="1" x14ac:dyDescent="0.3">
      <c r="A311" s="625" t="s">
        <v>7063</v>
      </c>
      <c r="B311" s="626" t="s">
        <v>6473</v>
      </c>
      <c r="C311" s="626" t="s">
        <v>5377</v>
      </c>
      <c r="D311" s="626" t="s">
        <v>7261</v>
      </c>
      <c r="E311" s="626" t="s">
        <v>7262</v>
      </c>
      <c r="F311" s="629">
        <v>36</v>
      </c>
      <c r="G311" s="629">
        <v>41832</v>
      </c>
      <c r="H311" s="629">
        <v>1</v>
      </c>
      <c r="I311" s="629">
        <v>1162</v>
      </c>
      <c r="J311" s="629">
        <v>47</v>
      </c>
      <c r="K311" s="629">
        <v>54661</v>
      </c>
      <c r="L311" s="629">
        <v>1.3066790973417479</v>
      </c>
      <c r="M311" s="629">
        <v>1163</v>
      </c>
      <c r="N311" s="629">
        <v>26</v>
      </c>
      <c r="O311" s="629">
        <v>30264</v>
      </c>
      <c r="P311" s="642">
        <v>0.72346528973034996</v>
      </c>
      <c r="Q311" s="630">
        <v>1164</v>
      </c>
    </row>
    <row r="312" spans="1:17" ht="14.4" customHeight="1" x14ac:dyDescent="0.3">
      <c r="A312" s="625" t="s">
        <v>7063</v>
      </c>
      <c r="B312" s="626" t="s">
        <v>6473</v>
      </c>
      <c r="C312" s="626" t="s">
        <v>5377</v>
      </c>
      <c r="D312" s="626" t="s">
        <v>7263</v>
      </c>
      <c r="E312" s="626" t="s">
        <v>7264</v>
      </c>
      <c r="F312" s="629">
        <v>79</v>
      </c>
      <c r="G312" s="629">
        <v>17064</v>
      </c>
      <c r="H312" s="629">
        <v>1</v>
      </c>
      <c r="I312" s="629">
        <v>216</v>
      </c>
      <c r="J312" s="629">
        <v>60</v>
      </c>
      <c r="K312" s="629">
        <v>12960</v>
      </c>
      <c r="L312" s="629">
        <v>0.759493670886076</v>
      </c>
      <c r="M312" s="629">
        <v>216</v>
      </c>
      <c r="N312" s="629">
        <v>79</v>
      </c>
      <c r="O312" s="629">
        <v>17143</v>
      </c>
      <c r="P312" s="642">
        <v>1.0046296296296295</v>
      </c>
      <c r="Q312" s="630">
        <v>217</v>
      </c>
    </row>
    <row r="313" spans="1:17" ht="14.4" customHeight="1" x14ac:dyDescent="0.3">
      <c r="A313" s="625" t="s">
        <v>7063</v>
      </c>
      <c r="B313" s="626" t="s">
        <v>6473</v>
      </c>
      <c r="C313" s="626" t="s">
        <v>5377</v>
      </c>
      <c r="D313" s="626" t="s">
        <v>7265</v>
      </c>
      <c r="E313" s="626" t="s">
        <v>7266</v>
      </c>
      <c r="F313" s="629">
        <v>28</v>
      </c>
      <c r="G313" s="629">
        <v>3444</v>
      </c>
      <c r="H313" s="629">
        <v>1</v>
      </c>
      <c r="I313" s="629">
        <v>123</v>
      </c>
      <c r="J313" s="629">
        <v>17</v>
      </c>
      <c r="K313" s="629">
        <v>2108</v>
      </c>
      <c r="L313" s="629">
        <v>0.61207897793263644</v>
      </c>
      <c r="M313" s="629">
        <v>124</v>
      </c>
      <c r="N313" s="629">
        <v>15</v>
      </c>
      <c r="O313" s="629">
        <v>1860</v>
      </c>
      <c r="P313" s="642">
        <v>0.54006968641114983</v>
      </c>
      <c r="Q313" s="630">
        <v>124</v>
      </c>
    </row>
    <row r="314" spans="1:17" ht="14.4" customHeight="1" x14ac:dyDescent="0.3">
      <c r="A314" s="625" t="s">
        <v>7063</v>
      </c>
      <c r="B314" s="626" t="s">
        <v>6473</v>
      </c>
      <c r="C314" s="626" t="s">
        <v>5377</v>
      </c>
      <c r="D314" s="626" t="s">
        <v>7267</v>
      </c>
      <c r="E314" s="626" t="s">
        <v>7268</v>
      </c>
      <c r="F314" s="629">
        <v>65</v>
      </c>
      <c r="G314" s="629">
        <v>137410</v>
      </c>
      <c r="H314" s="629">
        <v>1</v>
      </c>
      <c r="I314" s="629">
        <v>2114</v>
      </c>
      <c r="J314" s="629">
        <v>72</v>
      </c>
      <c r="K314" s="629">
        <v>152352</v>
      </c>
      <c r="L314" s="629">
        <v>1.1087402663561603</v>
      </c>
      <c r="M314" s="629">
        <v>2116</v>
      </c>
      <c r="N314" s="629">
        <v>172</v>
      </c>
      <c r="O314" s="629">
        <v>364296</v>
      </c>
      <c r="P314" s="642">
        <v>2.6511607597700313</v>
      </c>
      <c r="Q314" s="630">
        <v>2118</v>
      </c>
    </row>
    <row r="315" spans="1:17" ht="14.4" customHeight="1" x14ac:dyDescent="0.3">
      <c r="A315" s="625" t="s">
        <v>7063</v>
      </c>
      <c r="B315" s="626" t="s">
        <v>6473</v>
      </c>
      <c r="C315" s="626" t="s">
        <v>5377</v>
      </c>
      <c r="D315" s="626" t="s">
        <v>7269</v>
      </c>
      <c r="E315" s="626" t="s">
        <v>7270</v>
      </c>
      <c r="F315" s="629">
        <v>16</v>
      </c>
      <c r="G315" s="629">
        <v>2384</v>
      </c>
      <c r="H315" s="629">
        <v>1</v>
      </c>
      <c r="I315" s="629">
        <v>149</v>
      </c>
      <c r="J315" s="629">
        <v>12</v>
      </c>
      <c r="K315" s="629">
        <v>1788</v>
      </c>
      <c r="L315" s="629">
        <v>0.75</v>
      </c>
      <c r="M315" s="629">
        <v>149</v>
      </c>
      <c r="N315" s="629">
        <v>8</v>
      </c>
      <c r="O315" s="629">
        <v>1200</v>
      </c>
      <c r="P315" s="642">
        <v>0.50335570469798663</v>
      </c>
      <c r="Q315" s="630">
        <v>150</v>
      </c>
    </row>
    <row r="316" spans="1:17" ht="14.4" customHeight="1" x14ac:dyDescent="0.3">
      <c r="A316" s="625" t="s">
        <v>7063</v>
      </c>
      <c r="B316" s="626" t="s">
        <v>6473</v>
      </c>
      <c r="C316" s="626" t="s">
        <v>5377</v>
      </c>
      <c r="D316" s="626" t="s">
        <v>7271</v>
      </c>
      <c r="E316" s="626" t="s">
        <v>7272</v>
      </c>
      <c r="F316" s="629">
        <v>12</v>
      </c>
      <c r="G316" s="629">
        <v>2304</v>
      </c>
      <c r="H316" s="629">
        <v>1</v>
      </c>
      <c r="I316" s="629">
        <v>192</v>
      </c>
      <c r="J316" s="629">
        <v>9</v>
      </c>
      <c r="K316" s="629">
        <v>1728</v>
      </c>
      <c r="L316" s="629">
        <v>0.75</v>
      </c>
      <c r="M316" s="629">
        <v>192</v>
      </c>
      <c r="N316" s="629">
        <v>8</v>
      </c>
      <c r="O316" s="629">
        <v>1544</v>
      </c>
      <c r="P316" s="642">
        <v>0.67013888888888884</v>
      </c>
      <c r="Q316" s="630">
        <v>193</v>
      </c>
    </row>
    <row r="317" spans="1:17" ht="14.4" customHeight="1" x14ac:dyDescent="0.3">
      <c r="A317" s="625" t="s">
        <v>7063</v>
      </c>
      <c r="B317" s="626" t="s">
        <v>6473</v>
      </c>
      <c r="C317" s="626" t="s">
        <v>5377</v>
      </c>
      <c r="D317" s="626" t="s">
        <v>7273</v>
      </c>
      <c r="E317" s="626" t="s">
        <v>7274</v>
      </c>
      <c r="F317" s="629">
        <v>4</v>
      </c>
      <c r="G317" s="629">
        <v>724</v>
      </c>
      <c r="H317" s="629">
        <v>1</v>
      </c>
      <c r="I317" s="629">
        <v>181</v>
      </c>
      <c r="J317" s="629">
        <v>3</v>
      </c>
      <c r="K317" s="629">
        <v>543</v>
      </c>
      <c r="L317" s="629">
        <v>0.75</v>
      </c>
      <c r="M317" s="629">
        <v>181</v>
      </c>
      <c r="N317" s="629">
        <v>1</v>
      </c>
      <c r="O317" s="629">
        <v>182</v>
      </c>
      <c r="P317" s="642">
        <v>0.25138121546961328</v>
      </c>
      <c r="Q317" s="630">
        <v>182</v>
      </c>
    </row>
    <row r="318" spans="1:17" ht="14.4" customHeight="1" x14ac:dyDescent="0.3">
      <c r="A318" s="625" t="s">
        <v>7063</v>
      </c>
      <c r="B318" s="626" t="s">
        <v>6473</v>
      </c>
      <c r="C318" s="626" t="s">
        <v>5377</v>
      </c>
      <c r="D318" s="626" t="s">
        <v>7275</v>
      </c>
      <c r="E318" s="626" t="s">
        <v>7276</v>
      </c>
      <c r="F318" s="629">
        <v>1</v>
      </c>
      <c r="G318" s="629">
        <v>655</v>
      </c>
      <c r="H318" s="629">
        <v>1</v>
      </c>
      <c r="I318" s="629">
        <v>655</v>
      </c>
      <c r="J318" s="629">
        <v>2</v>
      </c>
      <c r="K318" s="629">
        <v>1314</v>
      </c>
      <c r="L318" s="629">
        <v>2.0061068702290075</v>
      </c>
      <c r="M318" s="629">
        <v>657</v>
      </c>
      <c r="N318" s="629">
        <v>1</v>
      </c>
      <c r="O318" s="629">
        <v>658</v>
      </c>
      <c r="P318" s="642">
        <v>1.0045801526717557</v>
      </c>
      <c r="Q318" s="630">
        <v>658</v>
      </c>
    </row>
    <row r="319" spans="1:17" ht="14.4" customHeight="1" x14ac:dyDescent="0.3">
      <c r="A319" s="625" t="s">
        <v>7063</v>
      </c>
      <c r="B319" s="626" t="s">
        <v>6473</v>
      </c>
      <c r="C319" s="626" t="s">
        <v>5377</v>
      </c>
      <c r="D319" s="626" t="s">
        <v>7277</v>
      </c>
      <c r="E319" s="626" t="s">
        <v>7254</v>
      </c>
      <c r="F319" s="629">
        <v>28</v>
      </c>
      <c r="G319" s="629">
        <v>106652</v>
      </c>
      <c r="H319" s="629">
        <v>1</v>
      </c>
      <c r="I319" s="629">
        <v>3809</v>
      </c>
      <c r="J319" s="629">
        <v>23</v>
      </c>
      <c r="K319" s="629">
        <v>87653</v>
      </c>
      <c r="L319" s="629">
        <v>0.82185988073360083</v>
      </c>
      <c r="M319" s="629">
        <v>3811</v>
      </c>
      <c r="N319" s="629">
        <v>28</v>
      </c>
      <c r="O319" s="629">
        <v>106820</v>
      </c>
      <c r="P319" s="642">
        <v>1.0015752165922815</v>
      </c>
      <c r="Q319" s="630">
        <v>3815</v>
      </c>
    </row>
    <row r="320" spans="1:17" ht="14.4" customHeight="1" x14ac:dyDescent="0.3">
      <c r="A320" s="625" t="s">
        <v>7063</v>
      </c>
      <c r="B320" s="626" t="s">
        <v>6473</v>
      </c>
      <c r="C320" s="626" t="s">
        <v>5377</v>
      </c>
      <c r="D320" s="626" t="s">
        <v>7278</v>
      </c>
      <c r="E320" s="626" t="s">
        <v>7279</v>
      </c>
      <c r="F320" s="629">
        <v>2</v>
      </c>
      <c r="G320" s="629">
        <v>12480</v>
      </c>
      <c r="H320" s="629">
        <v>1</v>
      </c>
      <c r="I320" s="629">
        <v>6240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7063</v>
      </c>
      <c r="B321" s="626" t="s">
        <v>6473</v>
      </c>
      <c r="C321" s="626" t="s">
        <v>5377</v>
      </c>
      <c r="D321" s="626" t="s">
        <v>7280</v>
      </c>
      <c r="E321" s="626" t="s">
        <v>7281</v>
      </c>
      <c r="F321" s="629">
        <v>37</v>
      </c>
      <c r="G321" s="629">
        <v>38554</v>
      </c>
      <c r="H321" s="629">
        <v>1</v>
      </c>
      <c r="I321" s="629">
        <v>1042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7063</v>
      </c>
      <c r="B322" s="626" t="s">
        <v>6473</v>
      </c>
      <c r="C322" s="626" t="s">
        <v>5377</v>
      </c>
      <c r="D322" s="626" t="s">
        <v>7282</v>
      </c>
      <c r="E322" s="626" t="s">
        <v>7283</v>
      </c>
      <c r="F322" s="629">
        <v>3</v>
      </c>
      <c r="G322" s="629">
        <v>1818</v>
      </c>
      <c r="H322" s="629">
        <v>1</v>
      </c>
      <c r="I322" s="629">
        <v>606</v>
      </c>
      <c r="J322" s="629">
        <v>2</v>
      </c>
      <c r="K322" s="629">
        <v>1216</v>
      </c>
      <c r="L322" s="629">
        <v>0.66886688668866889</v>
      </c>
      <c r="M322" s="629">
        <v>608</v>
      </c>
      <c r="N322" s="629">
        <v>2</v>
      </c>
      <c r="O322" s="629">
        <v>1218</v>
      </c>
      <c r="P322" s="642">
        <v>0.66996699669966997</v>
      </c>
      <c r="Q322" s="630">
        <v>609</v>
      </c>
    </row>
    <row r="323" spans="1:17" ht="14.4" customHeight="1" x14ac:dyDescent="0.3">
      <c r="A323" s="625" t="s">
        <v>7063</v>
      </c>
      <c r="B323" s="626" t="s">
        <v>6473</v>
      </c>
      <c r="C323" s="626" t="s">
        <v>5377</v>
      </c>
      <c r="D323" s="626" t="s">
        <v>7284</v>
      </c>
      <c r="E323" s="626" t="s">
        <v>7285</v>
      </c>
      <c r="F323" s="629">
        <v>2</v>
      </c>
      <c r="G323" s="629">
        <v>298</v>
      </c>
      <c r="H323" s="629">
        <v>1</v>
      </c>
      <c r="I323" s="629">
        <v>149</v>
      </c>
      <c r="J323" s="629">
        <v>2</v>
      </c>
      <c r="K323" s="629">
        <v>298</v>
      </c>
      <c r="L323" s="629">
        <v>1</v>
      </c>
      <c r="M323" s="629">
        <v>149</v>
      </c>
      <c r="N323" s="629">
        <v>5</v>
      </c>
      <c r="O323" s="629">
        <v>750</v>
      </c>
      <c r="P323" s="642">
        <v>2.5167785234899327</v>
      </c>
      <c r="Q323" s="630">
        <v>150</v>
      </c>
    </row>
    <row r="324" spans="1:17" ht="14.4" customHeight="1" x14ac:dyDescent="0.3">
      <c r="A324" s="625" t="s">
        <v>7063</v>
      </c>
      <c r="B324" s="626" t="s">
        <v>6473</v>
      </c>
      <c r="C324" s="626" t="s">
        <v>5377</v>
      </c>
      <c r="D324" s="626" t="s">
        <v>7286</v>
      </c>
      <c r="E324" s="626" t="s">
        <v>7287</v>
      </c>
      <c r="F324" s="629">
        <v>1</v>
      </c>
      <c r="G324" s="629">
        <v>157</v>
      </c>
      <c r="H324" s="629">
        <v>1</v>
      </c>
      <c r="I324" s="629">
        <v>157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7063</v>
      </c>
      <c r="B325" s="626" t="s">
        <v>6473</v>
      </c>
      <c r="C325" s="626" t="s">
        <v>5377</v>
      </c>
      <c r="D325" s="626" t="s">
        <v>7288</v>
      </c>
      <c r="E325" s="626" t="s">
        <v>7289</v>
      </c>
      <c r="F325" s="629">
        <v>3</v>
      </c>
      <c r="G325" s="629">
        <v>648</v>
      </c>
      <c r="H325" s="629">
        <v>1</v>
      </c>
      <c r="I325" s="629">
        <v>216</v>
      </c>
      <c r="J325" s="629">
        <v>1</v>
      </c>
      <c r="K325" s="629">
        <v>216</v>
      </c>
      <c r="L325" s="629">
        <v>0.33333333333333331</v>
      </c>
      <c r="M325" s="629">
        <v>216</v>
      </c>
      <c r="N325" s="629"/>
      <c r="O325" s="629"/>
      <c r="P325" s="642"/>
      <c r="Q325" s="630"/>
    </row>
    <row r="326" spans="1:17" ht="14.4" customHeight="1" x14ac:dyDescent="0.3">
      <c r="A326" s="625" t="s">
        <v>7063</v>
      </c>
      <c r="B326" s="626" t="s">
        <v>6473</v>
      </c>
      <c r="C326" s="626" t="s">
        <v>5377</v>
      </c>
      <c r="D326" s="626" t="s">
        <v>7290</v>
      </c>
      <c r="E326" s="626" t="s">
        <v>7291</v>
      </c>
      <c r="F326" s="629">
        <v>2</v>
      </c>
      <c r="G326" s="629">
        <v>314</v>
      </c>
      <c r="H326" s="629">
        <v>1</v>
      </c>
      <c r="I326" s="629">
        <v>157</v>
      </c>
      <c r="J326" s="629">
        <v>1</v>
      </c>
      <c r="K326" s="629">
        <v>157</v>
      </c>
      <c r="L326" s="629">
        <v>0.5</v>
      </c>
      <c r="M326" s="629">
        <v>157</v>
      </c>
      <c r="N326" s="629"/>
      <c r="O326" s="629"/>
      <c r="P326" s="642"/>
      <c r="Q326" s="630"/>
    </row>
    <row r="327" spans="1:17" ht="14.4" customHeight="1" x14ac:dyDescent="0.3">
      <c r="A327" s="625" t="s">
        <v>7063</v>
      </c>
      <c r="B327" s="626" t="s">
        <v>6473</v>
      </c>
      <c r="C327" s="626" t="s">
        <v>5377</v>
      </c>
      <c r="D327" s="626" t="s">
        <v>7292</v>
      </c>
      <c r="E327" s="626" t="s">
        <v>7293</v>
      </c>
      <c r="F327" s="629">
        <v>2</v>
      </c>
      <c r="G327" s="629">
        <v>11006</v>
      </c>
      <c r="H327" s="629">
        <v>1</v>
      </c>
      <c r="I327" s="629">
        <v>5503</v>
      </c>
      <c r="J327" s="629">
        <v>3</v>
      </c>
      <c r="K327" s="629">
        <v>16515</v>
      </c>
      <c r="L327" s="629">
        <v>1.500545157186989</v>
      </c>
      <c r="M327" s="629">
        <v>5505</v>
      </c>
      <c r="N327" s="629">
        <v>2</v>
      </c>
      <c r="O327" s="629">
        <v>11016</v>
      </c>
      <c r="P327" s="642">
        <v>1.0009085953116481</v>
      </c>
      <c r="Q327" s="630">
        <v>5508</v>
      </c>
    </row>
    <row r="328" spans="1:17" ht="14.4" customHeight="1" x14ac:dyDescent="0.3">
      <c r="A328" s="625" t="s">
        <v>7063</v>
      </c>
      <c r="B328" s="626" t="s">
        <v>6473</v>
      </c>
      <c r="C328" s="626" t="s">
        <v>5377</v>
      </c>
      <c r="D328" s="626" t="s">
        <v>7294</v>
      </c>
      <c r="E328" s="626" t="s">
        <v>7295</v>
      </c>
      <c r="F328" s="629">
        <v>5</v>
      </c>
      <c r="G328" s="629">
        <v>9920</v>
      </c>
      <c r="H328" s="629">
        <v>1</v>
      </c>
      <c r="I328" s="629">
        <v>1984</v>
      </c>
      <c r="J328" s="629">
        <v>10</v>
      </c>
      <c r="K328" s="629">
        <v>19880</v>
      </c>
      <c r="L328" s="629">
        <v>2.004032258064516</v>
      </c>
      <c r="M328" s="629">
        <v>1988</v>
      </c>
      <c r="N328" s="629">
        <v>2</v>
      </c>
      <c r="O328" s="629">
        <v>3986</v>
      </c>
      <c r="P328" s="642">
        <v>0.40181451612903224</v>
      </c>
      <c r="Q328" s="630">
        <v>1993</v>
      </c>
    </row>
    <row r="329" spans="1:17" ht="14.4" customHeight="1" x14ac:dyDescent="0.3">
      <c r="A329" s="625" t="s">
        <v>7063</v>
      </c>
      <c r="B329" s="626" t="s">
        <v>6473</v>
      </c>
      <c r="C329" s="626" t="s">
        <v>5377</v>
      </c>
      <c r="D329" s="626" t="s">
        <v>7296</v>
      </c>
      <c r="E329" s="626" t="s">
        <v>7297</v>
      </c>
      <c r="F329" s="629">
        <v>4</v>
      </c>
      <c r="G329" s="629">
        <v>54732</v>
      </c>
      <c r="H329" s="629">
        <v>1</v>
      </c>
      <c r="I329" s="629">
        <v>13683</v>
      </c>
      <c r="J329" s="629">
        <v>2</v>
      </c>
      <c r="K329" s="629">
        <v>27382</v>
      </c>
      <c r="L329" s="629">
        <v>0.50029233355258351</v>
      </c>
      <c r="M329" s="629">
        <v>13691</v>
      </c>
      <c r="N329" s="629"/>
      <c r="O329" s="629"/>
      <c r="P329" s="642"/>
      <c r="Q329" s="630"/>
    </row>
    <row r="330" spans="1:17" ht="14.4" customHeight="1" x14ac:dyDescent="0.3">
      <c r="A330" s="625" t="s">
        <v>7063</v>
      </c>
      <c r="B330" s="626" t="s">
        <v>6473</v>
      </c>
      <c r="C330" s="626" t="s">
        <v>5377</v>
      </c>
      <c r="D330" s="626" t="s">
        <v>7298</v>
      </c>
      <c r="E330" s="626" t="s">
        <v>7299</v>
      </c>
      <c r="F330" s="629">
        <v>3</v>
      </c>
      <c r="G330" s="629">
        <v>45096</v>
      </c>
      <c r="H330" s="629">
        <v>1</v>
      </c>
      <c r="I330" s="629">
        <v>15032</v>
      </c>
      <c r="J330" s="629">
        <v>3</v>
      </c>
      <c r="K330" s="629">
        <v>45120</v>
      </c>
      <c r="L330" s="629">
        <v>1.0005321979776476</v>
      </c>
      <c r="M330" s="629">
        <v>15040</v>
      </c>
      <c r="N330" s="629">
        <v>4</v>
      </c>
      <c r="O330" s="629">
        <v>60196</v>
      </c>
      <c r="P330" s="642">
        <v>1.334841227603335</v>
      </c>
      <c r="Q330" s="630">
        <v>15049</v>
      </c>
    </row>
    <row r="331" spans="1:17" ht="14.4" customHeight="1" x14ac:dyDescent="0.3">
      <c r="A331" s="625" t="s">
        <v>7063</v>
      </c>
      <c r="B331" s="626" t="s">
        <v>6473</v>
      </c>
      <c r="C331" s="626" t="s">
        <v>5377</v>
      </c>
      <c r="D331" s="626" t="s">
        <v>7300</v>
      </c>
      <c r="E331" s="626" t="s">
        <v>7301</v>
      </c>
      <c r="F331" s="629">
        <v>9</v>
      </c>
      <c r="G331" s="629">
        <v>3816</v>
      </c>
      <c r="H331" s="629">
        <v>1</v>
      </c>
      <c r="I331" s="629">
        <v>424</v>
      </c>
      <c r="J331" s="629">
        <v>2</v>
      </c>
      <c r="K331" s="629">
        <v>848</v>
      </c>
      <c r="L331" s="629">
        <v>0.22222222222222221</v>
      </c>
      <c r="M331" s="629">
        <v>424</v>
      </c>
      <c r="N331" s="629">
        <v>4</v>
      </c>
      <c r="O331" s="629">
        <v>1700</v>
      </c>
      <c r="P331" s="642">
        <v>0.44549266247379454</v>
      </c>
      <c r="Q331" s="630">
        <v>425</v>
      </c>
    </row>
    <row r="332" spans="1:17" ht="14.4" customHeight="1" x14ac:dyDescent="0.3">
      <c r="A332" s="625" t="s">
        <v>7063</v>
      </c>
      <c r="B332" s="626" t="s">
        <v>6473</v>
      </c>
      <c r="C332" s="626" t="s">
        <v>5377</v>
      </c>
      <c r="D332" s="626" t="s">
        <v>7302</v>
      </c>
      <c r="E332" s="626" t="s">
        <v>7303</v>
      </c>
      <c r="F332" s="629"/>
      <c r="G332" s="629"/>
      <c r="H332" s="629"/>
      <c r="I332" s="629"/>
      <c r="J332" s="629">
        <v>1</v>
      </c>
      <c r="K332" s="629">
        <v>5688</v>
      </c>
      <c r="L332" s="629"/>
      <c r="M332" s="629">
        <v>5688</v>
      </c>
      <c r="N332" s="629"/>
      <c r="O332" s="629"/>
      <c r="P332" s="642"/>
      <c r="Q332" s="630"/>
    </row>
    <row r="333" spans="1:17" ht="14.4" customHeight="1" x14ac:dyDescent="0.3">
      <c r="A333" s="625" t="s">
        <v>7063</v>
      </c>
      <c r="B333" s="626" t="s">
        <v>6473</v>
      </c>
      <c r="C333" s="626" t="s">
        <v>5377</v>
      </c>
      <c r="D333" s="626" t="s">
        <v>7304</v>
      </c>
      <c r="E333" s="626" t="s">
        <v>7305</v>
      </c>
      <c r="F333" s="629">
        <v>4</v>
      </c>
      <c r="G333" s="629">
        <v>8288</v>
      </c>
      <c r="H333" s="629">
        <v>1</v>
      </c>
      <c r="I333" s="629">
        <v>2072</v>
      </c>
      <c r="J333" s="629">
        <v>2</v>
      </c>
      <c r="K333" s="629">
        <v>4148</v>
      </c>
      <c r="L333" s="629">
        <v>0.50048262548262545</v>
      </c>
      <c r="M333" s="629">
        <v>2074</v>
      </c>
      <c r="N333" s="629">
        <v>1</v>
      </c>
      <c r="O333" s="629">
        <v>2076</v>
      </c>
      <c r="P333" s="642">
        <v>0.25048262548262551</v>
      </c>
      <c r="Q333" s="630">
        <v>2076</v>
      </c>
    </row>
    <row r="334" spans="1:17" ht="14.4" customHeight="1" x14ac:dyDescent="0.3">
      <c r="A334" s="625" t="s">
        <v>7306</v>
      </c>
      <c r="B334" s="626" t="s">
        <v>7307</v>
      </c>
      <c r="C334" s="626" t="s">
        <v>5377</v>
      </c>
      <c r="D334" s="626" t="s">
        <v>7308</v>
      </c>
      <c r="E334" s="626" t="s">
        <v>7309</v>
      </c>
      <c r="F334" s="629">
        <v>386</v>
      </c>
      <c r="G334" s="629">
        <v>112326</v>
      </c>
      <c r="H334" s="629">
        <v>1</v>
      </c>
      <c r="I334" s="629">
        <v>291</v>
      </c>
      <c r="J334" s="629">
        <v>98</v>
      </c>
      <c r="K334" s="629">
        <v>28518</v>
      </c>
      <c r="L334" s="629">
        <v>0.25388601036269431</v>
      </c>
      <c r="M334" s="629">
        <v>291</v>
      </c>
      <c r="N334" s="629">
        <v>284</v>
      </c>
      <c r="O334" s="629">
        <v>82928</v>
      </c>
      <c r="P334" s="642">
        <v>0.73827965030358067</v>
      </c>
      <c r="Q334" s="630">
        <v>292</v>
      </c>
    </row>
    <row r="335" spans="1:17" ht="14.4" customHeight="1" x14ac:dyDescent="0.3">
      <c r="A335" s="625" t="s">
        <v>7306</v>
      </c>
      <c r="B335" s="626" t="s">
        <v>7307</v>
      </c>
      <c r="C335" s="626" t="s">
        <v>5377</v>
      </c>
      <c r="D335" s="626" t="s">
        <v>7310</v>
      </c>
      <c r="E335" s="626" t="s">
        <v>7311</v>
      </c>
      <c r="F335" s="629">
        <v>123</v>
      </c>
      <c r="G335" s="629">
        <v>16359</v>
      </c>
      <c r="H335" s="629">
        <v>1</v>
      </c>
      <c r="I335" s="629">
        <v>133</v>
      </c>
      <c r="J335" s="629">
        <v>140</v>
      </c>
      <c r="K335" s="629">
        <v>18620</v>
      </c>
      <c r="L335" s="629">
        <v>1.1382113821138211</v>
      </c>
      <c r="M335" s="629">
        <v>133</v>
      </c>
      <c r="N335" s="629">
        <v>130</v>
      </c>
      <c r="O335" s="629">
        <v>17420</v>
      </c>
      <c r="P335" s="642">
        <v>1.0648572651140045</v>
      </c>
      <c r="Q335" s="630">
        <v>134</v>
      </c>
    </row>
    <row r="336" spans="1:17" ht="14.4" customHeight="1" x14ac:dyDescent="0.3">
      <c r="A336" s="625" t="s">
        <v>7306</v>
      </c>
      <c r="B336" s="626" t="s">
        <v>7307</v>
      </c>
      <c r="C336" s="626" t="s">
        <v>5377</v>
      </c>
      <c r="D336" s="626" t="s">
        <v>7312</v>
      </c>
      <c r="E336" s="626" t="s">
        <v>7313</v>
      </c>
      <c r="F336" s="629">
        <v>55</v>
      </c>
      <c r="G336" s="629">
        <v>8745</v>
      </c>
      <c r="H336" s="629">
        <v>1</v>
      </c>
      <c r="I336" s="629">
        <v>159</v>
      </c>
      <c r="J336" s="629">
        <v>57</v>
      </c>
      <c r="K336" s="629">
        <v>9063</v>
      </c>
      <c r="L336" s="629">
        <v>1.0363636363636364</v>
      </c>
      <c r="M336" s="629">
        <v>159</v>
      </c>
      <c r="N336" s="629">
        <v>55</v>
      </c>
      <c r="O336" s="629">
        <v>8800</v>
      </c>
      <c r="P336" s="642">
        <v>1.0062893081761006</v>
      </c>
      <c r="Q336" s="630">
        <v>160</v>
      </c>
    </row>
    <row r="337" spans="1:17" ht="14.4" customHeight="1" x14ac:dyDescent="0.3">
      <c r="A337" s="625" t="s">
        <v>7306</v>
      </c>
      <c r="B337" s="626" t="s">
        <v>7307</v>
      </c>
      <c r="C337" s="626" t="s">
        <v>5377</v>
      </c>
      <c r="D337" s="626" t="s">
        <v>7314</v>
      </c>
      <c r="E337" s="626" t="s">
        <v>7311</v>
      </c>
      <c r="F337" s="629">
        <v>3</v>
      </c>
      <c r="G337" s="629">
        <v>522</v>
      </c>
      <c r="H337" s="629">
        <v>1</v>
      </c>
      <c r="I337" s="629">
        <v>174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7306</v>
      </c>
      <c r="B338" s="626" t="s">
        <v>7307</v>
      </c>
      <c r="C338" s="626" t="s">
        <v>5377</v>
      </c>
      <c r="D338" s="626" t="s">
        <v>7315</v>
      </c>
      <c r="E338" s="626" t="s">
        <v>7316</v>
      </c>
      <c r="F338" s="629">
        <v>170</v>
      </c>
      <c r="G338" s="629">
        <v>23800</v>
      </c>
      <c r="H338" s="629">
        <v>1</v>
      </c>
      <c r="I338" s="629">
        <v>140</v>
      </c>
      <c r="J338" s="629">
        <v>156</v>
      </c>
      <c r="K338" s="629">
        <v>21840</v>
      </c>
      <c r="L338" s="629">
        <v>0.91764705882352937</v>
      </c>
      <c r="M338" s="629">
        <v>140</v>
      </c>
      <c r="N338" s="629">
        <v>143</v>
      </c>
      <c r="O338" s="629">
        <v>20163</v>
      </c>
      <c r="P338" s="642">
        <v>0.84718487394957986</v>
      </c>
      <c r="Q338" s="630">
        <v>141</v>
      </c>
    </row>
    <row r="339" spans="1:17" ht="14.4" customHeight="1" x14ac:dyDescent="0.3">
      <c r="A339" s="625" t="s">
        <v>7306</v>
      </c>
      <c r="B339" s="626" t="s">
        <v>7307</v>
      </c>
      <c r="C339" s="626" t="s">
        <v>5377</v>
      </c>
      <c r="D339" s="626" t="s">
        <v>7317</v>
      </c>
      <c r="E339" s="626" t="s">
        <v>7318</v>
      </c>
      <c r="F339" s="629">
        <v>959</v>
      </c>
      <c r="G339" s="629">
        <v>193718</v>
      </c>
      <c r="H339" s="629">
        <v>1</v>
      </c>
      <c r="I339" s="629">
        <v>202</v>
      </c>
      <c r="J339" s="629">
        <v>912</v>
      </c>
      <c r="K339" s="629">
        <v>184224</v>
      </c>
      <c r="L339" s="629">
        <v>0.95099061522419182</v>
      </c>
      <c r="M339" s="629">
        <v>202</v>
      </c>
      <c r="N339" s="629">
        <v>806</v>
      </c>
      <c r="O339" s="629">
        <v>163618</v>
      </c>
      <c r="P339" s="642">
        <v>0.84461949844619499</v>
      </c>
      <c r="Q339" s="630">
        <v>203</v>
      </c>
    </row>
    <row r="340" spans="1:17" ht="14.4" customHeight="1" x14ac:dyDescent="0.3">
      <c r="A340" s="625" t="s">
        <v>7306</v>
      </c>
      <c r="B340" s="626" t="s">
        <v>7307</v>
      </c>
      <c r="C340" s="626" t="s">
        <v>5377</v>
      </c>
      <c r="D340" s="626" t="s">
        <v>7319</v>
      </c>
      <c r="E340" s="626" t="s">
        <v>7320</v>
      </c>
      <c r="F340" s="629">
        <v>14</v>
      </c>
      <c r="G340" s="629">
        <v>2212</v>
      </c>
      <c r="H340" s="629">
        <v>1</v>
      </c>
      <c r="I340" s="629">
        <v>158</v>
      </c>
      <c r="J340" s="629">
        <v>3</v>
      </c>
      <c r="K340" s="629">
        <v>474</v>
      </c>
      <c r="L340" s="629">
        <v>0.21428571428571427</v>
      </c>
      <c r="M340" s="629">
        <v>158</v>
      </c>
      <c r="N340" s="629">
        <v>10</v>
      </c>
      <c r="O340" s="629">
        <v>1590</v>
      </c>
      <c r="P340" s="642">
        <v>0.71880650994575046</v>
      </c>
      <c r="Q340" s="630">
        <v>159</v>
      </c>
    </row>
    <row r="341" spans="1:17" ht="14.4" customHeight="1" x14ac:dyDescent="0.3">
      <c r="A341" s="625" t="s">
        <v>7306</v>
      </c>
      <c r="B341" s="626" t="s">
        <v>7307</v>
      </c>
      <c r="C341" s="626" t="s">
        <v>5377</v>
      </c>
      <c r="D341" s="626" t="s">
        <v>7321</v>
      </c>
      <c r="E341" s="626" t="s">
        <v>7322</v>
      </c>
      <c r="F341" s="629">
        <v>76</v>
      </c>
      <c r="G341" s="629">
        <v>19684</v>
      </c>
      <c r="H341" s="629">
        <v>1</v>
      </c>
      <c r="I341" s="629">
        <v>259</v>
      </c>
      <c r="J341" s="629">
        <v>104</v>
      </c>
      <c r="K341" s="629">
        <v>27144</v>
      </c>
      <c r="L341" s="629">
        <v>1.3789880105669579</v>
      </c>
      <c r="M341" s="629">
        <v>261</v>
      </c>
      <c r="N341" s="629">
        <v>118</v>
      </c>
      <c r="O341" s="629">
        <v>30916</v>
      </c>
      <c r="P341" s="642">
        <v>1.5706157285104654</v>
      </c>
      <c r="Q341" s="630">
        <v>262</v>
      </c>
    </row>
    <row r="342" spans="1:17" ht="14.4" customHeight="1" x14ac:dyDescent="0.3">
      <c r="A342" s="625" t="s">
        <v>7306</v>
      </c>
      <c r="B342" s="626" t="s">
        <v>7307</v>
      </c>
      <c r="C342" s="626" t="s">
        <v>5377</v>
      </c>
      <c r="D342" s="626" t="s">
        <v>7323</v>
      </c>
      <c r="E342" s="626" t="s">
        <v>7324</v>
      </c>
      <c r="F342" s="629">
        <v>171</v>
      </c>
      <c r="G342" s="629">
        <v>51471</v>
      </c>
      <c r="H342" s="629">
        <v>1</v>
      </c>
      <c r="I342" s="629">
        <v>301</v>
      </c>
      <c r="J342" s="629">
        <v>156</v>
      </c>
      <c r="K342" s="629">
        <v>47112</v>
      </c>
      <c r="L342" s="629">
        <v>0.91531153465057991</v>
      </c>
      <c r="M342" s="629">
        <v>302</v>
      </c>
      <c r="N342" s="629">
        <v>141</v>
      </c>
      <c r="O342" s="629">
        <v>42723</v>
      </c>
      <c r="P342" s="642">
        <v>0.83004021682112261</v>
      </c>
      <c r="Q342" s="630">
        <v>303</v>
      </c>
    </row>
    <row r="343" spans="1:17" ht="14.4" customHeight="1" x14ac:dyDescent="0.3">
      <c r="A343" s="625" t="s">
        <v>7306</v>
      </c>
      <c r="B343" s="626" t="s">
        <v>7307</v>
      </c>
      <c r="C343" s="626" t="s">
        <v>5377</v>
      </c>
      <c r="D343" s="626" t="s">
        <v>7325</v>
      </c>
      <c r="E343" s="626" t="s">
        <v>7316</v>
      </c>
      <c r="F343" s="629">
        <v>122</v>
      </c>
      <c r="G343" s="629">
        <v>9516</v>
      </c>
      <c r="H343" s="629">
        <v>1</v>
      </c>
      <c r="I343" s="629">
        <v>78</v>
      </c>
      <c r="J343" s="629">
        <v>140</v>
      </c>
      <c r="K343" s="629">
        <v>10920</v>
      </c>
      <c r="L343" s="629">
        <v>1.1475409836065573</v>
      </c>
      <c r="M343" s="629">
        <v>78</v>
      </c>
      <c r="N343" s="629">
        <v>130</v>
      </c>
      <c r="O343" s="629">
        <v>10140</v>
      </c>
      <c r="P343" s="642">
        <v>1.0655737704918034</v>
      </c>
      <c r="Q343" s="630">
        <v>78</v>
      </c>
    </row>
    <row r="344" spans="1:17" ht="14.4" customHeight="1" x14ac:dyDescent="0.3">
      <c r="A344" s="625" t="s">
        <v>7306</v>
      </c>
      <c r="B344" s="626" t="s">
        <v>7307</v>
      </c>
      <c r="C344" s="626" t="s">
        <v>5377</v>
      </c>
      <c r="D344" s="626" t="s">
        <v>7326</v>
      </c>
      <c r="E344" s="626" t="s">
        <v>7318</v>
      </c>
      <c r="F344" s="629">
        <v>414</v>
      </c>
      <c r="G344" s="629">
        <v>28980</v>
      </c>
      <c r="H344" s="629">
        <v>1</v>
      </c>
      <c r="I344" s="629">
        <v>70</v>
      </c>
      <c r="J344" s="629">
        <v>358</v>
      </c>
      <c r="K344" s="629">
        <v>25060</v>
      </c>
      <c r="L344" s="629">
        <v>0.86473429951690817</v>
      </c>
      <c r="M344" s="629">
        <v>70</v>
      </c>
      <c r="N344" s="629">
        <v>394</v>
      </c>
      <c r="O344" s="629">
        <v>27580</v>
      </c>
      <c r="P344" s="642">
        <v>0.95169082125603865</v>
      </c>
      <c r="Q344" s="630">
        <v>70</v>
      </c>
    </row>
    <row r="345" spans="1:17" ht="14.4" customHeight="1" x14ac:dyDescent="0.3">
      <c r="A345" s="625" t="s">
        <v>7306</v>
      </c>
      <c r="B345" s="626" t="s">
        <v>7307</v>
      </c>
      <c r="C345" s="626" t="s">
        <v>5377</v>
      </c>
      <c r="D345" s="626" t="s">
        <v>7327</v>
      </c>
      <c r="E345" s="626" t="s">
        <v>7328</v>
      </c>
      <c r="F345" s="629">
        <v>1</v>
      </c>
      <c r="G345" s="629">
        <v>486</v>
      </c>
      <c r="H345" s="629">
        <v>1</v>
      </c>
      <c r="I345" s="629">
        <v>486</v>
      </c>
      <c r="J345" s="629">
        <v>1</v>
      </c>
      <c r="K345" s="629">
        <v>486</v>
      </c>
      <c r="L345" s="629">
        <v>1</v>
      </c>
      <c r="M345" s="629">
        <v>486</v>
      </c>
      <c r="N345" s="629">
        <v>2</v>
      </c>
      <c r="O345" s="629">
        <v>972</v>
      </c>
      <c r="P345" s="642">
        <v>2</v>
      </c>
      <c r="Q345" s="630">
        <v>486</v>
      </c>
    </row>
    <row r="346" spans="1:17" ht="14.4" customHeight="1" x14ac:dyDescent="0.3">
      <c r="A346" s="625" t="s">
        <v>7306</v>
      </c>
      <c r="B346" s="626" t="s">
        <v>7307</v>
      </c>
      <c r="C346" s="626" t="s">
        <v>5377</v>
      </c>
      <c r="D346" s="626" t="s">
        <v>7329</v>
      </c>
      <c r="E346" s="626" t="s">
        <v>7330</v>
      </c>
      <c r="F346" s="629">
        <v>12</v>
      </c>
      <c r="G346" s="629">
        <v>14208</v>
      </c>
      <c r="H346" s="629">
        <v>1</v>
      </c>
      <c r="I346" s="629">
        <v>1184</v>
      </c>
      <c r="J346" s="629">
        <v>2</v>
      </c>
      <c r="K346" s="629">
        <v>2372</v>
      </c>
      <c r="L346" s="629">
        <v>0.1669481981981982</v>
      </c>
      <c r="M346" s="629">
        <v>1186</v>
      </c>
      <c r="N346" s="629">
        <v>13</v>
      </c>
      <c r="O346" s="629">
        <v>15457</v>
      </c>
      <c r="P346" s="642">
        <v>1.0879082207207207</v>
      </c>
      <c r="Q346" s="630">
        <v>1189</v>
      </c>
    </row>
    <row r="347" spans="1:17" ht="14.4" customHeight="1" x14ac:dyDescent="0.3">
      <c r="A347" s="625" t="s">
        <v>7306</v>
      </c>
      <c r="B347" s="626" t="s">
        <v>7307</v>
      </c>
      <c r="C347" s="626" t="s">
        <v>5377</v>
      </c>
      <c r="D347" s="626" t="s">
        <v>7331</v>
      </c>
      <c r="E347" s="626" t="s">
        <v>7332</v>
      </c>
      <c r="F347" s="629">
        <v>14</v>
      </c>
      <c r="G347" s="629">
        <v>1498</v>
      </c>
      <c r="H347" s="629">
        <v>1</v>
      </c>
      <c r="I347" s="629">
        <v>107</v>
      </c>
      <c r="J347" s="629">
        <v>1</v>
      </c>
      <c r="K347" s="629">
        <v>107</v>
      </c>
      <c r="L347" s="629">
        <v>7.1428571428571425E-2</v>
      </c>
      <c r="M347" s="629">
        <v>107</v>
      </c>
      <c r="N347" s="629">
        <v>12</v>
      </c>
      <c r="O347" s="629">
        <v>1296</v>
      </c>
      <c r="P347" s="642">
        <v>0.86515353805073436</v>
      </c>
      <c r="Q347" s="630">
        <v>108</v>
      </c>
    </row>
    <row r="348" spans="1:17" ht="14.4" customHeight="1" x14ac:dyDescent="0.3">
      <c r="A348" s="625" t="s">
        <v>7306</v>
      </c>
      <c r="B348" s="626" t="s">
        <v>7307</v>
      </c>
      <c r="C348" s="626" t="s">
        <v>5377</v>
      </c>
      <c r="D348" s="626" t="s">
        <v>7333</v>
      </c>
      <c r="E348" s="626" t="s">
        <v>7334</v>
      </c>
      <c r="F348" s="629"/>
      <c r="G348" s="629"/>
      <c r="H348" s="629"/>
      <c r="I348" s="629"/>
      <c r="J348" s="629"/>
      <c r="K348" s="629"/>
      <c r="L348" s="629"/>
      <c r="M348" s="629"/>
      <c r="N348" s="629">
        <v>2</v>
      </c>
      <c r="O348" s="629">
        <v>582</v>
      </c>
      <c r="P348" s="642"/>
      <c r="Q348" s="630">
        <v>291</v>
      </c>
    </row>
    <row r="349" spans="1:17" ht="14.4" customHeight="1" x14ac:dyDescent="0.3">
      <c r="A349" s="625" t="s">
        <v>7306</v>
      </c>
      <c r="B349" s="626" t="s">
        <v>7307</v>
      </c>
      <c r="C349" s="626" t="s">
        <v>5377</v>
      </c>
      <c r="D349" s="626" t="s">
        <v>7335</v>
      </c>
      <c r="E349" s="626" t="s">
        <v>7336</v>
      </c>
      <c r="F349" s="629">
        <v>1</v>
      </c>
      <c r="G349" s="629">
        <v>607</v>
      </c>
      <c r="H349" s="629">
        <v>1</v>
      </c>
      <c r="I349" s="629">
        <v>607</v>
      </c>
      <c r="J349" s="629"/>
      <c r="K349" s="629"/>
      <c r="L349" s="629"/>
      <c r="M349" s="629"/>
      <c r="N349" s="629">
        <v>1</v>
      </c>
      <c r="O349" s="629">
        <v>612</v>
      </c>
      <c r="P349" s="642">
        <v>1.0082372322899507</v>
      </c>
      <c r="Q349" s="630">
        <v>612</v>
      </c>
    </row>
    <row r="350" spans="1:17" ht="14.4" customHeight="1" x14ac:dyDescent="0.3">
      <c r="A350" s="625" t="s">
        <v>7306</v>
      </c>
      <c r="B350" s="626" t="s">
        <v>7307</v>
      </c>
      <c r="C350" s="626" t="s">
        <v>5377</v>
      </c>
      <c r="D350" s="626" t="s">
        <v>7337</v>
      </c>
      <c r="E350" s="626" t="s">
        <v>7338</v>
      </c>
      <c r="F350" s="629"/>
      <c r="G350" s="629"/>
      <c r="H350" s="629"/>
      <c r="I350" s="629"/>
      <c r="J350" s="629"/>
      <c r="K350" s="629"/>
      <c r="L350" s="629"/>
      <c r="M350" s="629"/>
      <c r="N350" s="629">
        <v>2</v>
      </c>
      <c r="O350" s="629">
        <v>638</v>
      </c>
      <c r="P350" s="642"/>
      <c r="Q350" s="630">
        <v>319</v>
      </c>
    </row>
    <row r="351" spans="1:17" ht="14.4" customHeight="1" x14ac:dyDescent="0.3">
      <c r="A351" s="625" t="s">
        <v>7306</v>
      </c>
      <c r="B351" s="626" t="s">
        <v>7307</v>
      </c>
      <c r="C351" s="626" t="s">
        <v>5377</v>
      </c>
      <c r="D351" s="626" t="s">
        <v>7339</v>
      </c>
      <c r="E351" s="626" t="s">
        <v>7340</v>
      </c>
      <c r="F351" s="629">
        <v>1</v>
      </c>
      <c r="G351" s="629">
        <v>217</v>
      </c>
      <c r="H351" s="629">
        <v>1</v>
      </c>
      <c r="I351" s="629">
        <v>217</v>
      </c>
      <c r="J351" s="629"/>
      <c r="K351" s="629"/>
      <c r="L351" s="629"/>
      <c r="M351" s="629"/>
      <c r="N351" s="629">
        <v>2</v>
      </c>
      <c r="O351" s="629">
        <v>440</v>
      </c>
      <c r="P351" s="642">
        <v>2.0276497695852536</v>
      </c>
      <c r="Q351" s="630">
        <v>220</v>
      </c>
    </row>
    <row r="352" spans="1:17" ht="14.4" customHeight="1" x14ac:dyDescent="0.3">
      <c r="A352" s="625" t="s">
        <v>7306</v>
      </c>
      <c r="B352" s="626" t="s">
        <v>7307</v>
      </c>
      <c r="C352" s="626" t="s">
        <v>5377</v>
      </c>
      <c r="D352" s="626" t="s">
        <v>7341</v>
      </c>
      <c r="E352" s="626" t="s">
        <v>7342</v>
      </c>
      <c r="F352" s="629">
        <v>21</v>
      </c>
      <c r="G352" s="629">
        <v>8022</v>
      </c>
      <c r="H352" s="629">
        <v>1</v>
      </c>
      <c r="I352" s="629">
        <v>382</v>
      </c>
      <c r="J352" s="629">
        <v>24</v>
      </c>
      <c r="K352" s="629">
        <v>9168</v>
      </c>
      <c r="L352" s="629">
        <v>1.1428571428571428</v>
      </c>
      <c r="M352" s="629">
        <v>382</v>
      </c>
      <c r="N352" s="629">
        <v>18</v>
      </c>
      <c r="O352" s="629">
        <v>6876</v>
      </c>
      <c r="P352" s="642">
        <v>0.8571428571428571</v>
      </c>
      <c r="Q352" s="630">
        <v>382</v>
      </c>
    </row>
    <row r="353" spans="1:17" ht="14.4" customHeight="1" x14ac:dyDescent="0.3">
      <c r="A353" s="625" t="s">
        <v>7306</v>
      </c>
      <c r="B353" s="626" t="s">
        <v>7307</v>
      </c>
      <c r="C353" s="626" t="s">
        <v>5377</v>
      </c>
      <c r="D353" s="626" t="s">
        <v>7343</v>
      </c>
      <c r="E353" s="626" t="s">
        <v>7344</v>
      </c>
      <c r="F353" s="629">
        <v>9</v>
      </c>
      <c r="G353" s="629">
        <v>828</v>
      </c>
      <c r="H353" s="629">
        <v>1</v>
      </c>
      <c r="I353" s="629">
        <v>92</v>
      </c>
      <c r="J353" s="629"/>
      <c r="K353" s="629"/>
      <c r="L353" s="629"/>
      <c r="M353" s="629"/>
      <c r="N353" s="629">
        <v>15</v>
      </c>
      <c r="O353" s="629">
        <v>1395</v>
      </c>
      <c r="P353" s="642">
        <v>1.6847826086956521</v>
      </c>
      <c r="Q353" s="630">
        <v>93</v>
      </c>
    </row>
    <row r="354" spans="1:17" ht="14.4" customHeight="1" x14ac:dyDescent="0.3">
      <c r="A354" s="625" t="s">
        <v>7306</v>
      </c>
      <c r="B354" s="626" t="s">
        <v>7307</v>
      </c>
      <c r="C354" s="626" t="s">
        <v>5377</v>
      </c>
      <c r="D354" s="626" t="s">
        <v>7345</v>
      </c>
      <c r="E354" s="626" t="s">
        <v>7346</v>
      </c>
      <c r="F354" s="629"/>
      <c r="G354" s="629"/>
      <c r="H354" s="629"/>
      <c r="I354" s="629"/>
      <c r="J354" s="629"/>
      <c r="K354" s="629"/>
      <c r="L354" s="629"/>
      <c r="M354" s="629"/>
      <c r="N354" s="629">
        <v>4</v>
      </c>
      <c r="O354" s="629">
        <v>864</v>
      </c>
      <c r="P354" s="642"/>
      <c r="Q354" s="630">
        <v>216</v>
      </c>
    </row>
    <row r="355" spans="1:17" ht="14.4" customHeight="1" x14ac:dyDescent="0.3">
      <c r="A355" s="625" t="s">
        <v>7347</v>
      </c>
      <c r="B355" s="626" t="s">
        <v>7348</v>
      </c>
      <c r="C355" s="626" t="s">
        <v>5377</v>
      </c>
      <c r="D355" s="626" t="s">
        <v>6714</v>
      </c>
      <c r="E355" s="626" t="s">
        <v>6715</v>
      </c>
      <c r="F355" s="629"/>
      <c r="G355" s="629"/>
      <c r="H355" s="629"/>
      <c r="I355" s="629"/>
      <c r="J355" s="629">
        <v>2</v>
      </c>
      <c r="K355" s="629">
        <v>2472</v>
      </c>
      <c r="L355" s="629"/>
      <c r="M355" s="629">
        <v>1236</v>
      </c>
      <c r="N355" s="629">
        <v>1</v>
      </c>
      <c r="O355" s="629">
        <v>1245</v>
      </c>
      <c r="P355" s="642"/>
      <c r="Q355" s="630">
        <v>1245</v>
      </c>
    </row>
    <row r="356" spans="1:17" ht="14.4" customHeight="1" x14ac:dyDescent="0.3">
      <c r="A356" s="625" t="s">
        <v>7347</v>
      </c>
      <c r="B356" s="626" t="s">
        <v>7348</v>
      </c>
      <c r="C356" s="626" t="s">
        <v>5377</v>
      </c>
      <c r="D356" s="626" t="s">
        <v>6732</v>
      </c>
      <c r="E356" s="626" t="s">
        <v>6733</v>
      </c>
      <c r="F356" s="629"/>
      <c r="G356" s="629"/>
      <c r="H356" s="629"/>
      <c r="I356" s="629"/>
      <c r="J356" s="629"/>
      <c r="K356" s="629"/>
      <c r="L356" s="629"/>
      <c r="M356" s="629"/>
      <c r="N356" s="629">
        <v>1</v>
      </c>
      <c r="O356" s="629">
        <v>167</v>
      </c>
      <c r="P356" s="642"/>
      <c r="Q356" s="630">
        <v>167</v>
      </c>
    </row>
    <row r="357" spans="1:17" ht="14.4" customHeight="1" x14ac:dyDescent="0.3">
      <c r="A357" s="625" t="s">
        <v>7347</v>
      </c>
      <c r="B357" s="626" t="s">
        <v>7348</v>
      </c>
      <c r="C357" s="626" t="s">
        <v>5377</v>
      </c>
      <c r="D357" s="626" t="s">
        <v>6718</v>
      </c>
      <c r="E357" s="626" t="s">
        <v>6719</v>
      </c>
      <c r="F357" s="629"/>
      <c r="G357" s="629"/>
      <c r="H357" s="629"/>
      <c r="I357" s="629"/>
      <c r="J357" s="629">
        <v>8</v>
      </c>
      <c r="K357" s="629">
        <v>8000</v>
      </c>
      <c r="L357" s="629"/>
      <c r="M357" s="629">
        <v>1000</v>
      </c>
      <c r="N357" s="629">
        <v>2</v>
      </c>
      <c r="O357" s="629">
        <v>2004</v>
      </c>
      <c r="P357" s="642"/>
      <c r="Q357" s="630">
        <v>1002</v>
      </c>
    </row>
    <row r="358" spans="1:17" ht="14.4" customHeight="1" x14ac:dyDescent="0.3">
      <c r="A358" s="625" t="s">
        <v>7347</v>
      </c>
      <c r="B358" s="626" t="s">
        <v>7348</v>
      </c>
      <c r="C358" s="626" t="s">
        <v>5377</v>
      </c>
      <c r="D358" s="626" t="s">
        <v>6720</v>
      </c>
      <c r="E358" s="626" t="s">
        <v>6721</v>
      </c>
      <c r="F358" s="629"/>
      <c r="G358" s="629"/>
      <c r="H358" s="629"/>
      <c r="I358" s="629"/>
      <c r="J358" s="629">
        <v>11</v>
      </c>
      <c r="K358" s="629">
        <v>24431</v>
      </c>
      <c r="L358" s="629"/>
      <c r="M358" s="629">
        <v>2221</v>
      </c>
      <c r="N358" s="629">
        <v>2</v>
      </c>
      <c r="O358" s="629">
        <v>4466</v>
      </c>
      <c r="P358" s="642"/>
      <c r="Q358" s="630">
        <v>2233</v>
      </c>
    </row>
    <row r="359" spans="1:17" ht="14.4" customHeight="1" x14ac:dyDescent="0.3">
      <c r="A359" s="625" t="s">
        <v>7347</v>
      </c>
      <c r="B359" s="626" t="s">
        <v>7348</v>
      </c>
      <c r="C359" s="626" t="s">
        <v>5377</v>
      </c>
      <c r="D359" s="626" t="s">
        <v>6736</v>
      </c>
      <c r="E359" s="626" t="s">
        <v>6737</v>
      </c>
      <c r="F359" s="629">
        <v>6</v>
      </c>
      <c r="G359" s="629">
        <v>3936</v>
      </c>
      <c r="H359" s="629">
        <v>1</v>
      </c>
      <c r="I359" s="629">
        <v>656</v>
      </c>
      <c r="J359" s="629">
        <v>3</v>
      </c>
      <c r="K359" s="629">
        <v>1980</v>
      </c>
      <c r="L359" s="629">
        <v>0.50304878048780488</v>
      </c>
      <c r="M359" s="629">
        <v>660</v>
      </c>
      <c r="N359" s="629">
        <v>2</v>
      </c>
      <c r="O359" s="629">
        <v>1328</v>
      </c>
      <c r="P359" s="642">
        <v>0.33739837398373984</v>
      </c>
      <c r="Q359" s="630">
        <v>664</v>
      </c>
    </row>
    <row r="360" spans="1:17" ht="14.4" customHeight="1" x14ac:dyDescent="0.3">
      <c r="A360" s="625" t="s">
        <v>7347</v>
      </c>
      <c r="B360" s="626" t="s">
        <v>7348</v>
      </c>
      <c r="C360" s="626" t="s">
        <v>5377</v>
      </c>
      <c r="D360" s="626" t="s">
        <v>6738</v>
      </c>
      <c r="E360" s="626" t="s">
        <v>6739</v>
      </c>
      <c r="F360" s="629">
        <v>2</v>
      </c>
      <c r="G360" s="629">
        <v>904</v>
      </c>
      <c r="H360" s="629">
        <v>1</v>
      </c>
      <c r="I360" s="629">
        <v>452</v>
      </c>
      <c r="J360" s="629">
        <v>5</v>
      </c>
      <c r="K360" s="629">
        <v>2270</v>
      </c>
      <c r="L360" s="629">
        <v>2.5110619469026547</v>
      </c>
      <c r="M360" s="629">
        <v>454</v>
      </c>
      <c r="N360" s="629"/>
      <c r="O360" s="629"/>
      <c r="P360" s="642"/>
      <c r="Q360" s="630"/>
    </row>
    <row r="361" spans="1:17" ht="14.4" customHeight="1" x14ac:dyDescent="0.3">
      <c r="A361" s="625" t="s">
        <v>7347</v>
      </c>
      <c r="B361" s="626" t="s">
        <v>7348</v>
      </c>
      <c r="C361" s="626" t="s">
        <v>5377</v>
      </c>
      <c r="D361" s="626" t="s">
        <v>6742</v>
      </c>
      <c r="E361" s="626" t="s">
        <v>6743</v>
      </c>
      <c r="F361" s="629">
        <v>12</v>
      </c>
      <c r="G361" s="629">
        <v>936</v>
      </c>
      <c r="H361" s="629">
        <v>1</v>
      </c>
      <c r="I361" s="629">
        <v>78</v>
      </c>
      <c r="J361" s="629">
        <v>8</v>
      </c>
      <c r="K361" s="629">
        <v>624</v>
      </c>
      <c r="L361" s="629">
        <v>0.66666666666666663</v>
      </c>
      <c r="M361" s="629">
        <v>78</v>
      </c>
      <c r="N361" s="629">
        <v>4</v>
      </c>
      <c r="O361" s="629">
        <v>316</v>
      </c>
      <c r="P361" s="642">
        <v>0.33760683760683763</v>
      </c>
      <c r="Q361" s="630">
        <v>79</v>
      </c>
    </row>
    <row r="362" spans="1:17" ht="14.4" customHeight="1" x14ac:dyDescent="0.3">
      <c r="A362" s="625" t="s">
        <v>7347</v>
      </c>
      <c r="B362" s="626" t="s">
        <v>7348</v>
      </c>
      <c r="C362" s="626" t="s">
        <v>5377</v>
      </c>
      <c r="D362" s="626" t="s">
        <v>6746</v>
      </c>
      <c r="E362" s="626" t="s">
        <v>6747</v>
      </c>
      <c r="F362" s="629">
        <v>2</v>
      </c>
      <c r="G362" s="629">
        <v>72</v>
      </c>
      <c r="H362" s="629">
        <v>1</v>
      </c>
      <c r="I362" s="629">
        <v>36</v>
      </c>
      <c r="J362" s="629">
        <v>3</v>
      </c>
      <c r="K362" s="629">
        <v>108</v>
      </c>
      <c r="L362" s="629">
        <v>1.5</v>
      </c>
      <c r="M362" s="629">
        <v>36</v>
      </c>
      <c r="N362" s="629"/>
      <c r="O362" s="629"/>
      <c r="P362" s="642"/>
      <c r="Q362" s="630"/>
    </row>
    <row r="363" spans="1:17" ht="14.4" customHeight="1" x14ac:dyDescent="0.3">
      <c r="A363" s="625" t="s">
        <v>7347</v>
      </c>
      <c r="B363" s="626" t="s">
        <v>7348</v>
      </c>
      <c r="C363" s="626" t="s">
        <v>5377</v>
      </c>
      <c r="D363" s="626" t="s">
        <v>6750</v>
      </c>
      <c r="E363" s="626" t="s">
        <v>6751</v>
      </c>
      <c r="F363" s="629">
        <v>2</v>
      </c>
      <c r="G363" s="629">
        <v>214</v>
      </c>
      <c r="H363" s="629">
        <v>1</v>
      </c>
      <c r="I363" s="629">
        <v>107</v>
      </c>
      <c r="J363" s="629">
        <v>4</v>
      </c>
      <c r="K363" s="629">
        <v>428</v>
      </c>
      <c r="L363" s="629">
        <v>2</v>
      </c>
      <c r="M363" s="629">
        <v>107</v>
      </c>
      <c r="N363" s="629"/>
      <c r="O363" s="629"/>
      <c r="P363" s="642"/>
      <c r="Q363" s="630"/>
    </row>
    <row r="364" spans="1:17" ht="14.4" customHeight="1" x14ac:dyDescent="0.3">
      <c r="A364" s="625" t="s">
        <v>7347</v>
      </c>
      <c r="B364" s="626" t="s">
        <v>7348</v>
      </c>
      <c r="C364" s="626" t="s">
        <v>5377</v>
      </c>
      <c r="D364" s="626" t="s">
        <v>7349</v>
      </c>
      <c r="E364" s="626" t="s">
        <v>7350</v>
      </c>
      <c r="F364" s="629">
        <v>5</v>
      </c>
      <c r="G364" s="629">
        <v>1200</v>
      </c>
      <c r="H364" s="629">
        <v>1</v>
      </c>
      <c r="I364" s="629">
        <v>240</v>
      </c>
      <c r="J364" s="629">
        <v>1</v>
      </c>
      <c r="K364" s="629">
        <v>242</v>
      </c>
      <c r="L364" s="629">
        <v>0.20166666666666666</v>
      </c>
      <c r="M364" s="629">
        <v>242</v>
      </c>
      <c r="N364" s="629">
        <v>3</v>
      </c>
      <c r="O364" s="629">
        <v>729</v>
      </c>
      <c r="P364" s="642">
        <v>0.60750000000000004</v>
      </c>
      <c r="Q364" s="630">
        <v>243</v>
      </c>
    </row>
    <row r="365" spans="1:17" ht="14.4" customHeight="1" x14ac:dyDescent="0.3">
      <c r="A365" s="625" t="s">
        <v>7347</v>
      </c>
      <c r="B365" s="626" t="s">
        <v>7348</v>
      </c>
      <c r="C365" s="626" t="s">
        <v>5377</v>
      </c>
      <c r="D365" s="626" t="s">
        <v>7351</v>
      </c>
      <c r="E365" s="626" t="s">
        <v>7352</v>
      </c>
      <c r="F365" s="629"/>
      <c r="G365" s="629"/>
      <c r="H365" s="629"/>
      <c r="I365" s="629"/>
      <c r="J365" s="629">
        <v>1</v>
      </c>
      <c r="K365" s="629">
        <v>1985</v>
      </c>
      <c r="L365" s="629"/>
      <c r="M365" s="629">
        <v>1985</v>
      </c>
      <c r="N365" s="629">
        <v>3</v>
      </c>
      <c r="O365" s="629">
        <v>5979</v>
      </c>
      <c r="P365" s="642"/>
      <c r="Q365" s="630">
        <v>1993</v>
      </c>
    </row>
    <row r="366" spans="1:17" ht="14.4" customHeight="1" x14ac:dyDescent="0.3">
      <c r="A366" s="625" t="s">
        <v>7347</v>
      </c>
      <c r="B366" s="626" t="s">
        <v>7348</v>
      </c>
      <c r="C366" s="626" t="s">
        <v>5377</v>
      </c>
      <c r="D366" s="626" t="s">
        <v>7353</v>
      </c>
      <c r="E366" s="626" t="s">
        <v>7354</v>
      </c>
      <c r="F366" s="629">
        <v>26</v>
      </c>
      <c r="G366" s="629">
        <v>4290</v>
      </c>
      <c r="H366" s="629">
        <v>1</v>
      </c>
      <c r="I366" s="629">
        <v>165</v>
      </c>
      <c r="J366" s="629">
        <v>29</v>
      </c>
      <c r="K366" s="629">
        <v>4843</v>
      </c>
      <c r="L366" s="629">
        <v>1.128904428904429</v>
      </c>
      <c r="M366" s="629">
        <v>167</v>
      </c>
      <c r="N366" s="629">
        <v>38</v>
      </c>
      <c r="O366" s="629">
        <v>6384</v>
      </c>
      <c r="P366" s="642">
        <v>1.4881118881118882</v>
      </c>
      <c r="Q366" s="630">
        <v>168</v>
      </c>
    </row>
    <row r="367" spans="1:17" ht="14.4" customHeight="1" x14ac:dyDescent="0.3">
      <c r="A367" s="625" t="s">
        <v>7347</v>
      </c>
      <c r="B367" s="626" t="s">
        <v>7348</v>
      </c>
      <c r="C367" s="626" t="s">
        <v>5377</v>
      </c>
      <c r="D367" s="626" t="s">
        <v>7355</v>
      </c>
      <c r="E367" s="626" t="s">
        <v>7356</v>
      </c>
      <c r="F367" s="629">
        <v>82</v>
      </c>
      <c r="G367" s="629">
        <v>22796</v>
      </c>
      <c r="H367" s="629">
        <v>1</v>
      </c>
      <c r="I367" s="629">
        <v>278</v>
      </c>
      <c r="J367" s="629">
        <v>86</v>
      </c>
      <c r="K367" s="629">
        <v>24080</v>
      </c>
      <c r="L367" s="629">
        <v>1.0563256711703808</v>
      </c>
      <c r="M367" s="629">
        <v>280</v>
      </c>
      <c r="N367" s="629">
        <v>55</v>
      </c>
      <c r="O367" s="629">
        <v>15455</v>
      </c>
      <c r="P367" s="642">
        <v>0.67796981926653799</v>
      </c>
      <c r="Q367" s="630">
        <v>281</v>
      </c>
    </row>
    <row r="368" spans="1:17" ht="14.4" customHeight="1" x14ac:dyDescent="0.3">
      <c r="A368" s="625" t="s">
        <v>7347</v>
      </c>
      <c r="B368" s="626" t="s">
        <v>7348</v>
      </c>
      <c r="C368" s="626" t="s">
        <v>5377</v>
      </c>
      <c r="D368" s="626" t="s">
        <v>7357</v>
      </c>
      <c r="E368" s="626" t="s">
        <v>7358</v>
      </c>
      <c r="F368" s="629">
        <v>1438</v>
      </c>
      <c r="G368" s="629">
        <v>232956</v>
      </c>
      <c r="H368" s="629">
        <v>1</v>
      </c>
      <c r="I368" s="629">
        <v>162</v>
      </c>
      <c r="J368" s="629">
        <v>1354</v>
      </c>
      <c r="K368" s="629">
        <v>222056</v>
      </c>
      <c r="L368" s="629">
        <v>0.95321004824945488</v>
      </c>
      <c r="M368" s="629">
        <v>164</v>
      </c>
      <c r="N368" s="629">
        <v>1368</v>
      </c>
      <c r="O368" s="629">
        <v>225720</v>
      </c>
      <c r="P368" s="642">
        <v>0.96893834028743631</v>
      </c>
      <c r="Q368" s="630">
        <v>165</v>
      </c>
    </row>
    <row r="369" spans="1:17" ht="14.4" customHeight="1" x14ac:dyDescent="0.3">
      <c r="A369" s="625" t="s">
        <v>7347</v>
      </c>
      <c r="B369" s="626" t="s">
        <v>7348</v>
      </c>
      <c r="C369" s="626" t="s">
        <v>5377</v>
      </c>
      <c r="D369" s="626" t="s">
        <v>7359</v>
      </c>
      <c r="E369" s="626" t="s">
        <v>7360</v>
      </c>
      <c r="F369" s="629">
        <v>28</v>
      </c>
      <c r="G369" s="629">
        <v>12628</v>
      </c>
      <c r="H369" s="629">
        <v>1</v>
      </c>
      <c r="I369" s="629">
        <v>451</v>
      </c>
      <c r="J369" s="629">
        <v>35</v>
      </c>
      <c r="K369" s="629">
        <v>15855</v>
      </c>
      <c r="L369" s="629">
        <v>1.2555432372505544</v>
      </c>
      <c r="M369" s="629">
        <v>453</v>
      </c>
      <c r="N369" s="629">
        <v>25</v>
      </c>
      <c r="O369" s="629">
        <v>11400</v>
      </c>
      <c r="P369" s="642">
        <v>0.90275578080456131</v>
      </c>
      <c r="Q369" s="630">
        <v>456</v>
      </c>
    </row>
    <row r="370" spans="1:17" ht="14.4" customHeight="1" x14ac:dyDescent="0.3">
      <c r="A370" s="625" t="s">
        <v>7347</v>
      </c>
      <c r="B370" s="626" t="s">
        <v>7348</v>
      </c>
      <c r="C370" s="626" t="s">
        <v>5377</v>
      </c>
      <c r="D370" s="626" t="s">
        <v>7361</v>
      </c>
      <c r="E370" s="626" t="s">
        <v>7362</v>
      </c>
      <c r="F370" s="629">
        <v>20</v>
      </c>
      <c r="G370" s="629">
        <v>6740</v>
      </c>
      <c r="H370" s="629">
        <v>1</v>
      </c>
      <c r="I370" s="629">
        <v>337</v>
      </c>
      <c r="J370" s="629">
        <v>106</v>
      </c>
      <c r="K370" s="629">
        <v>35722</v>
      </c>
      <c r="L370" s="629">
        <v>5.3</v>
      </c>
      <c r="M370" s="629">
        <v>337</v>
      </c>
      <c r="N370" s="629">
        <v>134</v>
      </c>
      <c r="O370" s="629">
        <v>45292</v>
      </c>
      <c r="P370" s="642">
        <v>6.7198813056379825</v>
      </c>
      <c r="Q370" s="630">
        <v>338</v>
      </c>
    </row>
    <row r="371" spans="1:17" ht="14.4" customHeight="1" x14ac:dyDescent="0.3">
      <c r="A371" s="625" t="s">
        <v>7347</v>
      </c>
      <c r="B371" s="626" t="s">
        <v>7348</v>
      </c>
      <c r="C371" s="626" t="s">
        <v>5377</v>
      </c>
      <c r="D371" s="626" t="s">
        <v>7363</v>
      </c>
      <c r="E371" s="626" t="s">
        <v>7364</v>
      </c>
      <c r="F371" s="629">
        <v>28</v>
      </c>
      <c r="G371" s="629">
        <v>4424</v>
      </c>
      <c r="H371" s="629">
        <v>1</v>
      </c>
      <c r="I371" s="629">
        <v>158</v>
      </c>
      <c r="J371" s="629">
        <v>40</v>
      </c>
      <c r="K371" s="629">
        <v>6360</v>
      </c>
      <c r="L371" s="629">
        <v>1.4376130198915009</v>
      </c>
      <c r="M371" s="629">
        <v>159</v>
      </c>
      <c r="N371" s="629">
        <v>44</v>
      </c>
      <c r="O371" s="629">
        <v>7040</v>
      </c>
      <c r="P371" s="642">
        <v>1.5913200723327305</v>
      </c>
      <c r="Q371" s="630">
        <v>160</v>
      </c>
    </row>
    <row r="372" spans="1:17" ht="14.4" customHeight="1" x14ac:dyDescent="0.3">
      <c r="A372" s="625" t="s">
        <v>7347</v>
      </c>
      <c r="B372" s="626" t="s">
        <v>7348</v>
      </c>
      <c r="C372" s="626" t="s">
        <v>5377</v>
      </c>
      <c r="D372" s="626" t="s">
        <v>7365</v>
      </c>
      <c r="E372" s="626" t="s">
        <v>7366</v>
      </c>
      <c r="F372" s="629"/>
      <c r="G372" s="629"/>
      <c r="H372" s="629"/>
      <c r="I372" s="629"/>
      <c r="J372" s="629">
        <v>1</v>
      </c>
      <c r="K372" s="629">
        <v>2874</v>
      </c>
      <c r="L372" s="629"/>
      <c r="M372" s="629">
        <v>2874</v>
      </c>
      <c r="N372" s="629">
        <v>1</v>
      </c>
      <c r="O372" s="629">
        <v>2886</v>
      </c>
      <c r="P372" s="642"/>
      <c r="Q372" s="630">
        <v>2886</v>
      </c>
    </row>
    <row r="373" spans="1:17" ht="14.4" customHeight="1" x14ac:dyDescent="0.3">
      <c r="A373" s="625" t="s">
        <v>7347</v>
      </c>
      <c r="B373" s="626" t="s">
        <v>7348</v>
      </c>
      <c r="C373" s="626" t="s">
        <v>5377</v>
      </c>
      <c r="D373" s="626" t="s">
        <v>7367</v>
      </c>
      <c r="E373" s="626" t="s">
        <v>7368</v>
      </c>
      <c r="F373" s="629">
        <v>66</v>
      </c>
      <c r="G373" s="629">
        <v>3498</v>
      </c>
      <c r="H373" s="629">
        <v>1</v>
      </c>
      <c r="I373" s="629">
        <v>53</v>
      </c>
      <c r="J373" s="629">
        <v>110</v>
      </c>
      <c r="K373" s="629">
        <v>5830</v>
      </c>
      <c r="L373" s="629">
        <v>1.6666666666666667</v>
      </c>
      <c r="M373" s="629">
        <v>53</v>
      </c>
      <c r="N373" s="629">
        <v>40</v>
      </c>
      <c r="O373" s="629">
        <v>2120</v>
      </c>
      <c r="P373" s="642">
        <v>0.60606060606060608</v>
      </c>
      <c r="Q373" s="630">
        <v>53</v>
      </c>
    </row>
    <row r="374" spans="1:17" ht="14.4" customHeight="1" x14ac:dyDescent="0.3">
      <c r="A374" s="625" t="s">
        <v>7347</v>
      </c>
      <c r="B374" s="626" t="s">
        <v>7348</v>
      </c>
      <c r="C374" s="626" t="s">
        <v>5377</v>
      </c>
      <c r="D374" s="626" t="s">
        <v>7369</v>
      </c>
      <c r="E374" s="626" t="s">
        <v>7370</v>
      </c>
      <c r="F374" s="629">
        <v>143</v>
      </c>
      <c r="G374" s="629">
        <v>17160</v>
      </c>
      <c r="H374" s="629">
        <v>1</v>
      </c>
      <c r="I374" s="629">
        <v>120</v>
      </c>
      <c r="J374" s="629">
        <v>144</v>
      </c>
      <c r="K374" s="629">
        <v>17280</v>
      </c>
      <c r="L374" s="629">
        <v>1.0069930069930071</v>
      </c>
      <c r="M374" s="629">
        <v>120</v>
      </c>
      <c r="N374" s="629">
        <v>98</v>
      </c>
      <c r="O374" s="629">
        <v>11858</v>
      </c>
      <c r="P374" s="642">
        <v>0.69102564102564101</v>
      </c>
      <c r="Q374" s="630">
        <v>121</v>
      </c>
    </row>
    <row r="375" spans="1:17" ht="14.4" customHeight="1" x14ac:dyDescent="0.3">
      <c r="A375" s="625" t="s">
        <v>7347</v>
      </c>
      <c r="B375" s="626" t="s">
        <v>7348</v>
      </c>
      <c r="C375" s="626" t="s">
        <v>5377</v>
      </c>
      <c r="D375" s="626" t="s">
        <v>7371</v>
      </c>
      <c r="E375" s="626" t="s">
        <v>7372</v>
      </c>
      <c r="F375" s="629">
        <v>57</v>
      </c>
      <c r="G375" s="629">
        <v>24111</v>
      </c>
      <c r="H375" s="629">
        <v>1</v>
      </c>
      <c r="I375" s="629">
        <v>423</v>
      </c>
      <c r="J375" s="629">
        <v>42</v>
      </c>
      <c r="K375" s="629">
        <v>17850</v>
      </c>
      <c r="L375" s="629">
        <v>0.74032599228567875</v>
      </c>
      <c r="M375" s="629">
        <v>425</v>
      </c>
      <c r="N375" s="629">
        <v>37</v>
      </c>
      <c r="O375" s="629">
        <v>15873</v>
      </c>
      <c r="P375" s="642">
        <v>0.65833022271992037</v>
      </c>
      <c r="Q375" s="630">
        <v>429</v>
      </c>
    </row>
    <row r="376" spans="1:17" ht="14.4" customHeight="1" x14ac:dyDescent="0.3">
      <c r="A376" s="625" t="s">
        <v>7347</v>
      </c>
      <c r="B376" s="626" t="s">
        <v>7348</v>
      </c>
      <c r="C376" s="626" t="s">
        <v>5377</v>
      </c>
      <c r="D376" s="626" t="s">
        <v>7373</v>
      </c>
      <c r="E376" s="626" t="s">
        <v>7374</v>
      </c>
      <c r="F376" s="629">
        <v>1</v>
      </c>
      <c r="G376" s="629">
        <v>432</v>
      </c>
      <c r="H376" s="629">
        <v>1</v>
      </c>
      <c r="I376" s="629">
        <v>432</v>
      </c>
      <c r="J376" s="629">
        <v>1</v>
      </c>
      <c r="K376" s="629">
        <v>434</v>
      </c>
      <c r="L376" s="629">
        <v>1.0046296296296295</v>
      </c>
      <c r="M376" s="629">
        <v>434</v>
      </c>
      <c r="N376" s="629">
        <v>1</v>
      </c>
      <c r="O376" s="629">
        <v>435</v>
      </c>
      <c r="P376" s="642">
        <v>1.0069444444444444</v>
      </c>
      <c r="Q376" s="630">
        <v>435</v>
      </c>
    </row>
    <row r="377" spans="1:17" ht="14.4" customHeight="1" x14ac:dyDescent="0.3">
      <c r="A377" s="625" t="s">
        <v>7347</v>
      </c>
      <c r="B377" s="626" t="s">
        <v>7348</v>
      </c>
      <c r="C377" s="626" t="s">
        <v>5377</v>
      </c>
      <c r="D377" s="626" t="s">
        <v>7375</v>
      </c>
      <c r="E377" s="626" t="s">
        <v>7376</v>
      </c>
      <c r="F377" s="629">
        <v>1</v>
      </c>
      <c r="G377" s="629">
        <v>135</v>
      </c>
      <c r="H377" s="629">
        <v>1</v>
      </c>
      <c r="I377" s="629">
        <v>135</v>
      </c>
      <c r="J377" s="629">
        <v>1</v>
      </c>
      <c r="K377" s="629">
        <v>135</v>
      </c>
      <c r="L377" s="629">
        <v>1</v>
      </c>
      <c r="M377" s="629">
        <v>135</v>
      </c>
      <c r="N377" s="629">
        <v>1</v>
      </c>
      <c r="O377" s="629">
        <v>136</v>
      </c>
      <c r="P377" s="642">
        <v>1.0074074074074073</v>
      </c>
      <c r="Q377" s="630">
        <v>136</v>
      </c>
    </row>
    <row r="378" spans="1:17" ht="14.4" customHeight="1" x14ac:dyDescent="0.3">
      <c r="A378" s="625" t="s">
        <v>7347</v>
      </c>
      <c r="B378" s="626" t="s">
        <v>7348</v>
      </c>
      <c r="C378" s="626" t="s">
        <v>5377</v>
      </c>
      <c r="D378" s="626" t="s">
        <v>7377</v>
      </c>
      <c r="E378" s="626" t="s">
        <v>7378</v>
      </c>
      <c r="F378" s="629">
        <v>10</v>
      </c>
      <c r="G378" s="629">
        <v>1140</v>
      </c>
      <c r="H378" s="629">
        <v>1</v>
      </c>
      <c r="I378" s="629">
        <v>114</v>
      </c>
      <c r="J378" s="629">
        <v>7</v>
      </c>
      <c r="K378" s="629">
        <v>805</v>
      </c>
      <c r="L378" s="629">
        <v>0.70614035087719296</v>
      </c>
      <c r="M378" s="629">
        <v>115</v>
      </c>
      <c r="N378" s="629">
        <v>4</v>
      </c>
      <c r="O378" s="629">
        <v>460</v>
      </c>
      <c r="P378" s="642">
        <v>0.40350877192982454</v>
      </c>
      <c r="Q378" s="630">
        <v>115</v>
      </c>
    </row>
    <row r="379" spans="1:17" ht="14.4" customHeight="1" x14ac:dyDescent="0.3">
      <c r="A379" s="625" t="s">
        <v>7347</v>
      </c>
      <c r="B379" s="626" t="s">
        <v>7348</v>
      </c>
      <c r="C379" s="626" t="s">
        <v>5377</v>
      </c>
      <c r="D379" s="626" t="s">
        <v>7379</v>
      </c>
      <c r="E379" s="626" t="s">
        <v>7380</v>
      </c>
      <c r="F379" s="629">
        <v>129</v>
      </c>
      <c r="G379" s="629">
        <v>40119</v>
      </c>
      <c r="H379" s="629">
        <v>1</v>
      </c>
      <c r="I379" s="629">
        <v>311</v>
      </c>
      <c r="J379" s="629">
        <v>87</v>
      </c>
      <c r="K379" s="629">
        <v>27231</v>
      </c>
      <c r="L379" s="629">
        <v>0.67875570178718314</v>
      </c>
      <c r="M379" s="629">
        <v>313</v>
      </c>
      <c r="N379" s="629">
        <v>105</v>
      </c>
      <c r="O379" s="629">
        <v>33180</v>
      </c>
      <c r="P379" s="642">
        <v>0.82703955731698198</v>
      </c>
      <c r="Q379" s="630">
        <v>316</v>
      </c>
    </row>
    <row r="380" spans="1:17" ht="14.4" customHeight="1" x14ac:dyDescent="0.3">
      <c r="A380" s="625" t="s">
        <v>7347</v>
      </c>
      <c r="B380" s="626" t="s">
        <v>7348</v>
      </c>
      <c r="C380" s="626" t="s">
        <v>5377</v>
      </c>
      <c r="D380" s="626" t="s">
        <v>7381</v>
      </c>
      <c r="E380" s="626" t="s">
        <v>7382</v>
      </c>
      <c r="F380" s="629">
        <v>101</v>
      </c>
      <c r="G380" s="629">
        <v>34643</v>
      </c>
      <c r="H380" s="629">
        <v>1</v>
      </c>
      <c r="I380" s="629">
        <v>343</v>
      </c>
      <c r="J380" s="629">
        <v>109</v>
      </c>
      <c r="K380" s="629">
        <v>37605</v>
      </c>
      <c r="L380" s="629">
        <v>1.0855006783477181</v>
      </c>
      <c r="M380" s="629">
        <v>345</v>
      </c>
      <c r="N380" s="629">
        <v>81</v>
      </c>
      <c r="O380" s="629">
        <v>28188</v>
      </c>
      <c r="P380" s="642">
        <v>0.81367087146032391</v>
      </c>
      <c r="Q380" s="630">
        <v>348</v>
      </c>
    </row>
    <row r="381" spans="1:17" ht="14.4" customHeight="1" x14ac:dyDescent="0.3">
      <c r="A381" s="625" t="s">
        <v>7347</v>
      </c>
      <c r="B381" s="626" t="s">
        <v>7348</v>
      </c>
      <c r="C381" s="626" t="s">
        <v>5377</v>
      </c>
      <c r="D381" s="626" t="s">
        <v>7383</v>
      </c>
      <c r="E381" s="626" t="s">
        <v>7384</v>
      </c>
      <c r="F381" s="629">
        <v>7</v>
      </c>
      <c r="G381" s="629">
        <v>1211</v>
      </c>
      <c r="H381" s="629">
        <v>1</v>
      </c>
      <c r="I381" s="629">
        <v>173</v>
      </c>
      <c r="J381" s="629">
        <v>7</v>
      </c>
      <c r="K381" s="629">
        <v>1211</v>
      </c>
      <c r="L381" s="629">
        <v>1</v>
      </c>
      <c r="M381" s="629">
        <v>173</v>
      </c>
      <c r="N381" s="629">
        <v>9</v>
      </c>
      <c r="O381" s="629">
        <v>1566</v>
      </c>
      <c r="P381" s="642">
        <v>1.2931461601981833</v>
      </c>
      <c r="Q381" s="630">
        <v>174</v>
      </c>
    </row>
    <row r="382" spans="1:17" ht="14.4" customHeight="1" x14ac:dyDescent="0.3">
      <c r="A382" s="625" t="s">
        <v>7347</v>
      </c>
      <c r="B382" s="626" t="s">
        <v>7348</v>
      </c>
      <c r="C382" s="626" t="s">
        <v>5377</v>
      </c>
      <c r="D382" s="626" t="s">
        <v>7385</v>
      </c>
      <c r="E382" s="626" t="s">
        <v>7386</v>
      </c>
      <c r="F382" s="629">
        <v>4</v>
      </c>
      <c r="G382" s="629">
        <v>1508</v>
      </c>
      <c r="H382" s="629">
        <v>1</v>
      </c>
      <c r="I382" s="629">
        <v>377</v>
      </c>
      <c r="J382" s="629">
        <v>24</v>
      </c>
      <c r="K382" s="629">
        <v>9096</v>
      </c>
      <c r="L382" s="629">
        <v>6.0318302387267906</v>
      </c>
      <c r="M382" s="629">
        <v>379</v>
      </c>
      <c r="N382" s="629">
        <v>1</v>
      </c>
      <c r="O382" s="629">
        <v>380</v>
      </c>
      <c r="P382" s="642">
        <v>0.25198938992042441</v>
      </c>
      <c r="Q382" s="630">
        <v>380</v>
      </c>
    </row>
    <row r="383" spans="1:17" ht="14.4" customHeight="1" x14ac:dyDescent="0.3">
      <c r="A383" s="625" t="s">
        <v>7347</v>
      </c>
      <c r="B383" s="626" t="s">
        <v>7348</v>
      </c>
      <c r="C383" s="626" t="s">
        <v>5377</v>
      </c>
      <c r="D383" s="626" t="s">
        <v>7387</v>
      </c>
      <c r="E383" s="626" t="s">
        <v>7388</v>
      </c>
      <c r="F383" s="629">
        <v>65</v>
      </c>
      <c r="G383" s="629">
        <v>25675</v>
      </c>
      <c r="H383" s="629">
        <v>1</v>
      </c>
      <c r="I383" s="629">
        <v>395</v>
      </c>
      <c r="J383" s="629">
        <v>61</v>
      </c>
      <c r="K383" s="629">
        <v>24339</v>
      </c>
      <c r="L383" s="629">
        <v>0.94796494644595908</v>
      </c>
      <c r="M383" s="629">
        <v>399</v>
      </c>
      <c r="N383" s="629">
        <v>80</v>
      </c>
      <c r="O383" s="629">
        <v>32320</v>
      </c>
      <c r="P383" s="642">
        <v>1.2588120740019475</v>
      </c>
      <c r="Q383" s="630">
        <v>404</v>
      </c>
    </row>
    <row r="384" spans="1:17" ht="14.4" customHeight="1" x14ac:dyDescent="0.3">
      <c r="A384" s="625" t="s">
        <v>7347</v>
      </c>
      <c r="B384" s="626" t="s">
        <v>7348</v>
      </c>
      <c r="C384" s="626" t="s">
        <v>5377</v>
      </c>
      <c r="D384" s="626" t="s">
        <v>7389</v>
      </c>
      <c r="E384" s="626" t="s">
        <v>7390</v>
      </c>
      <c r="F384" s="629">
        <v>26</v>
      </c>
      <c r="G384" s="629">
        <v>1378</v>
      </c>
      <c r="H384" s="629">
        <v>1</v>
      </c>
      <c r="I384" s="629">
        <v>53</v>
      </c>
      <c r="J384" s="629">
        <v>16</v>
      </c>
      <c r="K384" s="629">
        <v>848</v>
      </c>
      <c r="L384" s="629">
        <v>0.61538461538461542</v>
      </c>
      <c r="M384" s="629">
        <v>53</v>
      </c>
      <c r="N384" s="629">
        <v>18</v>
      </c>
      <c r="O384" s="629">
        <v>954</v>
      </c>
      <c r="P384" s="642">
        <v>0.69230769230769229</v>
      </c>
      <c r="Q384" s="630">
        <v>53</v>
      </c>
    </row>
    <row r="385" spans="1:17" ht="14.4" customHeight="1" x14ac:dyDescent="0.3">
      <c r="A385" s="625" t="s">
        <v>7347</v>
      </c>
      <c r="B385" s="626" t="s">
        <v>7348</v>
      </c>
      <c r="C385" s="626" t="s">
        <v>5377</v>
      </c>
      <c r="D385" s="626" t="s">
        <v>7391</v>
      </c>
      <c r="E385" s="626" t="s">
        <v>7392</v>
      </c>
      <c r="F385" s="629">
        <v>1</v>
      </c>
      <c r="G385" s="629">
        <v>357</v>
      </c>
      <c r="H385" s="629">
        <v>1</v>
      </c>
      <c r="I385" s="629">
        <v>357</v>
      </c>
      <c r="J385" s="629">
        <v>4</v>
      </c>
      <c r="K385" s="629">
        <v>1444</v>
      </c>
      <c r="L385" s="629">
        <v>4.0448179271708682</v>
      </c>
      <c r="M385" s="629">
        <v>361</v>
      </c>
      <c r="N385" s="629">
        <v>3</v>
      </c>
      <c r="O385" s="629">
        <v>1095</v>
      </c>
      <c r="P385" s="642">
        <v>3.0672268907563027</v>
      </c>
      <c r="Q385" s="630">
        <v>365</v>
      </c>
    </row>
    <row r="386" spans="1:17" ht="14.4" customHeight="1" x14ac:dyDescent="0.3">
      <c r="A386" s="625" t="s">
        <v>7347</v>
      </c>
      <c r="B386" s="626" t="s">
        <v>7348</v>
      </c>
      <c r="C386" s="626" t="s">
        <v>5377</v>
      </c>
      <c r="D386" s="626" t="s">
        <v>7393</v>
      </c>
      <c r="E386" s="626" t="s">
        <v>7394</v>
      </c>
      <c r="F386" s="629">
        <v>10</v>
      </c>
      <c r="G386" s="629">
        <v>1020</v>
      </c>
      <c r="H386" s="629">
        <v>1</v>
      </c>
      <c r="I386" s="629">
        <v>102</v>
      </c>
      <c r="J386" s="629">
        <v>10</v>
      </c>
      <c r="K386" s="629">
        <v>1020</v>
      </c>
      <c r="L386" s="629">
        <v>1</v>
      </c>
      <c r="M386" s="629">
        <v>102</v>
      </c>
      <c r="N386" s="629">
        <v>18</v>
      </c>
      <c r="O386" s="629">
        <v>1854</v>
      </c>
      <c r="P386" s="642">
        <v>1.8176470588235294</v>
      </c>
      <c r="Q386" s="630">
        <v>103</v>
      </c>
    </row>
    <row r="387" spans="1:17" ht="14.4" customHeight="1" x14ac:dyDescent="0.3">
      <c r="A387" s="625" t="s">
        <v>7347</v>
      </c>
      <c r="B387" s="626" t="s">
        <v>7348</v>
      </c>
      <c r="C387" s="626" t="s">
        <v>5377</v>
      </c>
      <c r="D387" s="626" t="s">
        <v>7395</v>
      </c>
      <c r="E387" s="626" t="s">
        <v>7396</v>
      </c>
      <c r="F387" s="629">
        <v>3</v>
      </c>
      <c r="G387" s="629">
        <v>666</v>
      </c>
      <c r="H387" s="629">
        <v>1</v>
      </c>
      <c r="I387" s="629">
        <v>222</v>
      </c>
      <c r="J387" s="629">
        <v>4</v>
      </c>
      <c r="K387" s="629">
        <v>888</v>
      </c>
      <c r="L387" s="629">
        <v>1.3333333333333333</v>
      </c>
      <c r="M387" s="629">
        <v>222</v>
      </c>
      <c r="N387" s="629"/>
      <c r="O387" s="629"/>
      <c r="P387" s="642"/>
      <c r="Q387" s="630"/>
    </row>
    <row r="388" spans="1:17" ht="14.4" customHeight="1" x14ac:dyDescent="0.3">
      <c r="A388" s="625" t="s">
        <v>7347</v>
      </c>
      <c r="B388" s="626" t="s">
        <v>7348</v>
      </c>
      <c r="C388" s="626" t="s">
        <v>5377</v>
      </c>
      <c r="D388" s="626" t="s">
        <v>7397</v>
      </c>
      <c r="E388" s="626" t="s">
        <v>7398</v>
      </c>
      <c r="F388" s="629">
        <v>1</v>
      </c>
      <c r="G388" s="629">
        <v>264</v>
      </c>
      <c r="H388" s="629">
        <v>1</v>
      </c>
      <c r="I388" s="629">
        <v>264</v>
      </c>
      <c r="J388" s="629">
        <v>2</v>
      </c>
      <c r="K388" s="629">
        <v>530</v>
      </c>
      <c r="L388" s="629">
        <v>2.0075757575757578</v>
      </c>
      <c r="M388" s="629">
        <v>265</v>
      </c>
      <c r="N388" s="629">
        <v>1</v>
      </c>
      <c r="O388" s="629">
        <v>266</v>
      </c>
      <c r="P388" s="642">
        <v>1.0075757575757576</v>
      </c>
      <c r="Q388" s="630">
        <v>266</v>
      </c>
    </row>
    <row r="389" spans="1:17" ht="14.4" customHeight="1" x14ac:dyDescent="0.3">
      <c r="A389" s="625" t="s">
        <v>7347</v>
      </c>
      <c r="B389" s="626" t="s">
        <v>7348</v>
      </c>
      <c r="C389" s="626" t="s">
        <v>5377</v>
      </c>
      <c r="D389" s="626" t="s">
        <v>7399</v>
      </c>
      <c r="E389" s="626" t="s">
        <v>7400</v>
      </c>
      <c r="F389" s="629">
        <v>3</v>
      </c>
      <c r="G389" s="629">
        <v>1560</v>
      </c>
      <c r="H389" s="629">
        <v>1</v>
      </c>
      <c r="I389" s="629">
        <v>520</v>
      </c>
      <c r="J389" s="629">
        <v>3</v>
      </c>
      <c r="K389" s="629">
        <v>1566</v>
      </c>
      <c r="L389" s="629">
        <v>1.0038461538461538</v>
      </c>
      <c r="M389" s="629">
        <v>522</v>
      </c>
      <c r="N389" s="629">
        <v>5</v>
      </c>
      <c r="O389" s="629">
        <v>2625</v>
      </c>
      <c r="P389" s="642">
        <v>1.6826923076923077</v>
      </c>
      <c r="Q389" s="630">
        <v>525</v>
      </c>
    </row>
    <row r="390" spans="1:17" ht="14.4" customHeight="1" x14ac:dyDescent="0.3">
      <c r="A390" s="625" t="s">
        <v>7347</v>
      </c>
      <c r="B390" s="626" t="s">
        <v>7348</v>
      </c>
      <c r="C390" s="626" t="s">
        <v>5377</v>
      </c>
      <c r="D390" s="626" t="s">
        <v>7401</v>
      </c>
      <c r="E390" s="626" t="s">
        <v>7402</v>
      </c>
      <c r="F390" s="629">
        <v>3</v>
      </c>
      <c r="G390" s="629">
        <v>666</v>
      </c>
      <c r="H390" s="629">
        <v>1</v>
      </c>
      <c r="I390" s="629">
        <v>222</v>
      </c>
      <c r="J390" s="629">
        <v>2</v>
      </c>
      <c r="K390" s="629">
        <v>448</v>
      </c>
      <c r="L390" s="629">
        <v>0.67267267267267272</v>
      </c>
      <c r="M390" s="629">
        <v>224</v>
      </c>
      <c r="N390" s="629"/>
      <c r="O390" s="629"/>
      <c r="P390" s="642"/>
      <c r="Q390" s="630"/>
    </row>
    <row r="391" spans="1:17" ht="14.4" customHeight="1" x14ac:dyDescent="0.3">
      <c r="A391" s="625" t="s">
        <v>7403</v>
      </c>
      <c r="B391" s="626" t="s">
        <v>764</v>
      </c>
      <c r="C391" s="626" t="s">
        <v>5377</v>
      </c>
      <c r="D391" s="626" t="s">
        <v>7327</v>
      </c>
      <c r="E391" s="626" t="s">
        <v>7328</v>
      </c>
      <c r="F391" s="629">
        <v>352</v>
      </c>
      <c r="G391" s="629">
        <v>171072</v>
      </c>
      <c r="H391" s="629">
        <v>1</v>
      </c>
      <c r="I391" s="629">
        <v>486</v>
      </c>
      <c r="J391" s="629">
        <v>355</v>
      </c>
      <c r="K391" s="629">
        <v>172530</v>
      </c>
      <c r="L391" s="629">
        <v>1.0085227272727273</v>
      </c>
      <c r="M391" s="629">
        <v>486</v>
      </c>
      <c r="N391" s="629">
        <v>393</v>
      </c>
      <c r="O391" s="629">
        <v>190998</v>
      </c>
      <c r="P391" s="642">
        <v>1.1164772727272727</v>
      </c>
      <c r="Q391" s="630">
        <v>486</v>
      </c>
    </row>
    <row r="392" spans="1:17" ht="14.4" customHeight="1" x14ac:dyDescent="0.3">
      <c r="A392" s="625" t="s">
        <v>7403</v>
      </c>
      <c r="B392" s="626" t="s">
        <v>764</v>
      </c>
      <c r="C392" s="626" t="s">
        <v>5377</v>
      </c>
      <c r="D392" s="626" t="s">
        <v>7341</v>
      </c>
      <c r="E392" s="626" t="s">
        <v>7342</v>
      </c>
      <c r="F392" s="629">
        <v>27</v>
      </c>
      <c r="G392" s="629">
        <v>10314</v>
      </c>
      <c r="H392" s="629">
        <v>1</v>
      </c>
      <c r="I392" s="629">
        <v>382</v>
      </c>
      <c r="J392" s="629">
        <v>4</v>
      </c>
      <c r="K392" s="629">
        <v>1528</v>
      </c>
      <c r="L392" s="629">
        <v>0.14814814814814814</v>
      </c>
      <c r="M392" s="629">
        <v>382</v>
      </c>
      <c r="N392" s="629">
        <v>25</v>
      </c>
      <c r="O392" s="629">
        <v>9550</v>
      </c>
      <c r="P392" s="642">
        <v>0.92592592592592593</v>
      </c>
      <c r="Q392" s="630">
        <v>382</v>
      </c>
    </row>
    <row r="393" spans="1:17" ht="14.4" customHeight="1" x14ac:dyDescent="0.3">
      <c r="A393" s="625" t="s">
        <v>7403</v>
      </c>
      <c r="B393" s="626" t="s">
        <v>764</v>
      </c>
      <c r="C393" s="626" t="s">
        <v>5377</v>
      </c>
      <c r="D393" s="626" t="s">
        <v>7404</v>
      </c>
      <c r="E393" s="626" t="s">
        <v>7405</v>
      </c>
      <c r="F393" s="629">
        <v>3</v>
      </c>
      <c r="G393" s="629">
        <v>2883</v>
      </c>
      <c r="H393" s="629">
        <v>1</v>
      </c>
      <c r="I393" s="629">
        <v>961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7403</v>
      </c>
      <c r="B394" s="626" t="s">
        <v>764</v>
      </c>
      <c r="C394" s="626" t="s">
        <v>5377</v>
      </c>
      <c r="D394" s="626" t="s">
        <v>7406</v>
      </c>
      <c r="E394" s="626" t="s">
        <v>7407</v>
      </c>
      <c r="F394" s="629">
        <v>152</v>
      </c>
      <c r="G394" s="629">
        <v>5928</v>
      </c>
      <c r="H394" s="629">
        <v>1</v>
      </c>
      <c r="I394" s="629">
        <v>39</v>
      </c>
      <c r="J394" s="629">
        <v>196</v>
      </c>
      <c r="K394" s="629">
        <v>7840</v>
      </c>
      <c r="L394" s="629">
        <v>1.3225371120107963</v>
      </c>
      <c r="M394" s="629">
        <v>40</v>
      </c>
      <c r="N394" s="629">
        <v>259</v>
      </c>
      <c r="O394" s="629">
        <v>10360</v>
      </c>
      <c r="P394" s="642">
        <v>1.747638326585695</v>
      </c>
      <c r="Q394" s="630">
        <v>40</v>
      </c>
    </row>
    <row r="395" spans="1:17" ht="14.4" customHeight="1" x14ac:dyDescent="0.3">
      <c r="A395" s="625" t="s">
        <v>7403</v>
      </c>
      <c r="B395" s="626" t="s">
        <v>764</v>
      </c>
      <c r="C395" s="626" t="s">
        <v>5377</v>
      </c>
      <c r="D395" s="626" t="s">
        <v>7408</v>
      </c>
      <c r="E395" s="626" t="s">
        <v>7409</v>
      </c>
      <c r="F395" s="629">
        <v>4</v>
      </c>
      <c r="G395" s="629">
        <v>376</v>
      </c>
      <c r="H395" s="629">
        <v>1</v>
      </c>
      <c r="I395" s="629">
        <v>94</v>
      </c>
      <c r="J395" s="629">
        <v>2</v>
      </c>
      <c r="K395" s="629">
        <v>190</v>
      </c>
      <c r="L395" s="629">
        <v>0.50531914893617025</v>
      </c>
      <c r="M395" s="629">
        <v>95</v>
      </c>
      <c r="N395" s="629">
        <v>8</v>
      </c>
      <c r="O395" s="629">
        <v>768</v>
      </c>
      <c r="P395" s="642">
        <v>2.0425531914893615</v>
      </c>
      <c r="Q395" s="630">
        <v>96</v>
      </c>
    </row>
    <row r="396" spans="1:17" ht="14.4" customHeight="1" x14ac:dyDescent="0.3">
      <c r="A396" s="625" t="s">
        <v>7403</v>
      </c>
      <c r="B396" s="626" t="s">
        <v>764</v>
      </c>
      <c r="C396" s="626" t="s">
        <v>5377</v>
      </c>
      <c r="D396" s="626" t="s">
        <v>7410</v>
      </c>
      <c r="E396" s="626" t="s">
        <v>7411</v>
      </c>
      <c r="F396" s="629">
        <v>175</v>
      </c>
      <c r="G396" s="629">
        <v>3675</v>
      </c>
      <c r="H396" s="629">
        <v>1</v>
      </c>
      <c r="I396" s="629">
        <v>21</v>
      </c>
      <c r="J396" s="629">
        <v>198</v>
      </c>
      <c r="K396" s="629">
        <v>4158</v>
      </c>
      <c r="L396" s="629">
        <v>1.1314285714285715</v>
      </c>
      <c r="M396" s="629">
        <v>21</v>
      </c>
      <c r="N396" s="629">
        <v>174</v>
      </c>
      <c r="O396" s="629">
        <v>3654</v>
      </c>
      <c r="P396" s="642">
        <v>0.99428571428571433</v>
      </c>
      <c r="Q396" s="630">
        <v>21</v>
      </c>
    </row>
    <row r="397" spans="1:17" ht="14.4" customHeight="1" x14ac:dyDescent="0.3">
      <c r="A397" s="625" t="s">
        <v>7403</v>
      </c>
      <c r="B397" s="626" t="s">
        <v>764</v>
      </c>
      <c r="C397" s="626" t="s">
        <v>5377</v>
      </c>
      <c r="D397" s="626" t="s">
        <v>7412</v>
      </c>
      <c r="E397" s="626" t="s">
        <v>7413</v>
      </c>
      <c r="F397" s="629">
        <v>1786</v>
      </c>
      <c r="G397" s="629">
        <v>198246</v>
      </c>
      <c r="H397" s="629">
        <v>1</v>
      </c>
      <c r="I397" s="629">
        <v>111</v>
      </c>
      <c r="J397" s="629">
        <v>2011</v>
      </c>
      <c r="K397" s="629">
        <v>225232</v>
      </c>
      <c r="L397" s="629">
        <v>1.1361238057766614</v>
      </c>
      <c r="M397" s="629">
        <v>112</v>
      </c>
      <c r="N397" s="629">
        <v>2122</v>
      </c>
      <c r="O397" s="629">
        <v>239786</v>
      </c>
      <c r="P397" s="642">
        <v>1.2095376451479476</v>
      </c>
      <c r="Q397" s="630">
        <v>113</v>
      </c>
    </row>
    <row r="398" spans="1:17" ht="14.4" customHeight="1" x14ac:dyDescent="0.3">
      <c r="A398" s="625" t="s">
        <v>7403</v>
      </c>
      <c r="B398" s="626" t="s">
        <v>764</v>
      </c>
      <c r="C398" s="626" t="s">
        <v>5377</v>
      </c>
      <c r="D398" s="626" t="s">
        <v>7414</v>
      </c>
      <c r="E398" s="626" t="s">
        <v>7415</v>
      </c>
      <c r="F398" s="629">
        <v>691</v>
      </c>
      <c r="G398" s="629">
        <v>57353</v>
      </c>
      <c r="H398" s="629">
        <v>1</v>
      </c>
      <c r="I398" s="629">
        <v>83</v>
      </c>
      <c r="J398" s="629">
        <v>813</v>
      </c>
      <c r="K398" s="629">
        <v>67479</v>
      </c>
      <c r="L398" s="629">
        <v>1.1765557163531115</v>
      </c>
      <c r="M398" s="629">
        <v>83</v>
      </c>
      <c r="N398" s="629">
        <v>895</v>
      </c>
      <c r="O398" s="629">
        <v>75180</v>
      </c>
      <c r="P398" s="642">
        <v>1.3108294247903336</v>
      </c>
      <c r="Q398" s="630">
        <v>84</v>
      </c>
    </row>
    <row r="399" spans="1:17" ht="14.4" customHeight="1" x14ac:dyDescent="0.3">
      <c r="A399" s="625" t="s">
        <v>7403</v>
      </c>
      <c r="B399" s="626" t="s">
        <v>764</v>
      </c>
      <c r="C399" s="626" t="s">
        <v>5377</v>
      </c>
      <c r="D399" s="626" t="s">
        <v>7416</v>
      </c>
      <c r="E399" s="626" t="s">
        <v>7417</v>
      </c>
      <c r="F399" s="629">
        <v>2</v>
      </c>
      <c r="G399" s="629">
        <v>806</v>
      </c>
      <c r="H399" s="629">
        <v>1</v>
      </c>
      <c r="I399" s="629">
        <v>403</v>
      </c>
      <c r="J399" s="629">
        <v>2</v>
      </c>
      <c r="K399" s="629">
        <v>808</v>
      </c>
      <c r="L399" s="629">
        <v>1.0024813895781637</v>
      </c>
      <c r="M399" s="629">
        <v>404</v>
      </c>
      <c r="N399" s="629"/>
      <c r="O399" s="629"/>
      <c r="P399" s="642"/>
      <c r="Q399" s="630"/>
    </row>
    <row r="400" spans="1:17" ht="14.4" customHeight="1" x14ac:dyDescent="0.3">
      <c r="A400" s="625" t="s">
        <v>7403</v>
      </c>
      <c r="B400" s="626" t="s">
        <v>764</v>
      </c>
      <c r="C400" s="626" t="s">
        <v>5377</v>
      </c>
      <c r="D400" s="626" t="s">
        <v>7418</v>
      </c>
      <c r="E400" s="626" t="s">
        <v>7419</v>
      </c>
      <c r="F400" s="629">
        <v>35</v>
      </c>
      <c r="G400" s="629">
        <v>40670</v>
      </c>
      <c r="H400" s="629">
        <v>1</v>
      </c>
      <c r="I400" s="629">
        <v>1162</v>
      </c>
      <c r="J400" s="629">
        <v>13</v>
      </c>
      <c r="K400" s="629">
        <v>15132</v>
      </c>
      <c r="L400" s="629">
        <v>0.37206786328989427</v>
      </c>
      <c r="M400" s="629">
        <v>1164</v>
      </c>
      <c r="N400" s="629">
        <v>312</v>
      </c>
      <c r="O400" s="629">
        <v>363480</v>
      </c>
      <c r="P400" s="642">
        <v>8.9373002212933361</v>
      </c>
      <c r="Q400" s="630">
        <v>1165</v>
      </c>
    </row>
    <row r="401" spans="1:17" ht="14.4" customHeight="1" x14ac:dyDescent="0.3">
      <c r="A401" s="625" t="s">
        <v>7403</v>
      </c>
      <c r="B401" s="626" t="s">
        <v>764</v>
      </c>
      <c r="C401" s="626" t="s">
        <v>5377</v>
      </c>
      <c r="D401" s="626" t="s">
        <v>7420</v>
      </c>
      <c r="E401" s="626" t="s">
        <v>7421</v>
      </c>
      <c r="F401" s="629">
        <v>33</v>
      </c>
      <c r="G401" s="629">
        <v>16170</v>
      </c>
      <c r="H401" s="629">
        <v>1</v>
      </c>
      <c r="I401" s="629">
        <v>490</v>
      </c>
      <c r="J401" s="629">
        <v>35</v>
      </c>
      <c r="K401" s="629">
        <v>17150</v>
      </c>
      <c r="L401" s="629">
        <v>1.0606060606060606</v>
      </c>
      <c r="M401" s="629">
        <v>490</v>
      </c>
      <c r="N401" s="629">
        <v>59</v>
      </c>
      <c r="O401" s="629">
        <v>28910</v>
      </c>
      <c r="P401" s="642">
        <v>1.7878787878787878</v>
      </c>
      <c r="Q401" s="630">
        <v>490</v>
      </c>
    </row>
    <row r="402" spans="1:17" ht="14.4" customHeight="1" x14ac:dyDescent="0.3">
      <c r="A402" s="625" t="s">
        <v>7403</v>
      </c>
      <c r="B402" s="626" t="s">
        <v>764</v>
      </c>
      <c r="C402" s="626" t="s">
        <v>5377</v>
      </c>
      <c r="D402" s="626" t="s">
        <v>7422</v>
      </c>
      <c r="E402" s="626" t="s">
        <v>7423</v>
      </c>
      <c r="F402" s="629">
        <v>450</v>
      </c>
      <c r="G402" s="629">
        <v>17100</v>
      </c>
      <c r="H402" s="629">
        <v>1</v>
      </c>
      <c r="I402" s="629">
        <v>38</v>
      </c>
      <c r="J402" s="629">
        <v>614</v>
      </c>
      <c r="K402" s="629">
        <v>23946</v>
      </c>
      <c r="L402" s="629">
        <v>1.4003508771929825</v>
      </c>
      <c r="M402" s="629">
        <v>39</v>
      </c>
      <c r="N402" s="629">
        <v>560</v>
      </c>
      <c r="O402" s="629">
        <v>21840</v>
      </c>
      <c r="P402" s="642">
        <v>1.2771929824561403</v>
      </c>
      <c r="Q402" s="630">
        <v>39</v>
      </c>
    </row>
    <row r="403" spans="1:17" ht="14.4" customHeight="1" x14ac:dyDescent="0.3">
      <c r="A403" s="625" t="s">
        <v>7403</v>
      </c>
      <c r="B403" s="626" t="s">
        <v>764</v>
      </c>
      <c r="C403" s="626" t="s">
        <v>5377</v>
      </c>
      <c r="D403" s="626" t="s">
        <v>7424</v>
      </c>
      <c r="E403" s="626" t="s">
        <v>7425</v>
      </c>
      <c r="F403" s="629">
        <v>1</v>
      </c>
      <c r="G403" s="629">
        <v>27</v>
      </c>
      <c r="H403" s="629">
        <v>1</v>
      </c>
      <c r="I403" s="629">
        <v>27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7403</v>
      </c>
      <c r="B404" s="626" t="s">
        <v>764</v>
      </c>
      <c r="C404" s="626" t="s">
        <v>5377</v>
      </c>
      <c r="D404" s="626" t="s">
        <v>7426</v>
      </c>
      <c r="E404" s="626" t="s">
        <v>7427</v>
      </c>
      <c r="F404" s="629">
        <v>2</v>
      </c>
      <c r="G404" s="629">
        <v>406</v>
      </c>
      <c r="H404" s="629">
        <v>1</v>
      </c>
      <c r="I404" s="629">
        <v>203</v>
      </c>
      <c r="J404" s="629">
        <v>12</v>
      </c>
      <c r="K404" s="629">
        <v>2448</v>
      </c>
      <c r="L404" s="629">
        <v>6.0295566502463052</v>
      </c>
      <c r="M404" s="629">
        <v>204</v>
      </c>
      <c r="N404" s="629">
        <v>8</v>
      </c>
      <c r="O404" s="629">
        <v>1640</v>
      </c>
      <c r="P404" s="642">
        <v>4.0394088669950738</v>
      </c>
      <c r="Q404" s="630">
        <v>205</v>
      </c>
    </row>
    <row r="405" spans="1:17" ht="14.4" customHeight="1" x14ac:dyDescent="0.3">
      <c r="A405" s="625" t="s">
        <v>7403</v>
      </c>
      <c r="B405" s="626" t="s">
        <v>764</v>
      </c>
      <c r="C405" s="626" t="s">
        <v>5377</v>
      </c>
      <c r="D405" s="626" t="s">
        <v>7428</v>
      </c>
      <c r="E405" s="626" t="s">
        <v>7429</v>
      </c>
      <c r="F405" s="629">
        <v>85</v>
      </c>
      <c r="G405" s="629">
        <v>37740</v>
      </c>
      <c r="H405" s="629">
        <v>1</v>
      </c>
      <c r="I405" s="629">
        <v>444</v>
      </c>
      <c r="J405" s="629">
        <v>78</v>
      </c>
      <c r="K405" s="629">
        <v>34632</v>
      </c>
      <c r="L405" s="629">
        <v>0.91764705882352937</v>
      </c>
      <c r="M405" s="629">
        <v>444</v>
      </c>
      <c r="N405" s="629">
        <v>75</v>
      </c>
      <c r="O405" s="629">
        <v>33300</v>
      </c>
      <c r="P405" s="642">
        <v>0.88235294117647056</v>
      </c>
      <c r="Q405" s="630">
        <v>444</v>
      </c>
    </row>
    <row r="406" spans="1:17" ht="14.4" customHeight="1" x14ac:dyDescent="0.3">
      <c r="A406" s="625" t="s">
        <v>7403</v>
      </c>
      <c r="B406" s="626" t="s">
        <v>764</v>
      </c>
      <c r="C406" s="626" t="s">
        <v>5377</v>
      </c>
      <c r="D406" s="626" t="s">
        <v>7430</v>
      </c>
      <c r="E406" s="626" t="s">
        <v>7431</v>
      </c>
      <c r="F406" s="629">
        <v>5</v>
      </c>
      <c r="G406" s="629">
        <v>9995</v>
      </c>
      <c r="H406" s="629">
        <v>1</v>
      </c>
      <c r="I406" s="629">
        <v>1999</v>
      </c>
      <c r="J406" s="629">
        <v>3</v>
      </c>
      <c r="K406" s="629">
        <v>6039</v>
      </c>
      <c r="L406" s="629">
        <v>0.6042021010505253</v>
      </c>
      <c r="M406" s="629">
        <v>2013</v>
      </c>
      <c r="N406" s="629"/>
      <c r="O406" s="629"/>
      <c r="P406" s="642"/>
      <c r="Q406" s="630"/>
    </row>
    <row r="407" spans="1:17" ht="14.4" customHeight="1" x14ac:dyDescent="0.3">
      <c r="A407" s="625" t="s">
        <v>7403</v>
      </c>
      <c r="B407" s="626" t="s">
        <v>764</v>
      </c>
      <c r="C407" s="626" t="s">
        <v>5377</v>
      </c>
      <c r="D407" s="626" t="s">
        <v>7432</v>
      </c>
      <c r="E407" s="626" t="s">
        <v>7433</v>
      </c>
      <c r="F407" s="629">
        <v>177</v>
      </c>
      <c r="G407" s="629">
        <v>7080</v>
      </c>
      <c r="H407" s="629">
        <v>1</v>
      </c>
      <c r="I407" s="629">
        <v>40</v>
      </c>
      <c r="J407" s="629">
        <v>147</v>
      </c>
      <c r="K407" s="629">
        <v>5880</v>
      </c>
      <c r="L407" s="629">
        <v>0.83050847457627119</v>
      </c>
      <c r="M407" s="629">
        <v>40</v>
      </c>
      <c r="N407" s="629">
        <v>160</v>
      </c>
      <c r="O407" s="629">
        <v>6560</v>
      </c>
      <c r="P407" s="642">
        <v>0.92655367231638419</v>
      </c>
      <c r="Q407" s="630">
        <v>41</v>
      </c>
    </row>
    <row r="408" spans="1:17" ht="14.4" customHeight="1" x14ac:dyDescent="0.3">
      <c r="A408" s="625" t="s">
        <v>7403</v>
      </c>
      <c r="B408" s="626" t="s">
        <v>764</v>
      </c>
      <c r="C408" s="626" t="s">
        <v>5377</v>
      </c>
      <c r="D408" s="626" t="s">
        <v>7434</v>
      </c>
      <c r="E408" s="626" t="s">
        <v>7435</v>
      </c>
      <c r="F408" s="629">
        <v>1</v>
      </c>
      <c r="G408" s="629">
        <v>36</v>
      </c>
      <c r="H408" s="629">
        <v>1</v>
      </c>
      <c r="I408" s="629">
        <v>36</v>
      </c>
      <c r="J408" s="629">
        <v>23</v>
      </c>
      <c r="K408" s="629">
        <v>828</v>
      </c>
      <c r="L408" s="629">
        <v>23</v>
      </c>
      <c r="M408" s="629">
        <v>36</v>
      </c>
      <c r="N408" s="629">
        <v>12</v>
      </c>
      <c r="O408" s="629">
        <v>444</v>
      </c>
      <c r="P408" s="642">
        <v>12.333333333333334</v>
      </c>
      <c r="Q408" s="630">
        <v>37</v>
      </c>
    </row>
    <row r="409" spans="1:17" ht="14.4" customHeight="1" x14ac:dyDescent="0.3">
      <c r="A409" s="625" t="s">
        <v>7403</v>
      </c>
      <c r="B409" s="626" t="s">
        <v>764</v>
      </c>
      <c r="C409" s="626" t="s">
        <v>5377</v>
      </c>
      <c r="D409" s="626" t="s">
        <v>7436</v>
      </c>
      <c r="E409" s="626" t="s">
        <v>7437</v>
      </c>
      <c r="F409" s="629">
        <v>1066</v>
      </c>
      <c r="G409" s="629">
        <v>168428</v>
      </c>
      <c r="H409" s="629">
        <v>1</v>
      </c>
      <c r="I409" s="629">
        <v>158</v>
      </c>
      <c r="J409" s="629">
        <v>1248</v>
      </c>
      <c r="K409" s="629">
        <v>197184</v>
      </c>
      <c r="L409" s="629">
        <v>1.1707317073170731</v>
      </c>
      <c r="M409" s="629">
        <v>158</v>
      </c>
      <c r="N409" s="629">
        <v>1352</v>
      </c>
      <c r="O409" s="629">
        <v>214968</v>
      </c>
      <c r="P409" s="642">
        <v>1.276319851806113</v>
      </c>
      <c r="Q409" s="630">
        <v>159</v>
      </c>
    </row>
    <row r="410" spans="1:17" ht="14.4" customHeight="1" x14ac:dyDescent="0.3">
      <c r="A410" s="625" t="s">
        <v>7403</v>
      </c>
      <c r="B410" s="626" t="s">
        <v>764</v>
      </c>
      <c r="C410" s="626" t="s">
        <v>5377</v>
      </c>
      <c r="D410" s="626" t="s">
        <v>7438</v>
      </c>
      <c r="E410" s="626" t="s">
        <v>7439</v>
      </c>
      <c r="F410" s="629">
        <v>13</v>
      </c>
      <c r="G410" s="629">
        <v>7813</v>
      </c>
      <c r="H410" s="629">
        <v>1</v>
      </c>
      <c r="I410" s="629">
        <v>601</v>
      </c>
      <c r="J410" s="629">
        <v>21</v>
      </c>
      <c r="K410" s="629">
        <v>12663</v>
      </c>
      <c r="L410" s="629">
        <v>1.6207602713426341</v>
      </c>
      <c r="M410" s="629">
        <v>603</v>
      </c>
      <c r="N410" s="629">
        <v>20</v>
      </c>
      <c r="O410" s="629">
        <v>12080</v>
      </c>
      <c r="P410" s="642">
        <v>1.5461410469729937</v>
      </c>
      <c r="Q410" s="630">
        <v>604</v>
      </c>
    </row>
    <row r="411" spans="1:17" ht="14.4" customHeight="1" x14ac:dyDescent="0.3">
      <c r="A411" s="625" t="s">
        <v>7403</v>
      </c>
      <c r="B411" s="626" t="s">
        <v>764</v>
      </c>
      <c r="C411" s="626" t="s">
        <v>5377</v>
      </c>
      <c r="D411" s="626" t="s">
        <v>7440</v>
      </c>
      <c r="E411" s="626" t="s">
        <v>7441</v>
      </c>
      <c r="F411" s="629">
        <v>2</v>
      </c>
      <c r="G411" s="629">
        <v>752</v>
      </c>
      <c r="H411" s="629">
        <v>1</v>
      </c>
      <c r="I411" s="629">
        <v>376</v>
      </c>
      <c r="J411" s="629">
        <v>12</v>
      </c>
      <c r="K411" s="629">
        <v>4512</v>
      </c>
      <c r="L411" s="629">
        <v>6</v>
      </c>
      <c r="M411" s="629">
        <v>376</v>
      </c>
      <c r="N411" s="629">
        <v>10</v>
      </c>
      <c r="O411" s="629">
        <v>3770</v>
      </c>
      <c r="P411" s="642">
        <v>5.0132978723404253</v>
      </c>
      <c r="Q411" s="630">
        <v>377</v>
      </c>
    </row>
    <row r="412" spans="1:17" ht="14.4" customHeight="1" x14ac:dyDescent="0.3">
      <c r="A412" s="625" t="s">
        <v>7403</v>
      </c>
      <c r="B412" s="626" t="s">
        <v>764</v>
      </c>
      <c r="C412" s="626" t="s">
        <v>5377</v>
      </c>
      <c r="D412" s="626" t="s">
        <v>7442</v>
      </c>
      <c r="E412" s="626" t="s">
        <v>7443</v>
      </c>
      <c r="F412" s="629">
        <v>1</v>
      </c>
      <c r="G412" s="629">
        <v>197</v>
      </c>
      <c r="H412" s="629">
        <v>1</v>
      </c>
      <c r="I412" s="629">
        <v>197</v>
      </c>
      <c r="J412" s="629"/>
      <c r="K412" s="629"/>
      <c r="L412" s="629"/>
      <c r="M412" s="629"/>
      <c r="N412" s="629"/>
      <c r="O412" s="629"/>
      <c r="P412" s="642"/>
      <c r="Q412" s="630"/>
    </row>
    <row r="413" spans="1:17" ht="14.4" customHeight="1" x14ac:dyDescent="0.3">
      <c r="A413" s="625" t="s">
        <v>7403</v>
      </c>
      <c r="B413" s="626" t="s">
        <v>764</v>
      </c>
      <c r="C413" s="626" t="s">
        <v>5377</v>
      </c>
      <c r="D413" s="626" t="s">
        <v>7444</v>
      </c>
      <c r="E413" s="626" t="s">
        <v>7445</v>
      </c>
      <c r="F413" s="629">
        <v>34</v>
      </c>
      <c r="G413" s="629">
        <v>1054</v>
      </c>
      <c r="H413" s="629">
        <v>1</v>
      </c>
      <c r="I413" s="629">
        <v>31</v>
      </c>
      <c r="J413" s="629">
        <v>188</v>
      </c>
      <c r="K413" s="629">
        <v>5828</v>
      </c>
      <c r="L413" s="629">
        <v>5.5294117647058822</v>
      </c>
      <c r="M413" s="629">
        <v>31</v>
      </c>
      <c r="N413" s="629">
        <v>165</v>
      </c>
      <c r="O413" s="629">
        <v>5115</v>
      </c>
      <c r="P413" s="642">
        <v>4.8529411764705879</v>
      </c>
      <c r="Q413" s="630">
        <v>31</v>
      </c>
    </row>
    <row r="414" spans="1:17" ht="14.4" customHeight="1" x14ac:dyDescent="0.3">
      <c r="A414" s="625" t="s">
        <v>7403</v>
      </c>
      <c r="B414" s="626" t="s">
        <v>764</v>
      </c>
      <c r="C414" s="626" t="s">
        <v>5377</v>
      </c>
      <c r="D414" s="626" t="s">
        <v>7446</v>
      </c>
      <c r="E414" s="626" t="s">
        <v>7447</v>
      </c>
      <c r="F414" s="629">
        <v>2</v>
      </c>
      <c r="G414" s="629">
        <v>302</v>
      </c>
      <c r="H414" s="629">
        <v>1</v>
      </c>
      <c r="I414" s="629">
        <v>151</v>
      </c>
      <c r="J414" s="629">
        <v>8</v>
      </c>
      <c r="K414" s="629">
        <v>1208</v>
      </c>
      <c r="L414" s="629">
        <v>4</v>
      </c>
      <c r="M414" s="629">
        <v>151</v>
      </c>
      <c r="N414" s="629">
        <v>2</v>
      </c>
      <c r="O414" s="629">
        <v>304</v>
      </c>
      <c r="P414" s="642">
        <v>1.0066225165562914</v>
      </c>
      <c r="Q414" s="630">
        <v>152</v>
      </c>
    </row>
    <row r="415" spans="1:17" ht="14.4" customHeight="1" x14ac:dyDescent="0.3">
      <c r="A415" s="625" t="s">
        <v>7403</v>
      </c>
      <c r="B415" s="626" t="s">
        <v>764</v>
      </c>
      <c r="C415" s="626" t="s">
        <v>5377</v>
      </c>
      <c r="D415" s="626" t="s">
        <v>7448</v>
      </c>
      <c r="E415" s="626" t="s">
        <v>7449</v>
      </c>
      <c r="F415" s="629"/>
      <c r="G415" s="629"/>
      <c r="H415" s="629"/>
      <c r="I415" s="629"/>
      <c r="J415" s="629">
        <v>4</v>
      </c>
      <c r="K415" s="629">
        <v>156</v>
      </c>
      <c r="L415" s="629"/>
      <c r="M415" s="629">
        <v>39</v>
      </c>
      <c r="N415" s="629"/>
      <c r="O415" s="629"/>
      <c r="P415" s="642"/>
      <c r="Q415" s="630"/>
    </row>
    <row r="416" spans="1:17" ht="14.4" customHeight="1" x14ac:dyDescent="0.3">
      <c r="A416" s="625" t="s">
        <v>7403</v>
      </c>
      <c r="B416" s="626" t="s">
        <v>764</v>
      </c>
      <c r="C416" s="626" t="s">
        <v>5377</v>
      </c>
      <c r="D416" s="626" t="s">
        <v>7450</v>
      </c>
      <c r="E416" s="626" t="s">
        <v>7451</v>
      </c>
      <c r="F416" s="629"/>
      <c r="G416" s="629"/>
      <c r="H416" s="629"/>
      <c r="I416" s="629"/>
      <c r="J416" s="629">
        <v>1</v>
      </c>
      <c r="K416" s="629">
        <v>761</v>
      </c>
      <c r="L416" s="629"/>
      <c r="M416" s="629">
        <v>761</v>
      </c>
      <c r="N416" s="629">
        <v>1</v>
      </c>
      <c r="O416" s="629">
        <v>761</v>
      </c>
      <c r="P416" s="642"/>
      <c r="Q416" s="630">
        <v>761</v>
      </c>
    </row>
    <row r="417" spans="1:17" ht="14.4" customHeight="1" x14ac:dyDescent="0.3">
      <c r="A417" s="625" t="s">
        <v>7403</v>
      </c>
      <c r="B417" s="626" t="s">
        <v>764</v>
      </c>
      <c r="C417" s="626" t="s">
        <v>5377</v>
      </c>
      <c r="D417" s="626" t="s">
        <v>7452</v>
      </c>
      <c r="E417" s="626" t="s">
        <v>7453</v>
      </c>
      <c r="F417" s="629">
        <v>6</v>
      </c>
      <c r="G417" s="629">
        <v>1962</v>
      </c>
      <c r="H417" s="629">
        <v>1</v>
      </c>
      <c r="I417" s="629">
        <v>327</v>
      </c>
      <c r="J417" s="629">
        <v>3</v>
      </c>
      <c r="K417" s="629">
        <v>981</v>
      </c>
      <c r="L417" s="629">
        <v>0.5</v>
      </c>
      <c r="M417" s="629">
        <v>327</v>
      </c>
      <c r="N417" s="629">
        <v>8</v>
      </c>
      <c r="O417" s="629">
        <v>2616</v>
      </c>
      <c r="P417" s="642">
        <v>1.3333333333333333</v>
      </c>
      <c r="Q417" s="630">
        <v>327</v>
      </c>
    </row>
    <row r="418" spans="1:17" ht="14.4" customHeight="1" x14ac:dyDescent="0.3">
      <c r="A418" s="625" t="s">
        <v>7403</v>
      </c>
      <c r="B418" s="626" t="s">
        <v>764</v>
      </c>
      <c r="C418" s="626" t="s">
        <v>5377</v>
      </c>
      <c r="D418" s="626" t="s">
        <v>7454</v>
      </c>
      <c r="E418" s="626" t="s">
        <v>7455</v>
      </c>
      <c r="F418" s="629"/>
      <c r="G418" s="629"/>
      <c r="H418" s="629"/>
      <c r="I418" s="629"/>
      <c r="J418" s="629"/>
      <c r="K418" s="629"/>
      <c r="L418" s="629"/>
      <c r="M418" s="629"/>
      <c r="N418" s="629">
        <v>1</v>
      </c>
      <c r="O418" s="629">
        <v>28</v>
      </c>
      <c r="P418" s="642"/>
      <c r="Q418" s="630">
        <v>28</v>
      </c>
    </row>
    <row r="419" spans="1:17" ht="14.4" customHeight="1" x14ac:dyDescent="0.3">
      <c r="A419" s="625" t="s">
        <v>7456</v>
      </c>
      <c r="B419" s="626" t="s">
        <v>7058</v>
      </c>
      <c r="C419" s="626" t="s">
        <v>5377</v>
      </c>
      <c r="D419" s="626" t="s">
        <v>6714</v>
      </c>
      <c r="E419" s="626" t="s">
        <v>6715</v>
      </c>
      <c r="F419" s="629"/>
      <c r="G419" s="629"/>
      <c r="H419" s="629"/>
      <c r="I419" s="629"/>
      <c r="J419" s="629">
        <v>9</v>
      </c>
      <c r="K419" s="629">
        <v>11124</v>
      </c>
      <c r="L419" s="629"/>
      <c r="M419" s="629">
        <v>1236</v>
      </c>
      <c r="N419" s="629">
        <v>17</v>
      </c>
      <c r="O419" s="629">
        <v>21165</v>
      </c>
      <c r="P419" s="642"/>
      <c r="Q419" s="630">
        <v>1245</v>
      </c>
    </row>
    <row r="420" spans="1:17" ht="14.4" customHeight="1" x14ac:dyDescent="0.3">
      <c r="A420" s="625" t="s">
        <v>7456</v>
      </c>
      <c r="B420" s="626" t="s">
        <v>7058</v>
      </c>
      <c r="C420" s="626" t="s">
        <v>5377</v>
      </c>
      <c r="D420" s="626" t="s">
        <v>6780</v>
      </c>
      <c r="E420" s="626" t="s">
        <v>6781</v>
      </c>
      <c r="F420" s="629">
        <v>10</v>
      </c>
      <c r="G420" s="629">
        <v>4920</v>
      </c>
      <c r="H420" s="629">
        <v>1</v>
      </c>
      <c r="I420" s="629">
        <v>492</v>
      </c>
      <c r="J420" s="629">
        <v>12</v>
      </c>
      <c r="K420" s="629">
        <v>5928</v>
      </c>
      <c r="L420" s="629">
        <v>1.2048780487804878</v>
      </c>
      <c r="M420" s="629">
        <v>494</v>
      </c>
      <c r="N420" s="629">
        <v>10</v>
      </c>
      <c r="O420" s="629">
        <v>4970</v>
      </c>
      <c r="P420" s="642">
        <v>1.0101626016260163</v>
      </c>
      <c r="Q420" s="630">
        <v>497</v>
      </c>
    </row>
    <row r="421" spans="1:17" ht="14.4" customHeight="1" x14ac:dyDescent="0.3">
      <c r="A421" s="625" t="s">
        <v>7456</v>
      </c>
      <c r="B421" s="626" t="s">
        <v>7058</v>
      </c>
      <c r="C421" s="626" t="s">
        <v>5377</v>
      </c>
      <c r="D421" s="626" t="s">
        <v>6718</v>
      </c>
      <c r="E421" s="626" t="s">
        <v>6719</v>
      </c>
      <c r="F421" s="629"/>
      <c r="G421" s="629"/>
      <c r="H421" s="629"/>
      <c r="I421" s="629"/>
      <c r="J421" s="629">
        <v>211</v>
      </c>
      <c r="K421" s="629">
        <v>211000</v>
      </c>
      <c r="L421" s="629"/>
      <c r="M421" s="629">
        <v>1000</v>
      </c>
      <c r="N421" s="629">
        <v>286</v>
      </c>
      <c r="O421" s="629">
        <v>286572</v>
      </c>
      <c r="P421" s="642"/>
      <c r="Q421" s="630">
        <v>1002</v>
      </c>
    </row>
    <row r="422" spans="1:17" ht="14.4" customHeight="1" x14ac:dyDescent="0.3">
      <c r="A422" s="625" t="s">
        <v>7456</v>
      </c>
      <c r="B422" s="626" t="s">
        <v>7058</v>
      </c>
      <c r="C422" s="626" t="s">
        <v>5377</v>
      </c>
      <c r="D422" s="626" t="s">
        <v>7457</v>
      </c>
      <c r="E422" s="626" t="s">
        <v>7458</v>
      </c>
      <c r="F422" s="629"/>
      <c r="G422" s="629"/>
      <c r="H422" s="629"/>
      <c r="I422" s="629"/>
      <c r="J422" s="629">
        <v>211</v>
      </c>
      <c r="K422" s="629">
        <v>89042</v>
      </c>
      <c r="L422" s="629"/>
      <c r="M422" s="629">
        <v>422</v>
      </c>
      <c r="N422" s="629">
        <v>286</v>
      </c>
      <c r="O422" s="629">
        <v>121264</v>
      </c>
      <c r="P422" s="642"/>
      <c r="Q422" s="630">
        <v>424</v>
      </c>
    </row>
    <row r="423" spans="1:17" ht="14.4" customHeight="1" x14ac:dyDescent="0.3">
      <c r="A423" s="625" t="s">
        <v>7456</v>
      </c>
      <c r="B423" s="626" t="s">
        <v>7058</v>
      </c>
      <c r="C423" s="626" t="s">
        <v>5377</v>
      </c>
      <c r="D423" s="626" t="s">
        <v>6782</v>
      </c>
      <c r="E423" s="626" t="s">
        <v>6783</v>
      </c>
      <c r="F423" s="629"/>
      <c r="G423" s="629"/>
      <c r="H423" s="629"/>
      <c r="I423" s="629"/>
      <c r="J423" s="629">
        <v>9</v>
      </c>
      <c r="K423" s="629">
        <v>1944</v>
      </c>
      <c r="L423" s="629"/>
      <c r="M423" s="629">
        <v>216</v>
      </c>
      <c r="N423" s="629">
        <v>17</v>
      </c>
      <c r="O423" s="629">
        <v>3689</v>
      </c>
      <c r="P423" s="642"/>
      <c r="Q423" s="630">
        <v>217</v>
      </c>
    </row>
    <row r="424" spans="1:17" ht="14.4" customHeight="1" x14ac:dyDescent="0.3">
      <c r="A424" s="625" t="s">
        <v>7456</v>
      </c>
      <c r="B424" s="626" t="s">
        <v>7058</v>
      </c>
      <c r="C424" s="626" t="s">
        <v>5377</v>
      </c>
      <c r="D424" s="626" t="s">
        <v>6814</v>
      </c>
      <c r="E424" s="626" t="s">
        <v>6815</v>
      </c>
      <c r="F424" s="629">
        <v>37</v>
      </c>
      <c r="G424" s="629">
        <v>12839</v>
      </c>
      <c r="H424" s="629">
        <v>1</v>
      </c>
      <c r="I424" s="629">
        <v>347</v>
      </c>
      <c r="J424" s="629">
        <v>66</v>
      </c>
      <c r="K424" s="629">
        <v>22902</v>
      </c>
      <c r="L424" s="629">
        <v>1.7837837837837838</v>
      </c>
      <c r="M424" s="629">
        <v>347</v>
      </c>
      <c r="N424" s="629">
        <v>77</v>
      </c>
      <c r="O424" s="629">
        <v>26796</v>
      </c>
      <c r="P424" s="642">
        <v>2.0870784328997587</v>
      </c>
      <c r="Q424" s="630">
        <v>348</v>
      </c>
    </row>
    <row r="425" spans="1:17" ht="14.4" customHeight="1" x14ac:dyDescent="0.3">
      <c r="A425" s="625" t="s">
        <v>7456</v>
      </c>
      <c r="B425" s="626" t="s">
        <v>7058</v>
      </c>
      <c r="C425" s="626" t="s">
        <v>5377</v>
      </c>
      <c r="D425" s="626" t="s">
        <v>7459</v>
      </c>
      <c r="E425" s="626" t="s">
        <v>7460</v>
      </c>
      <c r="F425" s="629"/>
      <c r="G425" s="629"/>
      <c r="H425" s="629"/>
      <c r="I425" s="629"/>
      <c r="J425" s="629">
        <v>25</v>
      </c>
      <c r="K425" s="629">
        <v>575</v>
      </c>
      <c r="L425" s="629"/>
      <c r="M425" s="629">
        <v>23</v>
      </c>
      <c r="N425" s="629">
        <v>44</v>
      </c>
      <c r="O425" s="629">
        <v>1012</v>
      </c>
      <c r="P425" s="642"/>
      <c r="Q425" s="630">
        <v>23</v>
      </c>
    </row>
    <row r="426" spans="1:17" ht="14.4" customHeight="1" x14ac:dyDescent="0.3">
      <c r="A426" s="625" t="s">
        <v>7456</v>
      </c>
      <c r="B426" s="626" t="s">
        <v>7058</v>
      </c>
      <c r="C426" s="626" t="s">
        <v>5377</v>
      </c>
      <c r="D426" s="626" t="s">
        <v>6856</v>
      </c>
      <c r="E426" s="626" t="s">
        <v>6857</v>
      </c>
      <c r="F426" s="629">
        <v>7</v>
      </c>
      <c r="G426" s="629">
        <v>1162</v>
      </c>
      <c r="H426" s="629">
        <v>1</v>
      </c>
      <c r="I426" s="629">
        <v>166</v>
      </c>
      <c r="J426" s="629">
        <v>15</v>
      </c>
      <c r="K426" s="629">
        <v>2490</v>
      </c>
      <c r="L426" s="629">
        <v>2.1428571428571428</v>
      </c>
      <c r="M426" s="629">
        <v>166</v>
      </c>
      <c r="N426" s="629">
        <v>25</v>
      </c>
      <c r="O426" s="629">
        <v>4150</v>
      </c>
      <c r="P426" s="642">
        <v>3.5714285714285716</v>
      </c>
      <c r="Q426" s="630">
        <v>166</v>
      </c>
    </row>
    <row r="427" spans="1:17" ht="14.4" customHeight="1" x14ac:dyDescent="0.3">
      <c r="A427" s="625" t="s">
        <v>7456</v>
      </c>
      <c r="B427" s="626" t="s">
        <v>7058</v>
      </c>
      <c r="C427" s="626" t="s">
        <v>5377</v>
      </c>
      <c r="D427" s="626" t="s">
        <v>6914</v>
      </c>
      <c r="E427" s="626" t="s">
        <v>6915</v>
      </c>
      <c r="F427" s="629">
        <v>7</v>
      </c>
      <c r="G427" s="629">
        <v>1204</v>
      </c>
      <c r="H427" s="629">
        <v>1</v>
      </c>
      <c r="I427" s="629">
        <v>172</v>
      </c>
      <c r="J427" s="629">
        <v>16</v>
      </c>
      <c r="K427" s="629">
        <v>2752</v>
      </c>
      <c r="L427" s="629">
        <v>2.2857142857142856</v>
      </c>
      <c r="M427" s="629">
        <v>172</v>
      </c>
      <c r="N427" s="629">
        <v>22</v>
      </c>
      <c r="O427" s="629">
        <v>3784</v>
      </c>
      <c r="P427" s="642">
        <v>3.1428571428571428</v>
      </c>
      <c r="Q427" s="630">
        <v>172</v>
      </c>
    </row>
    <row r="428" spans="1:17" ht="14.4" customHeight="1" x14ac:dyDescent="0.3">
      <c r="A428" s="625" t="s">
        <v>7456</v>
      </c>
      <c r="B428" s="626" t="s">
        <v>7058</v>
      </c>
      <c r="C428" s="626" t="s">
        <v>5377</v>
      </c>
      <c r="D428" s="626" t="s">
        <v>6962</v>
      </c>
      <c r="E428" s="626" t="s">
        <v>6963</v>
      </c>
      <c r="F428" s="629">
        <v>1</v>
      </c>
      <c r="G428" s="629">
        <v>147</v>
      </c>
      <c r="H428" s="629">
        <v>1</v>
      </c>
      <c r="I428" s="629">
        <v>147</v>
      </c>
      <c r="J428" s="629">
        <v>2</v>
      </c>
      <c r="K428" s="629">
        <v>294</v>
      </c>
      <c r="L428" s="629">
        <v>2</v>
      </c>
      <c r="M428" s="629">
        <v>147</v>
      </c>
      <c r="N428" s="629">
        <v>4</v>
      </c>
      <c r="O428" s="629">
        <v>588</v>
      </c>
      <c r="P428" s="642">
        <v>4</v>
      </c>
      <c r="Q428" s="630">
        <v>147</v>
      </c>
    </row>
    <row r="429" spans="1:17" ht="14.4" customHeight="1" x14ac:dyDescent="0.3">
      <c r="A429" s="625" t="s">
        <v>7456</v>
      </c>
      <c r="B429" s="626" t="s">
        <v>7058</v>
      </c>
      <c r="C429" s="626" t="s">
        <v>5377</v>
      </c>
      <c r="D429" s="626" t="s">
        <v>6988</v>
      </c>
      <c r="E429" s="626" t="s">
        <v>6989</v>
      </c>
      <c r="F429" s="629"/>
      <c r="G429" s="629"/>
      <c r="H429" s="629"/>
      <c r="I429" s="629"/>
      <c r="J429" s="629">
        <v>2</v>
      </c>
      <c r="K429" s="629">
        <v>698</v>
      </c>
      <c r="L429" s="629"/>
      <c r="M429" s="629">
        <v>349</v>
      </c>
      <c r="N429" s="629"/>
      <c r="O429" s="629"/>
      <c r="P429" s="642"/>
      <c r="Q429" s="630"/>
    </row>
    <row r="430" spans="1:17" ht="14.4" customHeight="1" x14ac:dyDescent="0.3">
      <c r="A430" s="625" t="s">
        <v>7456</v>
      </c>
      <c r="B430" s="626" t="s">
        <v>7058</v>
      </c>
      <c r="C430" s="626" t="s">
        <v>5377</v>
      </c>
      <c r="D430" s="626" t="s">
        <v>7026</v>
      </c>
      <c r="E430" s="626" t="s">
        <v>7027</v>
      </c>
      <c r="F430" s="629">
        <v>7</v>
      </c>
      <c r="G430" s="629">
        <v>1183</v>
      </c>
      <c r="H430" s="629">
        <v>1</v>
      </c>
      <c r="I430" s="629">
        <v>169</v>
      </c>
      <c r="J430" s="629">
        <v>16</v>
      </c>
      <c r="K430" s="629">
        <v>2704</v>
      </c>
      <c r="L430" s="629">
        <v>2.2857142857142856</v>
      </c>
      <c r="M430" s="629">
        <v>169</v>
      </c>
      <c r="N430" s="629">
        <v>23</v>
      </c>
      <c r="O430" s="629">
        <v>3887</v>
      </c>
      <c r="P430" s="642">
        <v>3.2857142857142856</v>
      </c>
      <c r="Q430" s="630">
        <v>169</v>
      </c>
    </row>
    <row r="431" spans="1:17" ht="14.4" customHeight="1" x14ac:dyDescent="0.3">
      <c r="A431" s="625" t="s">
        <v>7456</v>
      </c>
      <c r="B431" s="626" t="s">
        <v>7058</v>
      </c>
      <c r="C431" s="626" t="s">
        <v>5377</v>
      </c>
      <c r="D431" s="626" t="s">
        <v>7461</v>
      </c>
      <c r="E431" s="626" t="s">
        <v>7462</v>
      </c>
      <c r="F431" s="629">
        <v>2</v>
      </c>
      <c r="G431" s="629">
        <v>9974</v>
      </c>
      <c r="H431" s="629">
        <v>1</v>
      </c>
      <c r="I431" s="629">
        <v>4987</v>
      </c>
      <c r="J431" s="629"/>
      <c r="K431" s="629"/>
      <c r="L431" s="629"/>
      <c r="M431" s="629"/>
      <c r="N431" s="629">
        <v>1</v>
      </c>
      <c r="O431" s="629">
        <v>4993</v>
      </c>
      <c r="P431" s="642">
        <v>0.50060156406657308</v>
      </c>
      <c r="Q431" s="630">
        <v>4993</v>
      </c>
    </row>
    <row r="432" spans="1:17" ht="14.4" customHeight="1" x14ac:dyDescent="0.3">
      <c r="A432" s="625" t="s">
        <v>7456</v>
      </c>
      <c r="B432" s="626" t="s">
        <v>7058</v>
      </c>
      <c r="C432" s="626" t="s">
        <v>5377</v>
      </c>
      <c r="D432" s="626" t="s">
        <v>7463</v>
      </c>
      <c r="E432" s="626" t="s">
        <v>7464</v>
      </c>
      <c r="F432" s="629"/>
      <c r="G432" s="629"/>
      <c r="H432" s="629"/>
      <c r="I432" s="629"/>
      <c r="J432" s="629">
        <v>1</v>
      </c>
      <c r="K432" s="629">
        <v>825</v>
      </c>
      <c r="L432" s="629"/>
      <c r="M432" s="629">
        <v>825</v>
      </c>
      <c r="N432" s="629">
        <v>4</v>
      </c>
      <c r="O432" s="629">
        <v>3304</v>
      </c>
      <c r="P432" s="642"/>
      <c r="Q432" s="630">
        <v>826</v>
      </c>
    </row>
    <row r="433" spans="1:17" ht="14.4" customHeight="1" x14ac:dyDescent="0.3">
      <c r="A433" s="625" t="s">
        <v>7456</v>
      </c>
      <c r="B433" s="626" t="s">
        <v>7058</v>
      </c>
      <c r="C433" s="626" t="s">
        <v>5377</v>
      </c>
      <c r="D433" s="626" t="s">
        <v>7465</v>
      </c>
      <c r="E433" s="626" t="s">
        <v>7466</v>
      </c>
      <c r="F433" s="629"/>
      <c r="G433" s="629"/>
      <c r="H433" s="629"/>
      <c r="I433" s="629"/>
      <c r="J433" s="629"/>
      <c r="K433" s="629"/>
      <c r="L433" s="629"/>
      <c r="M433" s="629"/>
      <c r="N433" s="629">
        <v>2</v>
      </c>
      <c r="O433" s="629">
        <v>656</v>
      </c>
      <c r="P433" s="642"/>
      <c r="Q433" s="630">
        <v>328</v>
      </c>
    </row>
    <row r="434" spans="1:17" ht="14.4" customHeight="1" x14ac:dyDescent="0.3">
      <c r="A434" s="625" t="s">
        <v>7456</v>
      </c>
      <c r="B434" s="626" t="s">
        <v>7058</v>
      </c>
      <c r="C434" s="626" t="s">
        <v>5377</v>
      </c>
      <c r="D434" s="626" t="s">
        <v>7467</v>
      </c>
      <c r="E434" s="626" t="s">
        <v>7468</v>
      </c>
      <c r="F434" s="629">
        <v>1</v>
      </c>
      <c r="G434" s="629">
        <v>673</v>
      </c>
      <c r="H434" s="629">
        <v>1</v>
      </c>
      <c r="I434" s="629">
        <v>673</v>
      </c>
      <c r="J434" s="629">
        <v>2</v>
      </c>
      <c r="K434" s="629">
        <v>1346</v>
      </c>
      <c r="L434" s="629">
        <v>2</v>
      </c>
      <c r="M434" s="629">
        <v>673</v>
      </c>
      <c r="N434" s="629">
        <v>1</v>
      </c>
      <c r="O434" s="629">
        <v>674</v>
      </c>
      <c r="P434" s="642">
        <v>1.0014858841010401</v>
      </c>
      <c r="Q434" s="630">
        <v>674</v>
      </c>
    </row>
    <row r="435" spans="1:17" ht="14.4" customHeight="1" x14ac:dyDescent="0.3">
      <c r="A435" s="625" t="s">
        <v>7456</v>
      </c>
      <c r="B435" s="626" t="s">
        <v>7058</v>
      </c>
      <c r="C435" s="626" t="s">
        <v>5377</v>
      </c>
      <c r="D435" s="626" t="s">
        <v>7469</v>
      </c>
      <c r="E435" s="626" t="s">
        <v>7470</v>
      </c>
      <c r="F435" s="629">
        <v>1</v>
      </c>
      <c r="G435" s="629">
        <v>1014</v>
      </c>
      <c r="H435" s="629">
        <v>1</v>
      </c>
      <c r="I435" s="629">
        <v>1014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7456</v>
      </c>
      <c r="B436" s="626" t="s">
        <v>7058</v>
      </c>
      <c r="C436" s="626" t="s">
        <v>5377</v>
      </c>
      <c r="D436" s="626" t="s">
        <v>7471</v>
      </c>
      <c r="E436" s="626" t="s">
        <v>7472</v>
      </c>
      <c r="F436" s="629">
        <v>1</v>
      </c>
      <c r="G436" s="629">
        <v>472</v>
      </c>
      <c r="H436" s="629">
        <v>1</v>
      </c>
      <c r="I436" s="629">
        <v>472</v>
      </c>
      <c r="J436" s="629">
        <v>3</v>
      </c>
      <c r="K436" s="629">
        <v>1416</v>
      </c>
      <c r="L436" s="629">
        <v>3</v>
      </c>
      <c r="M436" s="629">
        <v>472</v>
      </c>
      <c r="N436" s="629">
        <v>2</v>
      </c>
      <c r="O436" s="629">
        <v>946</v>
      </c>
      <c r="P436" s="642">
        <v>2.0042372881355934</v>
      </c>
      <c r="Q436" s="630">
        <v>473</v>
      </c>
    </row>
    <row r="437" spans="1:17" ht="14.4" customHeight="1" x14ac:dyDescent="0.3">
      <c r="A437" s="625" t="s">
        <v>7456</v>
      </c>
      <c r="B437" s="626" t="s">
        <v>7058</v>
      </c>
      <c r="C437" s="626" t="s">
        <v>5377</v>
      </c>
      <c r="D437" s="626" t="s">
        <v>7473</v>
      </c>
      <c r="E437" s="626" t="s">
        <v>7474</v>
      </c>
      <c r="F437" s="629">
        <v>6</v>
      </c>
      <c r="G437" s="629">
        <v>2058</v>
      </c>
      <c r="H437" s="629">
        <v>1</v>
      </c>
      <c r="I437" s="629">
        <v>343</v>
      </c>
      <c r="J437" s="629">
        <v>9</v>
      </c>
      <c r="K437" s="629">
        <v>3087</v>
      </c>
      <c r="L437" s="629">
        <v>1.5</v>
      </c>
      <c r="M437" s="629">
        <v>343</v>
      </c>
      <c r="N437" s="629">
        <v>7</v>
      </c>
      <c r="O437" s="629">
        <v>2408</v>
      </c>
      <c r="P437" s="642">
        <v>1.1700680272108843</v>
      </c>
      <c r="Q437" s="630">
        <v>344</v>
      </c>
    </row>
    <row r="438" spans="1:17" ht="14.4" customHeight="1" x14ac:dyDescent="0.3">
      <c r="A438" s="625" t="s">
        <v>7456</v>
      </c>
      <c r="B438" s="626" t="s">
        <v>7058</v>
      </c>
      <c r="C438" s="626" t="s">
        <v>5377</v>
      </c>
      <c r="D438" s="626" t="s">
        <v>7475</v>
      </c>
      <c r="E438" s="626" t="s">
        <v>7476</v>
      </c>
      <c r="F438" s="629"/>
      <c r="G438" s="629"/>
      <c r="H438" s="629"/>
      <c r="I438" s="629"/>
      <c r="J438" s="629">
        <v>9</v>
      </c>
      <c r="K438" s="629">
        <v>34722</v>
      </c>
      <c r="L438" s="629"/>
      <c r="M438" s="629">
        <v>3858</v>
      </c>
      <c r="N438" s="629">
        <v>17</v>
      </c>
      <c r="O438" s="629">
        <v>65688</v>
      </c>
      <c r="P438" s="642"/>
      <c r="Q438" s="630">
        <v>3864</v>
      </c>
    </row>
    <row r="439" spans="1:17" ht="14.4" customHeight="1" x14ac:dyDescent="0.3">
      <c r="A439" s="625" t="s">
        <v>7456</v>
      </c>
      <c r="B439" s="626" t="s">
        <v>7058</v>
      </c>
      <c r="C439" s="626" t="s">
        <v>5377</v>
      </c>
      <c r="D439" s="626" t="s">
        <v>7477</v>
      </c>
      <c r="E439" s="626" t="s">
        <v>7478</v>
      </c>
      <c r="F439" s="629">
        <v>1</v>
      </c>
      <c r="G439" s="629">
        <v>673</v>
      </c>
      <c r="H439" s="629">
        <v>1</v>
      </c>
      <c r="I439" s="629">
        <v>673</v>
      </c>
      <c r="J439" s="629">
        <v>2</v>
      </c>
      <c r="K439" s="629">
        <v>1346</v>
      </c>
      <c r="L439" s="629">
        <v>2</v>
      </c>
      <c r="M439" s="629">
        <v>673</v>
      </c>
      <c r="N439" s="629">
        <v>1</v>
      </c>
      <c r="O439" s="629">
        <v>674</v>
      </c>
      <c r="P439" s="642">
        <v>1.0014858841010401</v>
      </c>
      <c r="Q439" s="630">
        <v>674</v>
      </c>
    </row>
    <row r="440" spans="1:17" ht="14.4" customHeight="1" x14ac:dyDescent="0.3">
      <c r="A440" s="625" t="s">
        <v>7456</v>
      </c>
      <c r="B440" s="626" t="s">
        <v>7058</v>
      </c>
      <c r="C440" s="626" t="s">
        <v>5377</v>
      </c>
      <c r="D440" s="626" t="s">
        <v>7479</v>
      </c>
      <c r="E440" s="626" t="s">
        <v>7480</v>
      </c>
      <c r="F440" s="629">
        <v>4</v>
      </c>
      <c r="G440" s="629">
        <v>2032</v>
      </c>
      <c r="H440" s="629">
        <v>1</v>
      </c>
      <c r="I440" s="629">
        <v>508</v>
      </c>
      <c r="J440" s="629">
        <v>1</v>
      </c>
      <c r="K440" s="629">
        <v>508</v>
      </c>
      <c r="L440" s="629">
        <v>0.25</v>
      </c>
      <c r="M440" s="629">
        <v>508</v>
      </c>
      <c r="N440" s="629">
        <v>1</v>
      </c>
      <c r="O440" s="629">
        <v>509</v>
      </c>
      <c r="P440" s="642">
        <v>0.25049212598425197</v>
      </c>
      <c r="Q440" s="630">
        <v>509</v>
      </c>
    </row>
    <row r="441" spans="1:17" ht="14.4" customHeight="1" x14ac:dyDescent="0.3">
      <c r="A441" s="625" t="s">
        <v>7456</v>
      </c>
      <c r="B441" s="626" t="s">
        <v>7058</v>
      </c>
      <c r="C441" s="626" t="s">
        <v>5377</v>
      </c>
      <c r="D441" s="626" t="s">
        <v>7481</v>
      </c>
      <c r="E441" s="626" t="s">
        <v>7482</v>
      </c>
      <c r="F441" s="629">
        <v>6</v>
      </c>
      <c r="G441" s="629">
        <v>2082</v>
      </c>
      <c r="H441" s="629">
        <v>1</v>
      </c>
      <c r="I441" s="629">
        <v>347</v>
      </c>
      <c r="J441" s="629">
        <v>7</v>
      </c>
      <c r="K441" s="629">
        <v>2429</v>
      </c>
      <c r="L441" s="629">
        <v>1.1666666666666667</v>
      </c>
      <c r="M441" s="629">
        <v>347</v>
      </c>
      <c r="N441" s="629">
        <v>12</v>
      </c>
      <c r="O441" s="629">
        <v>4164</v>
      </c>
      <c r="P441" s="642">
        <v>2</v>
      </c>
      <c r="Q441" s="630">
        <v>347</v>
      </c>
    </row>
    <row r="442" spans="1:17" ht="14.4" customHeight="1" x14ac:dyDescent="0.3">
      <c r="A442" s="625" t="s">
        <v>7456</v>
      </c>
      <c r="B442" s="626" t="s">
        <v>7058</v>
      </c>
      <c r="C442" s="626" t="s">
        <v>5377</v>
      </c>
      <c r="D442" s="626" t="s">
        <v>7483</v>
      </c>
      <c r="E442" s="626" t="s">
        <v>7484</v>
      </c>
      <c r="F442" s="629">
        <v>2</v>
      </c>
      <c r="G442" s="629">
        <v>220</v>
      </c>
      <c r="H442" s="629">
        <v>1</v>
      </c>
      <c r="I442" s="629">
        <v>110</v>
      </c>
      <c r="J442" s="629">
        <v>5</v>
      </c>
      <c r="K442" s="629">
        <v>550</v>
      </c>
      <c r="L442" s="629">
        <v>2.5</v>
      </c>
      <c r="M442" s="629">
        <v>110</v>
      </c>
      <c r="N442" s="629">
        <v>4</v>
      </c>
      <c r="O442" s="629">
        <v>440</v>
      </c>
      <c r="P442" s="642">
        <v>2</v>
      </c>
      <c r="Q442" s="630">
        <v>110</v>
      </c>
    </row>
    <row r="443" spans="1:17" ht="14.4" customHeight="1" x14ac:dyDescent="0.3">
      <c r="A443" s="625" t="s">
        <v>7456</v>
      </c>
      <c r="B443" s="626" t="s">
        <v>7058</v>
      </c>
      <c r="C443" s="626" t="s">
        <v>5377</v>
      </c>
      <c r="D443" s="626" t="s">
        <v>7485</v>
      </c>
      <c r="E443" s="626" t="s">
        <v>7486</v>
      </c>
      <c r="F443" s="629">
        <v>6</v>
      </c>
      <c r="G443" s="629">
        <v>1218</v>
      </c>
      <c r="H443" s="629">
        <v>1</v>
      </c>
      <c r="I443" s="629">
        <v>203</v>
      </c>
      <c r="J443" s="629">
        <v>7</v>
      </c>
      <c r="K443" s="629">
        <v>1421</v>
      </c>
      <c r="L443" s="629">
        <v>1.1666666666666667</v>
      </c>
      <c r="M443" s="629">
        <v>203</v>
      </c>
      <c r="N443" s="629">
        <v>5</v>
      </c>
      <c r="O443" s="629">
        <v>1020</v>
      </c>
      <c r="P443" s="642">
        <v>0.83743842364532017</v>
      </c>
      <c r="Q443" s="630">
        <v>204</v>
      </c>
    </row>
    <row r="444" spans="1:17" ht="14.4" customHeight="1" x14ac:dyDescent="0.3">
      <c r="A444" s="625" t="s">
        <v>7456</v>
      </c>
      <c r="B444" s="626" t="s">
        <v>7058</v>
      </c>
      <c r="C444" s="626" t="s">
        <v>5377</v>
      </c>
      <c r="D444" s="626" t="s">
        <v>7487</v>
      </c>
      <c r="E444" s="626" t="s">
        <v>7488</v>
      </c>
      <c r="F444" s="629">
        <v>5</v>
      </c>
      <c r="G444" s="629">
        <v>190</v>
      </c>
      <c r="H444" s="629">
        <v>1</v>
      </c>
      <c r="I444" s="629">
        <v>38</v>
      </c>
      <c r="J444" s="629">
        <v>15</v>
      </c>
      <c r="K444" s="629">
        <v>570</v>
      </c>
      <c r="L444" s="629">
        <v>3</v>
      </c>
      <c r="M444" s="629">
        <v>38</v>
      </c>
      <c r="N444" s="629">
        <v>12</v>
      </c>
      <c r="O444" s="629">
        <v>456</v>
      </c>
      <c r="P444" s="642">
        <v>2.4</v>
      </c>
      <c r="Q444" s="630">
        <v>38</v>
      </c>
    </row>
    <row r="445" spans="1:17" ht="14.4" customHeight="1" x14ac:dyDescent="0.3">
      <c r="A445" s="625" t="s">
        <v>7456</v>
      </c>
      <c r="B445" s="626" t="s">
        <v>7058</v>
      </c>
      <c r="C445" s="626" t="s">
        <v>5377</v>
      </c>
      <c r="D445" s="626" t="s">
        <v>7489</v>
      </c>
      <c r="E445" s="626" t="s">
        <v>7490</v>
      </c>
      <c r="F445" s="629"/>
      <c r="G445" s="629"/>
      <c r="H445" s="629"/>
      <c r="I445" s="629"/>
      <c r="J445" s="629">
        <v>1</v>
      </c>
      <c r="K445" s="629">
        <v>807</v>
      </c>
      <c r="L445" s="629"/>
      <c r="M445" s="629">
        <v>807</v>
      </c>
      <c r="N445" s="629"/>
      <c r="O445" s="629"/>
      <c r="P445" s="642"/>
      <c r="Q445" s="630"/>
    </row>
    <row r="446" spans="1:17" ht="14.4" customHeight="1" x14ac:dyDescent="0.3">
      <c r="A446" s="625" t="s">
        <v>7456</v>
      </c>
      <c r="B446" s="626" t="s">
        <v>7058</v>
      </c>
      <c r="C446" s="626" t="s">
        <v>5377</v>
      </c>
      <c r="D446" s="626" t="s">
        <v>7491</v>
      </c>
      <c r="E446" s="626" t="s">
        <v>7492</v>
      </c>
      <c r="F446" s="629"/>
      <c r="G446" s="629"/>
      <c r="H446" s="629"/>
      <c r="I446" s="629"/>
      <c r="J446" s="629">
        <v>2</v>
      </c>
      <c r="K446" s="629">
        <v>1144</v>
      </c>
      <c r="L446" s="629"/>
      <c r="M446" s="629">
        <v>572</v>
      </c>
      <c r="N446" s="629"/>
      <c r="O446" s="629"/>
      <c r="P446" s="642"/>
      <c r="Q446" s="630"/>
    </row>
    <row r="447" spans="1:17" ht="14.4" customHeight="1" x14ac:dyDescent="0.3">
      <c r="A447" s="625" t="s">
        <v>7456</v>
      </c>
      <c r="B447" s="626" t="s">
        <v>7058</v>
      </c>
      <c r="C447" s="626" t="s">
        <v>5377</v>
      </c>
      <c r="D447" s="626" t="s">
        <v>7493</v>
      </c>
      <c r="E447" s="626" t="s">
        <v>7494</v>
      </c>
      <c r="F447" s="629"/>
      <c r="G447" s="629"/>
      <c r="H447" s="629"/>
      <c r="I447" s="629"/>
      <c r="J447" s="629">
        <v>8</v>
      </c>
      <c r="K447" s="629">
        <v>3192</v>
      </c>
      <c r="L447" s="629"/>
      <c r="M447" s="629">
        <v>399</v>
      </c>
      <c r="N447" s="629"/>
      <c r="O447" s="629"/>
      <c r="P447" s="642"/>
      <c r="Q447" s="630"/>
    </row>
    <row r="448" spans="1:17" ht="14.4" customHeight="1" x14ac:dyDescent="0.3">
      <c r="A448" s="625" t="s">
        <v>7456</v>
      </c>
      <c r="B448" s="626" t="s">
        <v>7058</v>
      </c>
      <c r="C448" s="626" t="s">
        <v>5377</v>
      </c>
      <c r="D448" s="626" t="s">
        <v>7495</v>
      </c>
      <c r="E448" s="626" t="s">
        <v>7496</v>
      </c>
      <c r="F448" s="629"/>
      <c r="G448" s="629"/>
      <c r="H448" s="629"/>
      <c r="I448" s="629"/>
      <c r="J448" s="629">
        <v>1</v>
      </c>
      <c r="K448" s="629">
        <v>310</v>
      </c>
      <c r="L448" s="629"/>
      <c r="M448" s="629">
        <v>310</v>
      </c>
      <c r="N448" s="629">
        <v>1</v>
      </c>
      <c r="O448" s="629">
        <v>310</v>
      </c>
      <c r="P448" s="642"/>
      <c r="Q448" s="630">
        <v>310</v>
      </c>
    </row>
    <row r="449" spans="1:17" ht="14.4" customHeight="1" x14ac:dyDescent="0.3">
      <c r="A449" s="625" t="s">
        <v>7456</v>
      </c>
      <c r="B449" s="626" t="s">
        <v>7058</v>
      </c>
      <c r="C449" s="626" t="s">
        <v>5377</v>
      </c>
      <c r="D449" s="626" t="s">
        <v>7497</v>
      </c>
      <c r="E449" s="626" t="s">
        <v>7498</v>
      </c>
      <c r="F449" s="629"/>
      <c r="G449" s="629"/>
      <c r="H449" s="629"/>
      <c r="I449" s="629"/>
      <c r="J449" s="629">
        <v>1</v>
      </c>
      <c r="K449" s="629">
        <v>807</v>
      </c>
      <c r="L449" s="629"/>
      <c r="M449" s="629">
        <v>807</v>
      </c>
      <c r="N449" s="629"/>
      <c r="O449" s="629"/>
      <c r="P449" s="642"/>
      <c r="Q449" s="630"/>
    </row>
    <row r="450" spans="1:17" ht="14.4" customHeight="1" x14ac:dyDescent="0.3">
      <c r="A450" s="625" t="s">
        <v>7456</v>
      </c>
      <c r="B450" s="626" t="s">
        <v>7058</v>
      </c>
      <c r="C450" s="626" t="s">
        <v>5377</v>
      </c>
      <c r="D450" s="626" t="s">
        <v>7499</v>
      </c>
      <c r="E450" s="626" t="s">
        <v>7500</v>
      </c>
      <c r="F450" s="629">
        <v>7</v>
      </c>
      <c r="G450" s="629">
        <v>1204</v>
      </c>
      <c r="H450" s="629">
        <v>1</v>
      </c>
      <c r="I450" s="629">
        <v>172</v>
      </c>
      <c r="J450" s="629">
        <v>19</v>
      </c>
      <c r="K450" s="629">
        <v>3268</v>
      </c>
      <c r="L450" s="629">
        <v>2.7142857142857144</v>
      </c>
      <c r="M450" s="629">
        <v>172</v>
      </c>
      <c r="N450" s="629">
        <v>23</v>
      </c>
      <c r="O450" s="629">
        <v>3956</v>
      </c>
      <c r="P450" s="642">
        <v>3.2857142857142856</v>
      </c>
      <c r="Q450" s="630">
        <v>172</v>
      </c>
    </row>
    <row r="451" spans="1:17" ht="14.4" customHeight="1" x14ac:dyDescent="0.3">
      <c r="A451" s="625" t="s">
        <v>7456</v>
      </c>
      <c r="B451" s="626" t="s">
        <v>7058</v>
      </c>
      <c r="C451" s="626" t="s">
        <v>5377</v>
      </c>
      <c r="D451" s="626" t="s">
        <v>7501</v>
      </c>
      <c r="E451" s="626" t="s">
        <v>7502</v>
      </c>
      <c r="F451" s="629">
        <v>1</v>
      </c>
      <c r="G451" s="629">
        <v>685</v>
      </c>
      <c r="H451" s="629">
        <v>1</v>
      </c>
      <c r="I451" s="629">
        <v>685</v>
      </c>
      <c r="J451" s="629">
        <v>2</v>
      </c>
      <c r="K451" s="629">
        <v>1370</v>
      </c>
      <c r="L451" s="629">
        <v>2</v>
      </c>
      <c r="M451" s="629">
        <v>685</v>
      </c>
      <c r="N451" s="629">
        <v>3</v>
      </c>
      <c r="O451" s="629">
        <v>2058</v>
      </c>
      <c r="P451" s="642">
        <v>3.0043795620437956</v>
      </c>
      <c r="Q451" s="630">
        <v>686</v>
      </c>
    </row>
    <row r="452" spans="1:17" ht="14.4" customHeight="1" x14ac:dyDescent="0.3">
      <c r="A452" s="625" t="s">
        <v>7456</v>
      </c>
      <c r="B452" s="626" t="s">
        <v>7058</v>
      </c>
      <c r="C452" s="626" t="s">
        <v>5377</v>
      </c>
      <c r="D452" s="626" t="s">
        <v>7503</v>
      </c>
      <c r="E452" s="626" t="s">
        <v>7504</v>
      </c>
      <c r="F452" s="629">
        <v>7</v>
      </c>
      <c r="G452" s="629">
        <v>1162</v>
      </c>
      <c r="H452" s="629">
        <v>1</v>
      </c>
      <c r="I452" s="629">
        <v>166</v>
      </c>
      <c r="J452" s="629">
        <v>19</v>
      </c>
      <c r="K452" s="629">
        <v>3154</v>
      </c>
      <c r="L452" s="629">
        <v>2.7142857142857144</v>
      </c>
      <c r="M452" s="629">
        <v>166</v>
      </c>
      <c r="N452" s="629">
        <v>23</v>
      </c>
      <c r="O452" s="629">
        <v>3818</v>
      </c>
      <c r="P452" s="642">
        <v>3.2857142857142856</v>
      </c>
      <c r="Q452" s="630">
        <v>166</v>
      </c>
    </row>
    <row r="453" spans="1:17" ht="14.4" customHeight="1" x14ac:dyDescent="0.3">
      <c r="A453" s="625" t="s">
        <v>7456</v>
      </c>
      <c r="B453" s="626" t="s">
        <v>7058</v>
      </c>
      <c r="C453" s="626" t="s">
        <v>5377</v>
      </c>
      <c r="D453" s="626" t="s">
        <v>7505</v>
      </c>
      <c r="E453" s="626" t="s">
        <v>7506</v>
      </c>
      <c r="F453" s="629"/>
      <c r="G453" s="629"/>
      <c r="H453" s="629"/>
      <c r="I453" s="629"/>
      <c r="J453" s="629">
        <v>1</v>
      </c>
      <c r="K453" s="629">
        <v>807</v>
      </c>
      <c r="L453" s="629"/>
      <c r="M453" s="629">
        <v>807</v>
      </c>
      <c r="N453" s="629"/>
      <c r="O453" s="629"/>
      <c r="P453" s="642"/>
      <c r="Q453" s="630"/>
    </row>
    <row r="454" spans="1:17" ht="14.4" customHeight="1" x14ac:dyDescent="0.3">
      <c r="A454" s="625" t="s">
        <v>7456</v>
      </c>
      <c r="B454" s="626" t="s">
        <v>7058</v>
      </c>
      <c r="C454" s="626" t="s">
        <v>5377</v>
      </c>
      <c r="D454" s="626" t="s">
        <v>7507</v>
      </c>
      <c r="E454" s="626" t="s">
        <v>7508</v>
      </c>
      <c r="F454" s="629"/>
      <c r="G454" s="629"/>
      <c r="H454" s="629"/>
      <c r="I454" s="629"/>
      <c r="J454" s="629">
        <v>1</v>
      </c>
      <c r="K454" s="629">
        <v>144</v>
      </c>
      <c r="L454" s="629"/>
      <c r="M454" s="629">
        <v>144</v>
      </c>
      <c r="N454" s="629">
        <v>2</v>
      </c>
      <c r="O454" s="629">
        <v>290</v>
      </c>
      <c r="P454" s="642"/>
      <c r="Q454" s="630">
        <v>145</v>
      </c>
    </row>
    <row r="455" spans="1:17" ht="14.4" customHeight="1" x14ac:dyDescent="0.3">
      <c r="A455" s="625" t="s">
        <v>7456</v>
      </c>
      <c r="B455" s="626" t="s">
        <v>7058</v>
      </c>
      <c r="C455" s="626" t="s">
        <v>5377</v>
      </c>
      <c r="D455" s="626" t="s">
        <v>7509</v>
      </c>
      <c r="E455" s="626" t="s">
        <v>7510</v>
      </c>
      <c r="F455" s="629">
        <v>1</v>
      </c>
      <c r="G455" s="629">
        <v>544</v>
      </c>
      <c r="H455" s="629">
        <v>1</v>
      </c>
      <c r="I455" s="629">
        <v>544</v>
      </c>
      <c r="J455" s="629">
        <v>3</v>
      </c>
      <c r="K455" s="629">
        <v>1632</v>
      </c>
      <c r="L455" s="629">
        <v>3</v>
      </c>
      <c r="M455" s="629">
        <v>544</v>
      </c>
      <c r="N455" s="629">
        <v>4</v>
      </c>
      <c r="O455" s="629">
        <v>2180</v>
      </c>
      <c r="P455" s="642">
        <v>4.007352941176471</v>
      </c>
      <c r="Q455" s="630">
        <v>545</v>
      </c>
    </row>
    <row r="456" spans="1:17" ht="14.4" customHeight="1" x14ac:dyDescent="0.3">
      <c r="A456" s="625" t="s">
        <v>7456</v>
      </c>
      <c r="B456" s="626" t="s">
        <v>7058</v>
      </c>
      <c r="C456" s="626" t="s">
        <v>5377</v>
      </c>
      <c r="D456" s="626" t="s">
        <v>7511</v>
      </c>
      <c r="E456" s="626" t="s">
        <v>7512</v>
      </c>
      <c r="F456" s="629">
        <v>4</v>
      </c>
      <c r="G456" s="629">
        <v>1144</v>
      </c>
      <c r="H456" s="629">
        <v>1</v>
      </c>
      <c r="I456" s="629">
        <v>286</v>
      </c>
      <c r="J456" s="629">
        <v>1</v>
      </c>
      <c r="K456" s="629">
        <v>286</v>
      </c>
      <c r="L456" s="629">
        <v>0.25</v>
      </c>
      <c r="M456" s="629">
        <v>286</v>
      </c>
      <c r="N456" s="629">
        <v>1</v>
      </c>
      <c r="O456" s="629">
        <v>287</v>
      </c>
      <c r="P456" s="642">
        <v>0.25087412587412589</v>
      </c>
      <c r="Q456" s="630">
        <v>287</v>
      </c>
    </row>
    <row r="457" spans="1:17" ht="14.4" customHeight="1" x14ac:dyDescent="0.3">
      <c r="A457" s="625" t="s">
        <v>7456</v>
      </c>
      <c r="B457" s="626" t="s">
        <v>7058</v>
      </c>
      <c r="C457" s="626" t="s">
        <v>5377</v>
      </c>
      <c r="D457" s="626" t="s">
        <v>7513</v>
      </c>
      <c r="E457" s="626" t="s">
        <v>7514</v>
      </c>
      <c r="F457" s="629">
        <v>4</v>
      </c>
      <c r="G457" s="629">
        <v>1672</v>
      </c>
      <c r="H457" s="629">
        <v>1</v>
      </c>
      <c r="I457" s="629">
        <v>418</v>
      </c>
      <c r="J457" s="629">
        <v>1</v>
      </c>
      <c r="K457" s="629">
        <v>418</v>
      </c>
      <c r="L457" s="629">
        <v>0.25</v>
      </c>
      <c r="M457" s="629">
        <v>418</v>
      </c>
      <c r="N457" s="629">
        <v>1</v>
      </c>
      <c r="O457" s="629">
        <v>419</v>
      </c>
      <c r="P457" s="642">
        <v>0.25059808612440193</v>
      </c>
      <c r="Q457" s="630">
        <v>419</v>
      </c>
    </row>
    <row r="458" spans="1:17" ht="14.4" customHeight="1" x14ac:dyDescent="0.3">
      <c r="A458" s="625" t="s">
        <v>7456</v>
      </c>
      <c r="B458" s="626" t="s">
        <v>7058</v>
      </c>
      <c r="C458" s="626" t="s">
        <v>5377</v>
      </c>
      <c r="D458" s="626" t="s">
        <v>7515</v>
      </c>
      <c r="E458" s="626" t="s">
        <v>7516</v>
      </c>
      <c r="F458" s="629">
        <v>6</v>
      </c>
      <c r="G458" s="629">
        <v>624</v>
      </c>
      <c r="H458" s="629">
        <v>1</v>
      </c>
      <c r="I458" s="629">
        <v>104</v>
      </c>
      <c r="J458" s="629">
        <v>5</v>
      </c>
      <c r="K458" s="629">
        <v>520</v>
      </c>
      <c r="L458" s="629">
        <v>0.83333333333333337</v>
      </c>
      <c r="M458" s="629">
        <v>104</v>
      </c>
      <c r="N458" s="629"/>
      <c r="O458" s="629"/>
      <c r="P458" s="642"/>
      <c r="Q458" s="630"/>
    </row>
    <row r="459" spans="1:17" ht="14.4" customHeight="1" x14ac:dyDescent="0.3">
      <c r="A459" s="625" t="s">
        <v>7456</v>
      </c>
      <c r="B459" s="626" t="s">
        <v>7058</v>
      </c>
      <c r="C459" s="626" t="s">
        <v>5377</v>
      </c>
      <c r="D459" s="626" t="s">
        <v>7517</v>
      </c>
      <c r="E459" s="626" t="s">
        <v>7518</v>
      </c>
      <c r="F459" s="629"/>
      <c r="G459" s="629"/>
      <c r="H459" s="629"/>
      <c r="I459" s="629"/>
      <c r="J459" s="629">
        <v>1</v>
      </c>
      <c r="K459" s="629">
        <v>807</v>
      </c>
      <c r="L459" s="629"/>
      <c r="M459" s="629">
        <v>807</v>
      </c>
      <c r="N459" s="629"/>
      <c r="O459" s="629"/>
      <c r="P459" s="642"/>
      <c r="Q459" s="630"/>
    </row>
    <row r="460" spans="1:17" ht="14.4" customHeight="1" x14ac:dyDescent="0.3">
      <c r="A460" s="625" t="s">
        <v>7456</v>
      </c>
      <c r="B460" s="626" t="s">
        <v>7058</v>
      </c>
      <c r="C460" s="626" t="s">
        <v>5377</v>
      </c>
      <c r="D460" s="626" t="s">
        <v>7519</v>
      </c>
      <c r="E460" s="626" t="s">
        <v>7520</v>
      </c>
      <c r="F460" s="629"/>
      <c r="G460" s="629"/>
      <c r="H460" s="629"/>
      <c r="I460" s="629"/>
      <c r="J460" s="629">
        <v>1</v>
      </c>
      <c r="K460" s="629">
        <v>1643</v>
      </c>
      <c r="L460" s="629"/>
      <c r="M460" s="629">
        <v>1643</v>
      </c>
      <c r="N460" s="629">
        <v>6</v>
      </c>
      <c r="O460" s="629">
        <v>9900</v>
      </c>
      <c r="P460" s="642"/>
      <c r="Q460" s="630">
        <v>1650</v>
      </c>
    </row>
    <row r="461" spans="1:17" ht="14.4" customHeight="1" x14ac:dyDescent="0.3">
      <c r="A461" s="625" t="s">
        <v>7456</v>
      </c>
      <c r="B461" s="626" t="s">
        <v>7058</v>
      </c>
      <c r="C461" s="626" t="s">
        <v>5377</v>
      </c>
      <c r="D461" s="626" t="s">
        <v>7521</v>
      </c>
      <c r="E461" s="626" t="s">
        <v>7522</v>
      </c>
      <c r="F461" s="629"/>
      <c r="G461" s="629"/>
      <c r="H461" s="629"/>
      <c r="I461" s="629"/>
      <c r="J461" s="629">
        <v>1</v>
      </c>
      <c r="K461" s="629">
        <v>1613</v>
      </c>
      <c r="L461" s="629"/>
      <c r="M461" s="629">
        <v>1613</v>
      </c>
      <c r="N461" s="629">
        <v>5</v>
      </c>
      <c r="O461" s="629">
        <v>8100</v>
      </c>
      <c r="P461" s="642"/>
      <c r="Q461" s="630">
        <v>1620</v>
      </c>
    </row>
    <row r="462" spans="1:17" ht="14.4" customHeight="1" x14ac:dyDescent="0.3">
      <c r="A462" s="625" t="s">
        <v>7456</v>
      </c>
      <c r="B462" s="626" t="s">
        <v>7058</v>
      </c>
      <c r="C462" s="626" t="s">
        <v>5377</v>
      </c>
      <c r="D462" s="626" t="s">
        <v>7523</v>
      </c>
      <c r="E462" s="626" t="s">
        <v>7520</v>
      </c>
      <c r="F462" s="629"/>
      <c r="G462" s="629"/>
      <c r="H462" s="629"/>
      <c r="I462" s="629"/>
      <c r="J462" s="629">
        <v>1</v>
      </c>
      <c r="K462" s="629">
        <v>1481</v>
      </c>
      <c r="L462" s="629"/>
      <c r="M462" s="629">
        <v>1481</v>
      </c>
      <c r="N462" s="629"/>
      <c r="O462" s="629"/>
      <c r="P462" s="642"/>
      <c r="Q462" s="630"/>
    </row>
    <row r="463" spans="1:17" ht="14.4" customHeight="1" thickBot="1" x14ac:dyDescent="0.35">
      <c r="A463" s="631" t="s">
        <v>7456</v>
      </c>
      <c r="B463" s="632" t="s">
        <v>7058</v>
      </c>
      <c r="C463" s="632" t="s">
        <v>5377</v>
      </c>
      <c r="D463" s="632" t="s">
        <v>7524</v>
      </c>
      <c r="E463" s="632" t="s">
        <v>7525</v>
      </c>
      <c r="F463" s="635"/>
      <c r="G463" s="635"/>
      <c r="H463" s="635"/>
      <c r="I463" s="635"/>
      <c r="J463" s="635">
        <v>2</v>
      </c>
      <c r="K463" s="635">
        <v>3204</v>
      </c>
      <c r="L463" s="635"/>
      <c r="M463" s="635">
        <v>1602</v>
      </c>
      <c r="N463" s="635">
        <v>1</v>
      </c>
      <c r="O463" s="635">
        <v>1609</v>
      </c>
      <c r="P463" s="643"/>
      <c r="Q463" s="636">
        <v>1609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2256</v>
      </c>
      <c r="D3" s="320">
        <f>SUBTOTAL(9,D6:D1048576)</f>
        <v>2351</v>
      </c>
      <c r="E3" s="320">
        <f>SUBTOTAL(9,E6:E1048576)</f>
        <v>2285</v>
      </c>
      <c r="F3" s="321">
        <f>IF(OR(E3=0,C3=0),"",E3/C3)</f>
        <v>1.0128546099290781</v>
      </c>
      <c r="G3" s="322">
        <f>SUBTOTAL(9,G6:G1048576)</f>
        <v>53523617</v>
      </c>
      <c r="H3" s="323">
        <f>SUBTOTAL(9,H6:H1048576)</f>
        <v>56284742</v>
      </c>
      <c r="I3" s="323">
        <f>SUBTOTAL(9,I6:I1048576)</f>
        <v>54009228</v>
      </c>
      <c r="J3" s="321">
        <f>IF(OR(I3=0,G3=0),"",I3/G3)</f>
        <v>1.0090728360155481</v>
      </c>
      <c r="K3" s="322">
        <f>SUBTOTAL(9,K6:K1048576)</f>
        <v>18648000</v>
      </c>
      <c r="L3" s="323">
        <f>SUBTOTAL(9,L6:L1048576)</f>
        <v>19693000</v>
      </c>
      <c r="M3" s="323">
        <f>SUBTOTAL(9,M6:M1048576)</f>
        <v>18783500</v>
      </c>
      <c r="N3" s="324">
        <f>IF(OR(M3=0,E3=0),"",M3/E3)</f>
        <v>8220.3501094091898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901"/>
      <c r="B5" s="902"/>
      <c r="C5" s="909">
        <v>2011</v>
      </c>
      <c r="D5" s="909">
        <v>2012</v>
      </c>
      <c r="E5" s="909">
        <v>2013</v>
      </c>
      <c r="F5" s="910" t="s">
        <v>5</v>
      </c>
      <c r="G5" s="920">
        <v>2011</v>
      </c>
      <c r="H5" s="909">
        <v>2012</v>
      </c>
      <c r="I5" s="909">
        <v>2013</v>
      </c>
      <c r="J5" s="910" t="s">
        <v>5</v>
      </c>
      <c r="K5" s="920">
        <v>2011</v>
      </c>
      <c r="L5" s="909">
        <v>2012</v>
      </c>
      <c r="M5" s="909">
        <v>2013</v>
      </c>
      <c r="N5" s="927" t="s">
        <v>178</v>
      </c>
    </row>
    <row r="6" spans="1:14" ht="14.4" customHeight="1" x14ac:dyDescent="0.3">
      <c r="A6" s="903" t="s">
        <v>7526</v>
      </c>
      <c r="B6" s="906" t="s">
        <v>7527</v>
      </c>
      <c r="C6" s="911">
        <v>358</v>
      </c>
      <c r="D6" s="912">
        <v>373</v>
      </c>
      <c r="E6" s="912">
        <v>338</v>
      </c>
      <c r="F6" s="917">
        <v>0.94413407821229045</v>
      </c>
      <c r="G6" s="921">
        <v>10296223</v>
      </c>
      <c r="H6" s="922">
        <v>10729940</v>
      </c>
      <c r="I6" s="922">
        <v>9724035</v>
      </c>
      <c r="J6" s="917">
        <v>0.94442738856763297</v>
      </c>
      <c r="K6" s="921">
        <v>3938000</v>
      </c>
      <c r="L6" s="922">
        <v>4103000</v>
      </c>
      <c r="M6" s="922">
        <v>3718000</v>
      </c>
      <c r="N6" s="928">
        <v>11000</v>
      </c>
    </row>
    <row r="7" spans="1:14" ht="14.4" customHeight="1" x14ac:dyDescent="0.3">
      <c r="A7" s="904" t="s">
        <v>7528</v>
      </c>
      <c r="B7" s="907" t="s">
        <v>7527</v>
      </c>
      <c r="C7" s="913">
        <v>1034</v>
      </c>
      <c r="D7" s="914">
        <v>1184</v>
      </c>
      <c r="E7" s="914">
        <v>1051</v>
      </c>
      <c r="F7" s="918">
        <v>1.016441005802708</v>
      </c>
      <c r="G7" s="923">
        <v>26017251</v>
      </c>
      <c r="H7" s="924">
        <v>29796854</v>
      </c>
      <c r="I7" s="924">
        <v>26452875</v>
      </c>
      <c r="J7" s="918">
        <v>1.0167436598124837</v>
      </c>
      <c r="K7" s="923">
        <v>9306000</v>
      </c>
      <c r="L7" s="924">
        <v>10656000</v>
      </c>
      <c r="M7" s="924">
        <v>9459000</v>
      </c>
      <c r="N7" s="929">
        <v>9000</v>
      </c>
    </row>
    <row r="8" spans="1:14" ht="14.4" customHeight="1" x14ac:dyDescent="0.3">
      <c r="A8" s="904" t="s">
        <v>7529</v>
      </c>
      <c r="B8" s="907" t="s">
        <v>7527</v>
      </c>
      <c r="C8" s="913">
        <v>737</v>
      </c>
      <c r="D8" s="914">
        <v>670</v>
      </c>
      <c r="E8" s="914">
        <v>767</v>
      </c>
      <c r="F8" s="918">
        <v>1.0407055630936228</v>
      </c>
      <c r="G8" s="923">
        <v>15891212</v>
      </c>
      <c r="H8" s="924">
        <v>14449413</v>
      </c>
      <c r="I8" s="924">
        <v>16543618</v>
      </c>
      <c r="J8" s="918">
        <v>1.0410545149105053</v>
      </c>
      <c r="K8" s="923">
        <v>5159000</v>
      </c>
      <c r="L8" s="924">
        <v>4690000</v>
      </c>
      <c r="M8" s="924">
        <v>5369000</v>
      </c>
      <c r="N8" s="929">
        <v>7000</v>
      </c>
    </row>
    <row r="9" spans="1:14" ht="14.4" customHeight="1" x14ac:dyDescent="0.3">
      <c r="A9" s="904" t="s">
        <v>7530</v>
      </c>
      <c r="B9" s="907" t="s">
        <v>7527</v>
      </c>
      <c r="C9" s="913">
        <v>119</v>
      </c>
      <c r="D9" s="914">
        <v>120</v>
      </c>
      <c r="E9" s="914">
        <v>110</v>
      </c>
      <c r="F9" s="918">
        <v>0.92436974789915971</v>
      </c>
      <c r="G9" s="923">
        <v>1273097</v>
      </c>
      <c r="H9" s="924">
        <v>1284516</v>
      </c>
      <c r="I9" s="924">
        <v>1177797</v>
      </c>
      <c r="J9" s="918">
        <v>0.92514317447924233</v>
      </c>
      <c r="K9" s="923">
        <v>238000</v>
      </c>
      <c r="L9" s="924">
        <v>240000</v>
      </c>
      <c r="M9" s="924">
        <v>220000</v>
      </c>
      <c r="N9" s="929">
        <v>2000</v>
      </c>
    </row>
    <row r="10" spans="1:14" ht="14.4" customHeight="1" x14ac:dyDescent="0.3">
      <c r="A10" s="904" t="s">
        <v>7531</v>
      </c>
      <c r="B10" s="907" t="s">
        <v>7527</v>
      </c>
      <c r="C10" s="913">
        <v>6</v>
      </c>
      <c r="D10" s="914">
        <v>4</v>
      </c>
      <c r="E10" s="914">
        <v>16</v>
      </c>
      <c r="F10" s="918">
        <v>2.6666666666666665</v>
      </c>
      <c r="G10" s="923">
        <v>35996</v>
      </c>
      <c r="H10" s="924">
        <v>24019</v>
      </c>
      <c r="I10" s="924">
        <v>96118</v>
      </c>
      <c r="J10" s="918">
        <v>2.6702411379042115</v>
      </c>
      <c r="K10" s="923">
        <v>6000</v>
      </c>
      <c r="L10" s="924">
        <v>4000</v>
      </c>
      <c r="M10" s="924">
        <v>16000</v>
      </c>
      <c r="N10" s="929">
        <v>1000</v>
      </c>
    </row>
    <row r="11" spans="1:14" ht="14.4" customHeight="1" thickBot="1" x14ac:dyDescent="0.35">
      <c r="A11" s="905" t="s">
        <v>7532</v>
      </c>
      <c r="B11" s="908" t="s">
        <v>7527</v>
      </c>
      <c r="C11" s="915">
        <v>2</v>
      </c>
      <c r="D11" s="916">
        <v>0</v>
      </c>
      <c r="E11" s="916">
        <v>3</v>
      </c>
      <c r="F11" s="919">
        <v>1.5</v>
      </c>
      <c r="G11" s="925">
        <v>9838</v>
      </c>
      <c r="H11" s="926">
        <v>0</v>
      </c>
      <c r="I11" s="926">
        <v>14785</v>
      </c>
      <c r="J11" s="919">
        <v>1.5028461069323034</v>
      </c>
      <c r="K11" s="925">
        <v>1000</v>
      </c>
      <c r="L11" s="926">
        <v>0</v>
      </c>
      <c r="M11" s="926">
        <v>1500</v>
      </c>
      <c r="N11" s="9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2013-12-28T10:57:33Z</dcterms:modified>
</cp:coreProperties>
</file>